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B76A666-F19E-4E69-9862-D3095778A007}" xr6:coauthVersionLast="47" xr6:coauthVersionMax="47" xr10:uidLastSave="{00000000-0000-0000-0000-000000000000}"/>
  <bookViews>
    <workbookView xWindow="-120" yWindow="-120" windowWidth="38640" windowHeight="15720" tabRatio="279" activeTab="1"/>
  </bookViews>
  <sheets>
    <sheet name="Button" sheetId="1" r:id="rId1"/>
    <sheet name="Put Cost" sheetId="2" r:id="rId2"/>
    <sheet name="Puts" sheetId="3" r:id="rId3"/>
    <sheet name="CURVES" sheetId="4" r:id="rId4"/>
  </sheets>
  <externalReferences>
    <externalReference r:id="rId5"/>
    <externalReference r:id="rId6"/>
  </externalReferences>
  <definedNames>
    <definedName name="Exp_table">CURVES!$FA$7:$FB$414</definedName>
    <definedName name="PriceCurveDate">Button!$C$4</definedName>
    <definedName name="_xlnm.Print_Area" localSheetId="1">'Put Cost'!$B$10:$N$18</definedName>
    <definedName name="_xlnm.Print_Area" localSheetId="2">Puts!$A$5:$N$14</definedName>
    <definedName name="Prompt">CURVES!$C$9</definedName>
    <definedName name="stock">'Put Cost'!$B$12</definedName>
  </definedNames>
  <calcPr calcId="0"/>
</workbook>
</file>

<file path=xl/calcChain.xml><?xml version="1.0" encoding="utf-8"?>
<calcChain xmlns="http://schemas.openxmlformats.org/spreadsheetml/2006/main">
  <c r="C3" i="1" l="1"/>
  <c r="C4" i="1"/>
  <c r="C8" i="4"/>
  <c r="D8" i="4"/>
  <c r="E8" i="4"/>
  <c r="F8" i="4"/>
  <c r="G8" i="4"/>
  <c r="H8" i="4"/>
  <c r="I8" i="4"/>
  <c r="C9" i="4"/>
  <c r="D9" i="4"/>
  <c r="E9" i="4"/>
  <c r="F9" i="4"/>
  <c r="G9" i="4"/>
  <c r="H9" i="4"/>
  <c r="I9" i="4"/>
  <c r="J9" i="4"/>
  <c r="J2" i="2"/>
  <c r="G4" i="2"/>
  <c r="D9" i="2"/>
  <c r="C15" i="2"/>
  <c r="F15" i="2"/>
  <c r="H15" i="2"/>
  <c r="I15" i="2"/>
  <c r="J15" i="2"/>
  <c r="K15" i="2"/>
  <c r="L15" i="2"/>
  <c r="M15" i="2"/>
  <c r="N15" i="2"/>
  <c r="C16" i="2"/>
  <c r="F16" i="2"/>
  <c r="H16" i="2"/>
  <c r="I16" i="2"/>
  <c r="J16" i="2"/>
  <c r="M16" i="2"/>
  <c r="N16" i="2"/>
  <c r="C17" i="2"/>
  <c r="F17" i="2"/>
  <c r="H17" i="2"/>
  <c r="I17" i="2"/>
  <c r="J17" i="2"/>
  <c r="M17" i="2"/>
  <c r="N17" i="2"/>
  <c r="M1" i="3"/>
  <c r="D3" i="3"/>
  <c r="L5" i="3"/>
  <c r="N5" i="3"/>
  <c r="C7" i="3"/>
  <c r="D7" i="3"/>
  <c r="F7" i="3"/>
  <c r="G7" i="3"/>
  <c r="J7" i="3"/>
  <c r="K7" i="3"/>
  <c r="L7" i="3"/>
  <c r="M7" i="3"/>
  <c r="N7" i="3"/>
  <c r="C8" i="3"/>
  <c r="D8" i="3"/>
  <c r="F8" i="3"/>
  <c r="G8" i="3"/>
  <c r="J8" i="3"/>
  <c r="K8" i="3"/>
  <c r="L8" i="3"/>
  <c r="M8" i="3"/>
  <c r="N8" i="3"/>
  <c r="C9" i="3"/>
  <c r="D9" i="3"/>
  <c r="F9" i="3"/>
  <c r="G9" i="3"/>
  <c r="J9" i="3"/>
  <c r="K9" i="3"/>
  <c r="L9" i="3"/>
  <c r="M9" i="3"/>
  <c r="N9" i="3"/>
  <c r="C10" i="3"/>
  <c r="D10" i="3"/>
  <c r="F10" i="3"/>
  <c r="G10" i="3"/>
  <c r="J10" i="3"/>
  <c r="K10" i="3"/>
  <c r="L10" i="3"/>
  <c r="M10" i="3"/>
  <c r="N10" i="3"/>
  <c r="C11" i="3"/>
  <c r="D11" i="3"/>
  <c r="F11" i="3"/>
  <c r="G11" i="3"/>
  <c r="J11" i="3"/>
  <c r="K11" i="3"/>
  <c r="L11" i="3"/>
  <c r="M11" i="3"/>
  <c r="N11" i="3"/>
  <c r="C12" i="3"/>
  <c r="D12" i="3"/>
  <c r="F12" i="3"/>
  <c r="G12" i="3"/>
  <c r="J12" i="3"/>
  <c r="K12" i="3"/>
  <c r="L12" i="3"/>
  <c r="M12" i="3"/>
  <c r="N12" i="3"/>
  <c r="C13" i="3"/>
  <c r="D13" i="3"/>
  <c r="F13" i="3"/>
  <c r="G13" i="3"/>
  <c r="J13" i="3"/>
  <c r="K13" i="3"/>
  <c r="L13" i="3"/>
  <c r="M13" i="3"/>
  <c r="N13" i="3"/>
  <c r="C14" i="3"/>
  <c r="D14" i="3"/>
  <c r="F14" i="3"/>
  <c r="G14" i="3"/>
  <c r="J14" i="3"/>
  <c r="K14" i="3"/>
  <c r="L14" i="3"/>
  <c r="M14" i="3"/>
  <c r="N14" i="3"/>
  <c r="C15" i="3"/>
  <c r="D15" i="3"/>
  <c r="F15" i="3"/>
  <c r="G15" i="3"/>
  <c r="J15" i="3"/>
  <c r="K15" i="3"/>
  <c r="L15" i="3"/>
  <c r="M15" i="3"/>
  <c r="N15" i="3"/>
  <c r="C16" i="3"/>
  <c r="D16" i="3"/>
  <c r="F16" i="3"/>
  <c r="G16" i="3"/>
  <c r="J16" i="3"/>
  <c r="K16" i="3"/>
  <c r="L16" i="3"/>
  <c r="M16" i="3"/>
  <c r="N16" i="3"/>
  <c r="C17" i="3"/>
  <c r="D17" i="3"/>
  <c r="F17" i="3"/>
  <c r="G17" i="3"/>
  <c r="J17" i="3"/>
  <c r="K17" i="3"/>
  <c r="L17" i="3"/>
  <c r="M17" i="3"/>
  <c r="N17" i="3"/>
  <c r="C18" i="3"/>
  <c r="D18" i="3"/>
  <c r="F18" i="3"/>
  <c r="G18" i="3"/>
  <c r="J18" i="3"/>
  <c r="K18" i="3"/>
  <c r="L18" i="3"/>
  <c r="M18" i="3"/>
  <c r="N18" i="3"/>
  <c r="C19" i="3"/>
  <c r="D19" i="3"/>
  <c r="F19" i="3"/>
  <c r="G19" i="3"/>
  <c r="J19" i="3"/>
  <c r="K19" i="3"/>
  <c r="L19" i="3"/>
  <c r="M19" i="3"/>
  <c r="N19" i="3"/>
  <c r="C20" i="3"/>
  <c r="D20" i="3"/>
  <c r="F20" i="3"/>
  <c r="G20" i="3"/>
  <c r="J20" i="3"/>
  <c r="K20" i="3"/>
  <c r="L20" i="3"/>
  <c r="M20" i="3"/>
  <c r="N20" i="3"/>
  <c r="C21" i="3"/>
  <c r="D21" i="3"/>
  <c r="F21" i="3"/>
  <c r="G21" i="3"/>
  <c r="J21" i="3"/>
  <c r="K21" i="3"/>
  <c r="L21" i="3"/>
  <c r="M21" i="3"/>
  <c r="N21" i="3"/>
  <c r="C22" i="3"/>
  <c r="D22" i="3"/>
  <c r="F22" i="3"/>
  <c r="G22" i="3"/>
  <c r="J22" i="3"/>
  <c r="K22" i="3"/>
  <c r="L22" i="3"/>
  <c r="M22" i="3"/>
  <c r="N22" i="3"/>
  <c r="C23" i="3"/>
  <c r="D23" i="3"/>
  <c r="F23" i="3"/>
  <c r="G23" i="3"/>
  <c r="J23" i="3"/>
  <c r="K23" i="3"/>
  <c r="L23" i="3"/>
  <c r="M23" i="3"/>
  <c r="N23" i="3"/>
  <c r="C24" i="3"/>
  <c r="D24" i="3"/>
  <c r="F24" i="3"/>
  <c r="G24" i="3"/>
  <c r="J24" i="3"/>
  <c r="K24" i="3"/>
  <c r="L24" i="3"/>
  <c r="M24" i="3"/>
  <c r="N24" i="3"/>
  <c r="C25" i="3"/>
  <c r="D25" i="3"/>
  <c r="F25" i="3"/>
  <c r="G25" i="3"/>
  <c r="J25" i="3"/>
  <c r="K25" i="3"/>
  <c r="L25" i="3"/>
  <c r="M25" i="3"/>
  <c r="N25" i="3"/>
  <c r="C26" i="3"/>
  <c r="D26" i="3"/>
  <c r="F26" i="3"/>
  <c r="G26" i="3"/>
  <c r="J26" i="3"/>
  <c r="K26" i="3"/>
  <c r="L26" i="3"/>
  <c r="M26" i="3"/>
  <c r="N26" i="3"/>
  <c r="C27" i="3"/>
  <c r="D27" i="3"/>
  <c r="F27" i="3"/>
  <c r="G27" i="3"/>
  <c r="J27" i="3"/>
  <c r="K27" i="3"/>
  <c r="L27" i="3"/>
  <c r="M27" i="3"/>
  <c r="N27" i="3"/>
  <c r="C28" i="3"/>
  <c r="D28" i="3"/>
  <c r="F28" i="3"/>
  <c r="G28" i="3"/>
  <c r="J28" i="3"/>
  <c r="K28" i="3"/>
  <c r="L28" i="3"/>
  <c r="M28" i="3"/>
  <c r="N28" i="3"/>
  <c r="C29" i="3"/>
  <c r="D29" i="3"/>
  <c r="F29" i="3"/>
  <c r="G29" i="3"/>
  <c r="J29" i="3"/>
  <c r="K29" i="3"/>
  <c r="L29" i="3"/>
  <c r="M29" i="3"/>
  <c r="N29" i="3"/>
  <c r="C30" i="3"/>
  <c r="D30" i="3"/>
  <c r="F30" i="3"/>
  <c r="G30" i="3"/>
  <c r="J30" i="3"/>
  <c r="K30" i="3"/>
  <c r="L30" i="3"/>
  <c r="M30" i="3"/>
  <c r="N30" i="3"/>
  <c r="C31" i="3"/>
  <c r="D31" i="3"/>
  <c r="F31" i="3"/>
  <c r="G31" i="3"/>
  <c r="J31" i="3"/>
  <c r="K31" i="3"/>
  <c r="L31" i="3"/>
  <c r="M31" i="3"/>
  <c r="N31" i="3"/>
  <c r="C32" i="3"/>
  <c r="D32" i="3"/>
  <c r="F32" i="3"/>
  <c r="G32" i="3"/>
  <c r="J32" i="3"/>
  <c r="K32" i="3"/>
  <c r="L32" i="3"/>
  <c r="M32" i="3"/>
  <c r="N32" i="3"/>
  <c r="C33" i="3"/>
  <c r="D33" i="3"/>
  <c r="F33" i="3"/>
  <c r="G33" i="3"/>
  <c r="J33" i="3"/>
  <c r="K33" i="3"/>
  <c r="L33" i="3"/>
  <c r="M33" i="3"/>
  <c r="N33" i="3"/>
  <c r="C34" i="3"/>
  <c r="D34" i="3"/>
  <c r="F34" i="3"/>
  <c r="G34" i="3"/>
  <c r="J34" i="3"/>
  <c r="K34" i="3"/>
  <c r="L34" i="3"/>
  <c r="M34" i="3"/>
  <c r="N34" i="3"/>
  <c r="C35" i="3"/>
  <c r="D35" i="3"/>
  <c r="F35" i="3"/>
  <c r="G35" i="3"/>
  <c r="J35" i="3"/>
  <c r="K35" i="3"/>
  <c r="L35" i="3"/>
  <c r="M35" i="3"/>
  <c r="N35" i="3"/>
  <c r="C36" i="3"/>
  <c r="D36" i="3"/>
  <c r="F36" i="3"/>
  <c r="G36" i="3"/>
  <c r="J36" i="3"/>
  <c r="K36" i="3"/>
  <c r="L36" i="3"/>
  <c r="M36" i="3"/>
  <c r="N36" i="3"/>
  <c r="C37" i="3"/>
  <c r="D37" i="3"/>
  <c r="F37" i="3"/>
  <c r="G37" i="3"/>
  <c r="J37" i="3"/>
  <c r="K37" i="3"/>
  <c r="L37" i="3"/>
  <c r="M37" i="3"/>
  <c r="N37" i="3"/>
  <c r="C38" i="3"/>
  <c r="D38" i="3"/>
  <c r="F38" i="3"/>
  <c r="G38" i="3"/>
  <c r="J38" i="3"/>
  <c r="K38" i="3"/>
  <c r="L38" i="3"/>
  <c r="M38" i="3"/>
  <c r="N38" i="3"/>
  <c r="C39" i="3"/>
  <c r="D39" i="3"/>
  <c r="F39" i="3"/>
  <c r="G39" i="3"/>
  <c r="J39" i="3"/>
  <c r="K39" i="3"/>
  <c r="L39" i="3"/>
  <c r="M39" i="3"/>
  <c r="N39" i="3"/>
  <c r="C40" i="3"/>
  <c r="D40" i="3"/>
  <c r="F40" i="3"/>
  <c r="G40" i="3"/>
  <c r="J40" i="3"/>
  <c r="K40" i="3"/>
  <c r="L40" i="3"/>
  <c r="M40" i="3"/>
  <c r="N40" i="3"/>
  <c r="C41" i="3"/>
  <c r="D41" i="3"/>
  <c r="F41" i="3"/>
  <c r="G41" i="3"/>
  <c r="J41" i="3"/>
  <c r="K41" i="3"/>
  <c r="L41" i="3"/>
  <c r="M41" i="3"/>
  <c r="N41" i="3"/>
  <c r="C42" i="3"/>
  <c r="D42" i="3"/>
  <c r="F42" i="3"/>
  <c r="G42" i="3"/>
  <c r="J42" i="3"/>
  <c r="K42" i="3"/>
  <c r="L42" i="3"/>
  <c r="M42" i="3"/>
  <c r="N42" i="3"/>
  <c r="C43" i="3"/>
  <c r="D43" i="3"/>
  <c r="F43" i="3"/>
  <c r="G43" i="3"/>
  <c r="J43" i="3"/>
  <c r="K43" i="3"/>
  <c r="L43" i="3"/>
  <c r="M43" i="3"/>
  <c r="N43" i="3"/>
  <c r="C44" i="3"/>
  <c r="D44" i="3"/>
  <c r="F44" i="3"/>
  <c r="G44" i="3"/>
  <c r="J44" i="3"/>
  <c r="K44" i="3"/>
  <c r="L44" i="3"/>
  <c r="M44" i="3"/>
  <c r="N44" i="3"/>
  <c r="C45" i="3"/>
  <c r="D45" i="3"/>
  <c r="F45" i="3"/>
  <c r="G45" i="3"/>
  <c r="J45" i="3"/>
  <c r="K45" i="3"/>
  <c r="L45" i="3"/>
  <c r="M45" i="3"/>
  <c r="N45" i="3"/>
  <c r="C46" i="3"/>
  <c r="D46" i="3"/>
  <c r="F46" i="3"/>
  <c r="G46" i="3"/>
  <c r="J46" i="3"/>
  <c r="K46" i="3"/>
  <c r="L46" i="3"/>
  <c r="M46" i="3"/>
  <c r="N46" i="3"/>
  <c r="C47" i="3"/>
  <c r="D47" i="3"/>
  <c r="F47" i="3"/>
  <c r="G47" i="3"/>
  <c r="J47" i="3"/>
  <c r="K47" i="3"/>
  <c r="L47" i="3"/>
  <c r="M47" i="3"/>
  <c r="N47" i="3"/>
  <c r="C48" i="3"/>
  <c r="D48" i="3"/>
  <c r="F48" i="3"/>
  <c r="G48" i="3"/>
  <c r="J48" i="3"/>
  <c r="K48" i="3"/>
  <c r="L48" i="3"/>
  <c r="M48" i="3"/>
  <c r="N48" i="3"/>
  <c r="C49" i="3"/>
  <c r="D49" i="3"/>
  <c r="F49" i="3"/>
  <c r="G49" i="3"/>
  <c r="J49" i="3"/>
  <c r="K49" i="3"/>
  <c r="L49" i="3"/>
  <c r="M49" i="3"/>
  <c r="N49" i="3"/>
  <c r="C50" i="3"/>
  <c r="D50" i="3"/>
  <c r="F50" i="3"/>
  <c r="G50" i="3"/>
  <c r="J50" i="3"/>
  <c r="M50" i="3"/>
  <c r="N50" i="3"/>
  <c r="C51" i="3"/>
  <c r="D51" i="3"/>
  <c r="F51" i="3"/>
  <c r="G51" i="3"/>
  <c r="J51" i="3"/>
  <c r="M51" i="3"/>
  <c r="N51" i="3"/>
  <c r="C52" i="3"/>
  <c r="D52" i="3"/>
  <c r="F52" i="3"/>
  <c r="G52" i="3"/>
  <c r="J52" i="3"/>
  <c r="M52" i="3"/>
  <c r="N52" i="3"/>
  <c r="C53" i="3"/>
  <c r="D53" i="3"/>
  <c r="F53" i="3"/>
  <c r="G53" i="3"/>
  <c r="J53" i="3"/>
  <c r="M53" i="3"/>
  <c r="N53" i="3"/>
  <c r="C54" i="3"/>
  <c r="D54" i="3"/>
  <c r="F54" i="3"/>
  <c r="G54" i="3"/>
  <c r="J54" i="3"/>
  <c r="M54" i="3"/>
  <c r="N54" i="3"/>
  <c r="C55" i="3"/>
  <c r="D55" i="3"/>
  <c r="F55" i="3"/>
  <c r="G55" i="3"/>
  <c r="J55" i="3"/>
  <c r="M55" i="3"/>
  <c r="N55" i="3"/>
  <c r="C56" i="3"/>
  <c r="D56" i="3"/>
  <c r="F56" i="3"/>
  <c r="G56" i="3"/>
  <c r="J56" i="3"/>
  <c r="M56" i="3"/>
  <c r="N56" i="3"/>
  <c r="C57" i="3"/>
  <c r="D57" i="3"/>
  <c r="F57" i="3"/>
  <c r="G57" i="3"/>
  <c r="J57" i="3"/>
  <c r="M57" i="3"/>
  <c r="N57" i="3"/>
  <c r="C58" i="3"/>
  <c r="D58" i="3"/>
  <c r="F58" i="3"/>
  <c r="G58" i="3"/>
  <c r="J58" i="3"/>
  <c r="M58" i="3"/>
  <c r="N58" i="3"/>
  <c r="C59" i="3"/>
  <c r="D59" i="3"/>
  <c r="F59" i="3"/>
  <c r="G59" i="3"/>
  <c r="J59" i="3"/>
  <c r="M59" i="3"/>
  <c r="N59" i="3"/>
  <c r="C60" i="3"/>
  <c r="D60" i="3"/>
  <c r="F60" i="3"/>
  <c r="G60" i="3"/>
  <c r="J60" i="3"/>
  <c r="M60" i="3"/>
  <c r="N60" i="3"/>
  <c r="C61" i="3"/>
  <c r="D61" i="3"/>
  <c r="F61" i="3"/>
  <c r="G61" i="3"/>
  <c r="J61" i="3"/>
  <c r="M61" i="3"/>
  <c r="N61" i="3"/>
  <c r="C62" i="3"/>
  <c r="D62" i="3"/>
  <c r="F62" i="3"/>
  <c r="G62" i="3"/>
  <c r="J62" i="3"/>
  <c r="M62" i="3"/>
  <c r="N62" i="3"/>
  <c r="C63" i="3"/>
  <c r="D63" i="3"/>
  <c r="F63" i="3"/>
  <c r="G63" i="3"/>
  <c r="J63" i="3"/>
  <c r="M63" i="3"/>
  <c r="N63" i="3"/>
  <c r="C64" i="3"/>
  <c r="D64" i="3"/>
  <c r="F64" i="3"/>
  <c r="G64" i="3"/>
  <c r="J64" i="3"/>
  <c r="M64" i="3"/>
  <c r="N64" i="3"/>
  <c r="C65" i="3"/>
  <c r="D65" i="3"/>
  <c r="F65" i="3"/>
  <c r="G65" i="3"/>
  <c r="J65" i="3"/>
  <c r="M65" i="3"/>
  <c r="N65" i="3"/>
  <c r="C66" i="3"/>
  <c r="D66" i="3"/>
  <c r="F66" i="3"/>
  <c r="G66" i="3"/>
  <c r="J66" i="3"/>
  <c r="M66" i="3"/>
  <c r="N66" i="3"/>
  <c r="C67" i="3"/>
  <c r="D67" i="3"/>
  <c r="F67" i="3"/>
  <c r="G67" i="3"/>
  <c r="J67" i="3"/>
  <c r="M67" i="3"/>
  <c r="N67" i="3"/>
  <c r="C68" i="3"/>
  <c r="D68" i="3"/>
  <c r="F68" i="3"/>
  <c r="G68" i="3"/>
  <c r="J68" i="3"/>
  <c r="M68" i="3"/>
  <c r="N68" i="3"/>
  <c r="C69" i="3"/>
  <c r="D69" i="3"/>
  <c r="F69" i="3"/>
  <c r="G69" i="3"/>
  <c r="J69" i="3"/>
  <c r="M69" i="3"/>
  <c r="N69" i="3"/>
  <c r="C70" i="3"/>
  <c r="D70" i="3"/>
  <c r="F70" i="3"/>
  <c r="G70" i="3"/>
  <c r="J70" i="3"/>
  <c r="M70" i="3"/>
  <c r="N70" i="3"/>
  <c r="C71" i="3"/>
  <c r="D71" i="3"/>
  <c r="F71" i="3"/>
  <c r="G71" i="3"/>
  <c r="J71" i="3"/>
  <c r="M71" i="3"/>
  <c r="N71" i="3"/>
  <c r="C72" i="3"/>
  <c r="D72" i="3"/>
  <c r="F72" i="3"/>
  <c r="G72" i="3"/>
  <c r="J72" i="3"/>
  <c r="M72" i="3"/>
  <c r="N72" i="3"/>
  <c r="C73" i="3"/>
  <c r="D73" i="3"/>
  <c r="F73" i="3"/>
  <c r="G73" i="3"/>
  <c r="J73" i="3"/>
  <c r="M73" i="3"/>
  <c r="N73" i="3"/>
  <c r="C74" i="3"/>
  <c r="D74" i="3"/>
  <c r="F74" i="3"/>
  <c r="G74" i="3"/>
  <c r="J74" i="3"/>
  <c r="M74" i="3"/>
  <c r="N74" i="3"/>
  <c r="C75" i="3"/>
  <c r="D75" i="3"/>
  <c r="F75" i="3"/>
  <c r="G75" i="3"/>
  <c r="J75" i="3"/>
  <c r="M75" i="3"/>
  <c r="N75" i="3"/>
  <c r="C76" i="3"/>
  <c r="D76" i="3"/>
  <c r="F76" i="3"/>
  <c r="G76" i="3"/>
  <c r="J76" i="3"/>
  <c r="M76" i="3"/>
  <c r="N76" i="3"/>
  <c r="C77" i="3"/>
  <c r="D77" i="3"/>
  <c r="F77" i="3"/>
  <c r="G77" i="3"/>
  <c r="J77" i="3"/>
  <c r="M77" i="3"/>
  <c r="N77" i="3"/>
  <c r="C78" i="3"/>
  <c r="D78" i="3"/>
  <c r="F78" i="3"/>
  <c r="G78" i="3"/>
  <c r="J78" i="3"/>
  <c r="M78" i="3"/>
  <c r="N78" i="3"/>
  <c r="C79" i="3"/>
  <c r="D79" i="3"/>
  <c r="F79" i="3"/>
  <c r="G79" i="3"/>
  <c r="J79" i="3"/>
  <c r="M79" i="3"/>
  <c r="N79" i="3"/>
  <c r="C80" i="3"/>
  <c r="D80" i="3"/>
  <c r="F80" i="3"/>
  <c r="G80" i="3"/>
  <c r="J80" i="3"/>
  <c r="M80" i="3"/>
  <c r="N80" i="3"/>
  <c r="C81" i="3"/>
  <c r="D81" i="3"/>
  <c r="F81" i="3"/>
  <c r="G81" i="3"/>
  <c r="J81" i="3"/>
  <c r="M81" i="3"/>
  <c r="N81" i="3"/>
  <c r="C82" i="3"/>
  <c r="D82" i="3"/>
  <c r="F82" i="3"/>
  <c r="G82" i="3"/>
  <c r="J82" i="3"/>
  <c r="M82" i="3"/>
  <c r="N82" i="3"/>
  <c r="C83" i="3"/>
  <c r="D83" i="3"/>
  <c r="F83" i="3"/>
  <c r="G83" i="3"/>
  <c r="J83" i="3"/>
  <c r="M83" i="3"/>
  <c r="N83" i="3"/>
  <c r="C84" i="3"/>
  <c r="D84" i="3"/>
  <c r="F84" i="3"/>
  <c r="G84" i="3"/>
  <c r="J84" i="3"/>
  <c r="M84" i="3"/>
  <c r="N84" i="3"/>
  <c r="C85" i="3"/>
  <c r="D85" i="3"/>
  <c r="F85" i="3"/>
  <c r="G85" i="3"/>
  <c r="J85" i="3"/>
  <c r="M85" i="3"/>
  <c r="N85" i="3"/>
  <c r="C86" i="3"/>
  <c r="D86" i="3"/>
  <c r="F86" i="3"/>
  <c r="G86" i="3"/>
  <c r="J86" i="3"/>
  <c r="M86" i="3"/>
  <c r="N86" i="3"/>
  <c r="C87" i="3"/>
  <c r="D87" i="3"/>
  <c r="F87" i="3"/>
  <c r="G87" i="3"/>
  <c r="J87" i="3"/>
  <c r="M87" i="3"/>
  <c r="N87" i="3"/>
  <c r="C88" i="3"/>
  <c r="D88" i="3"/>
  <c r="F88" i="3"/>
  <c r="G88" i="3"/>
  <c r="J88" i="3"/>
  <c r="M88" i="3"/>
  <c r="N88" i="3"/>
  <c r="C89" i="3"/>
  <c r="D89" i="3"/>
  <c r="F89" i="3"/>
  <c r="G89" i="3"/>
  <c r="J89" i="3"/>
  <c r="M89" i="3"/>
  <c r="N89" i="3"/>
  <c r="C90" i="3"/>
  <c r="D90" i="3"/>
  <c r="F90" i="3"/>
  <c r="G90" i="3"/>
  <c r="J90" i="3"/>
  <c r="M90" i="3"/>
  <c r="N90" i="3"/>
  <c r="C91" i="3"/>
  <c r="D91" i="3"/>
  <c r="F91" i="3"/>
  <c r="G91" i="3"/>
  <c r="J91" i="3"/>
  <c r="M91" i="3"/>
  <c r="N91" i="3"/>
  <c r="C92" i="3"/>
  <c r="D92" i="3"/>
  <c r="F92" i="3"/>
  <c r="G92" i="3"/>
  <c r="J92" i="3"/>
  <c r="M92" i="3"/>
  <c r="N92" i="3"/>
  <c r="C93" i="3"/>
  <c r="D93" i="3"/>
  <c r="F93" i="3"/>
  <c r="G93" i="3"/>
  <c r="J93" i="3"/>
  <c r="M93" i="3"/>
  <c r="N93" i="3"/>
  <c r="C94" i="3"/>
  <c r="D94" i="3"/>
  <c r="F94" i="3"/>
  <c r="G94" i="3"/>
  <c r="J94" i="3"/>
  <c r="M94" i="3"/>
  <c r="N94" i="3"/>
  <c r="C95" i="3"/>
  <c r="D95" i="3"/>
  <c r="F95" i="3"/>
  <c r="G95" i="3"/>
  <c r="J95" i="3"/>
  <c r="M95" i="3"/>
  <c r="N95" i="3"/>
  <c r="C96" i="3"/>
  <c r="D96" i="3"/>
  <c r="F96" i="3"/>
  <c r="G96" i="3"/>
  <c r="J96" i="3"/>
  <c r="M96" i="3"/>
  <c r="N96" i="3"/>
  <c r="C97" i="3"/>
  <c r="D97" i="3"/>
  <c r="F97" i="3"/>
  <c r="G97" i="3"/>
  <c r="J97" i="3"/>
  <c r="M97" i="3"/>
  <c r="N97" i="3"/>
  <c r="C98" i="3"/>
  <c r="D98" i="3"/>
  <c r="F98" i="3"/>
  <c r="G98" i="3"/>
  <c r="J98" i="3"/>
  <c r="M98" i="3"/>
  <c r="N98" i="3"/>
  <c r="C99" i="3"/>
  <c r="D99" i="3"/>
  <c r="F99" i="3"/>
  <c r="G99" i="3"/>
  <c r="J99" i="3"/>
  <c r="M99" i="3"/>
  <c r="N99" i="3"/>
  <c r="C100" i="3"/>
  <c r="D100" i="3"/>
  <c r="F100" i="3"/>
  <c r="G100" i="3"/>
  <c r="J100" i="3"/>
  <c r="M100" i="3"/>
  <c r="N100" i="3"/>
  <c r="C101" i="3"/>
  <c r="D101" i="3"/>
  <c r="F101" i="3"/>
  <c r="G101" i="3"/>
  <c r="J101" i="3"/>
  <c r="M101" i="3"/>
  <c r="N101" i="3"/>
  <c r="C102" i="3"/>
  <c r="D102" i="3"/>
  <c r="F102" i="3"/>
  <c r="G102" i="3"/>
  <c r="J102" i="3"/>
  <c r="M102" i="3"/>
  <c r="N102" i="3"/>
  <c r="C103" i="3"/>
  <c r="D103" i="3"/>
  <c r="F103" i="3"/>
  <c r="G103" i="3"/>
  <c r="J103" i="3"/>
  <c r="M103" i="3"/>
  <c r="N103" i="3"/>
  <c r="C104" i="3"/>
  <c r="D104" i="3"/>
  <c r="F104" i="3"/>
  <c r="G104" i="3"/>
  <c r="J104" i="3"/>
  <c r="M104" i="3"/>
  <c r="N104" i="3"/>
  <c r="C105" i="3"/>
  <c r="D105" i="3"/>
  <c r="F105" i="3"/>
  <c r="G105" i="3"/>
  <c r="J105" i="3"/>
  <c r="M105" i="3"/>
  <c r="N105" i="3"/>
  <c r="C106" i="3"/>
  <c r="D106" i="3"/>
  <c r="F106" i="3"/>
  <c r="G106" i="3"/>
  <c r="J106" i="3"/>
  <c r="M106" i="3"/>
  <c r="N106" i="3"/>
  <c r="C107" i="3"/>
  <c r="D107" i="3"/>
  <c r="F107" i="3"/>
  <c r="G107" i="3"/>
  <c r="J107" i="3"/>
  <c r="M107" i="3"/>
  <c r="N107" i="3"/>
  <c r="C108" i="3"/>
  <c r="D108" i="3"/>
  <c r="F108" i="3"/>
  <c r="G108" i="3"/>
  <c r="J108" i="3"/>
  <c r="M108" i="3"/>
  <c r="N108" i="3"/>
  <c r="C109" i="3"/>
  <c r="D109" i="3"/>
  <c r="F109" i="3"/>
  <c r="G109" i="3"/>
  <c r="J109" i="3"/>
  <c r="M109" i="3"/>
  <c r="N109" i="3"/>
  <c r="C110" i="3"/>
  <c r="D110" i="3"/>
  <c r="F110" i="3"/>
  <c r="G110" i="3"/>
  <c r="J110" i="3"/>
  <c r="M110" i="3"/>
  <c r="N110" i="3"/>
  <c r="C111" i="3"/>
  <c r="D111" i="3"/>
  <c r="F111" i="3"/>
  <c r="G111" i="3"/>
  <c r="J111" i="3"/>
  <c r="M111" i="3"/>
  <c r="N111" i="3"/>
  <c r="C112" i="3"/>
  <c r="D112" i="3"/>
  <c r="F112" i="3"/>
  <c r="G112" i="3"/>
  <c r="J112" i="3"/>
  <c r="M112" i="3"/>
  <c r="N112" i="3"/>
  <c r="C113" i="3"/>
  <c r="D113" i="3"/>
  <c r="F113" i="3"/>
  <c r="G113" i="3"/>
  <c r="J113" i="3"/>
  <c r="M113" i="3"/>
  <c r="N113" i="3"/>
  <c r="C114" i="3"/>
  <c r="D114" i="3"/>
  <c r="F114" i="3"/>
  <c r="G114" i="3"/>
  <c r="J114" i="3"/>
  <c r="M114" i="3"/>
  <c r="N114" i="3"/>
  <c r="C115" i="3"/>
  <c r="D115" i="3"/>
  <c r="F115" i="3"/>
  <c r="G115" i="3"/>
  <c r="J115" i="3"/>
  <c r="M115" i="3"/>
  <c r="N115" i="3"/>
  <c r="C116" i="3"/>
  <c r="D116" i="3"/>
  <c r="F116" i="3"/>
  <c r="G116" i="3"/>
  <c r="J116" i="3"/>
  <c r="M116" i="3"/>
  <c r="N116" i="3"/>
  <c r="C117" i="3"/>
  <c r="D117" i="3"/>
  <c r="F117" i="3"/>
  <c r="G117" i="3"/>
  <c r="J117" i="3"/>
  <c r="M117" i="3"/>
  <c r="N117" i="3"/>
  <c r="C118" i="3"/>
  <c r="D118" i="3"/>
  <c r="F118" i="3"/>
  <c r="G118" i="3"/>
  <c r="J118" i="3"/>
  <c r="M118" i="3"/>
  <c r="N118" i="3"/>
  <c r="C119" i="3"/>
  <c r="D119" i="3"/>
  <c r="F119" i="3"/>
  <c r="G119" i="3"/>
  <c r="J119" i="3"/>
  <c r="M119" i="3"/>
  <c r="N119" i="3"/>
  <c r="C120" i="3"/>
  <c r="D120" i="3"/>
  <c r="F120" i="3"/>
  <c r="G120" i="3"/>
  <c r="J120" i="3"/>
  <c r="M120" i="3"/>
  <c r="N120" i="3"/>
  <c r="C121" i="3"/>
  <c r="D121" i="3"/>
  <c r="F121" i="3"/>
  <c r="G121" i="3"/>
  <c r="J121" i="3"/>
  <c r="M121" i="3"/>
  <c r="N121" i="3"/>
  <c r="C122" i="3"/>
  <c r="D122" i="3"/>
  <c r="F122" i="3"/>
  <c r="G122" i="3"/>
  <c r="J122" i="3"/>
  <c r="M122" i="3"/>
  <c r="N122" i="3"/>
  <c r="C123" i="3"/>
  <c r="D123" i="3"/>
  <c r="F123" i="3"/>
  <c r="G123" i="3"/>
  <c r="J123" i="3"/>
  <c r="M123" i="3"/>
  <c r="N123" i="3"/>
  <c r="C124" i="3"/>
  <c r="D124" i="3"/>
  <c r="F124" i="3"/>
  <c r="G124" i="3"/>
  <c r="J124" i="3"/>
  <c r="M124" i="3"/>
  <c r="N124" i="3"/>
  <c r="C125" i="3"/>
  <c r="D125" i="3"/>
  <c r="F125" i="3"/>
  <c r="G125" i="3"/>
  <c r="J125" i="3"/>
  <c r="M125" i="3"/>
  <c r="N125" i="3"/>
  <c r="C126" i="3"/>
  <c r="D126" i="3"/>
  <c r="F126" i="3"/>
  <c r="G126" i="3"/>
  <c r="J126" i="3"/>
  <c r="M126" i="3"/>
  <c r="N126" i="3"/>
  <c r="C127" i="3"/>
  <c r="D127" i="3"/>
  <c r="F127" i="3"/>
  <c r="G127" i="3"/>
  <c r="J127" i="3"/>
  <c r="M127" i="3"/>
  <c r="N127" i="3"/>
  <c r="C128" i="3"/>
  <c r="D128" i="3"/>
  <c r="F128" i="3"/>
  <c r="G128" i="3"/>
  <c r="J128" i="3"/>
  <c r="M128" i="3"/>
  <c r="N128" i="3"/>
  <c r="C129" i="3"/>
  <c r="D129" i="3"/>
  <c r="F129" i="3"/>
  <c r="G129" i="3"/>
  <c r="J129" i="3"/>
  <c r="M129" i="3"/>
  <c r="N129" i="3"/>
  <c r="C130" i="3"/>
  <c r="D130" i="3"/>
  <c r="F130" i="3"/>
  <c r="G130" i="3"/>
  <c r="J130" i="3"/>
  <c r="M130" i="3"/>
  <c r="N130" i="3"/>
  <c r="C131" i="3"/>
  <c r="D131" i="3"/>
  <c r="F131" i="3"/>
  <c r="G131" i="3"/>
  <c r="J131" i="3"/>
  <c r="M131" i="3"/>
  <c r="N131" i="3"/>
  <c r="C132" i="3"/>
  <c r="D132" i="3"/>
  <c r="F132" i="3"/>
  <c r="G132" i="3"/>
  <c r="J132" i="3"/>
  <c r="M132" i="3"/>
  <c r="N132" i="3"/>
  <c r="C133" i="3"/>
  <c r="D133" i="3"/>
  <c r="F133" i="3"/>
  <c r="G133" i="3"/>
  <c r="J133" i="3"/>
  <c r="M133" i="3"/>
  <c r="N133" i="3"/>
  <c r="C134" i="3"/>
  <c r="D134" i="3"/>
  <c r="F134" i="3"/>
  <c r="G134" i="3"/>
  <c r="J134" i="3"/>
  <c r="M134" i="3"/>
  <c r="N134" i="3"/>
  <c r="C135" i="3"/>
  <c r="D135" i="3"/>
  <c r="F135" i="3"/>
  <c r="G135" i="3"/>
  <c r="J135" i="3"/>
  <c r="M135" i="3"/>
  <c r="N135" i="3"/>
  <c r="C136" i="3"/>
  <c r="D136" i="3"/>
  <c r="F136" i="3"/>
  <c r="G136" i="3"/>
  <c r="J136" i="3"/>
  <c r="M136" i="3"/>
  <c r="N136" i="3"/>
  <c r="C137" i="3"/>
  <c r="D137" i="3"/>
  <c r="F137" i="3"/>
  <c r="G137" i="3"/>
  <c r="J137" i="3"/>
  <c r="M137" i="3"/>
  <c r="N137" i="3"/>
  <c r="C138" i="3"/>
  <c r="D138" i="3"/>
  <c r="F138" i="3"/>
  <c r="G138" i="3"/>
  <c r="J138" i="3"/>
  <c r="M138" i="3"/>
  <c r="N138" i="3"/>
  <c r="C139" i="3"/>
  <c r="D139" i="3"/>
  <c r="F139" i="3"/>
  <c r="G139" i="3"/>
  <c r="J139" i="3"/>
  <c r="M139" i="3"/>
  <c r="N139" i="3"/>
  <c r="C140" i="3"/>
  <c r="D140" i="3"/>
  <c r="F140" i="3"/>
  <c r="G140" i="3"/>
  <c r="J140" i="3"/>
  <c r="M140" i="3"/>
  <c r="N140" i="3"/>
  <c r="C141" i="3"/>
  <c r="D141" i="3"/>
  <c r="F141" i="3"/>
  <c r="G141" i="3"/>
  <c r="J141" i="3"/>
  <c r="M141" i="3"/>
  <c r="N141" i="3"/>
  <c r="C142" i="3"/>
  <c r="D142" i="3"/>
  <c r="F142" i="3"/>
  <c r="G142" i="3"/>
  <c r="J142" i="3"/>
  <c r="M142" i="3"/>
  <c r="N142" i="3"/>
  <c r="C143" i="3"/>
  <c r="D143" i="3"/>
  <c r="F143" i="3"/>
  <c r="G143" i="3"/>
  <c r="J143" i="3"/>
  <c r="M143" i="3"/>
  <c r="N143" i="3"/>
  <c r="C144" i="3"/>
  <c r="D144" i="3"/>
  <c r="F144" i="3"/>
  <c r="G144" i="3"/>
  <c r="J144" i="3"/>
  <c r="M144" i="3"/>
  <c r="N144" i="3"/>
  <c r="C145" i="3"/>
  <c r="D145" i="3"/>
  <c r="F145" i="3"/>
  <c r="G145" i="3"/>
  <c r="J145" i="3"/>
  <c r="M145" i="3"/>
  <c r="N145" i="3"/>
  <c r="C146" i="3"/>
  <c r="D146" i="3"/>
  <c r="F146" i="3"/>
  <c r="G146" i="3"/>
  <c r="J146" i="3"/>
  <c r="M146" i="3"/>
  <c r="N146" i="3"/>
  <c r="C147" i="3"/>
  <c r="D147" i="3"/>
  <c r="F147" i="3"/>
  <c r="G147" i="3"/>
  <c r="J147" i="3"/>
  <c r="M147" i="3"/>
  <c r="N147" i="3"/>
  <c r="C148" i="3"/>
  <c r="D148" i="3"/>
  <c r="F148" i="3"/>
  <c r="G148" i="3"/>
  <c r="J148" i="3"/>
  <c r="M148" i="3"/>
  <c r="N148" i="3"/>
  <c r="C149" i="3"/>
  <c r="D149" i="3"/>
  <c r="F149" i="3"/>
  <c r="G149" i="3"/>
  <c r="J149" i="3"/>
  <c r="M149" i="3"/>
  <c r="N149" i="3"/>
  <c r="C150" i="3"/>
  <c r="D150" i="3"/>
  <c r="F150" i="3"/>
  <c r="G150" i="3"/>
  <c r="J150" i="3"/>
  <c r="M150" i="3"/>
  <c r="N150" i="3"/>
  <c r="C151" i="3"/>
  <c r="D151" i="3"/>
  <c r="F151" i="3"/>
  <c r="G151" i="3"/>
  <c r="J151" i="3"/>
  <c r="M151" i="3"/>
  <c r="N151" i="3"/>
  <c r="C152" i="3"/>
  <c r="D152" i="3"/>
  <c r="F152" i="3"/>
  <c r="G152" i="3"/>
  <c r="J152" i="3"/>
  <c r="M152" i="3"/>
  <c r="N152" i="3"/>
  <c r="C153" i="3"/>
  <c r="D153" i="3"/>
  <c r="F153" i="3"/>
  <c r="G153" i="3"/>
  <c r="J153" i="3"/>
  <c r="M153" i="3"/>
  <c r="N153" i="3"/>
  <c r="C154" i="3"/>
  <c r="D154" i="3"/>
  <c r="F154" i="3"/>
  <c r="G154" i="3"/>
  <c r="J154" i="3"/>
  <c r="M154" i="3"/>
  <c r="N154" i="3"/>
  <c r="C155" i="3"/>
  <c r="D155" i="3"/>
  <c r="F155" i="3"/>
  <c r="G155" i="3"/>
  <c r="J155" i="3"/>
  <c r="M155" i="3"/>
  <c r="N155" i="3"/>
  <c r="C156" i="3"/>
  <c r="D156" i="3"/>
  <c r="F156" i="3"/>
  <c r="G156" i="3"/>
  <c r="J156" i="3"/>
  <c r="M156" i="3"/>
  <c r="N156" i="3"/>
  <c r="C157" i="3"/>
  <c r="D157" i="3"/>
  <c r="F157" i="3"/>
  <c r="G157" i="3"/>
  <c r="J157" i="3"/>
  <c r="M157" i="3"/>
  <c r="N157" i="3"/>
  <c r="C158" i="3"/>
  <c r="D158" i="3"/>
  <c r="F158" i="3"/>
  <c r="G158" i="3"/>
  <c r="J158" i="3"/>
  <c r="M158" i="3"/>
  <c r="N158" i="3"/>
  <c r="C159" i="3"/>
  <c r="D159" i="3"/>
  <c r="F159" i="3"/>
  <c r="G159" i="3"/>
  <c r="J159" i="3"/>
  <c r="M159" i="3"/>
  <c r="N159" i="3"/>
  <c r="C160" i="3"/>
  <c r="D160" i="3"/>
  <c r="F160" i="3"/>
  <c r="G160" i="3"/>
  <c r="J160" i="3"/>
  <c r="M160" i="3"/>
  <c r="N160" i="3"/>
  <c r="C161" i="3"/>
  <c r="D161" i="3"/>
  <c r="F161" i="3"/>
  <c r="G161" i="3"/>
  <c r="J161" i="3"/>
  <c r="M161" i="3"/>
  <c r="N161" i="3"/>
  <c r="C162" i="3"/>
  <c r="D162" i="3"/>
  <c r="F162" i="3"/>
  <c r="G162" i="3"/>
  <c r="J162" i="3"/>
  <c r="M162" i="3"/>
  <c r="N162" i="3"/>
  <c r="C163" i="3"/>
  <c r="D163" i="3"/>
  <c r="F163" i="3"/>
  <c r="G163" i="3"/>
  <c r="J163" i="3"/>
  <c r="M163" i="3"/>
  <c r="N163" i="3"/>
  <c r="C164" i="3"/>
  <c r="D164" i="3"/>
  <c r="F164" i="3"/>
  <c r="G164" i="3"/>
  <c r="J164" i="3"/>
  <c r="M164" i="3"/>
  <c r="N164" i="3"/>
  <c r="C165" i="3"/>
  <c r="D165" i="3"/>
  <c r="F165" i="3"/>
  <c r="G165" i="3"/>
  <c r="J165" i="3"/>
  <c r="M165" i="3"/>
  <c r="N165" i="3"/>
  <c r="C166" i="3"/>
  <c r="D166" i="3"/>
  <c r="F166" i="3"/>
  <c r="G166" i="3"/>
  <c r="J166" i="3"/>
  <c r="M166" i="3"/>
  <c r="N166" i="3"/>
  <c r="C167" i="3"/>
  <c r="D167" i="3"/>
  <c r="F167" i="3"/>
  <c r="G167" i="3"/>
  <c r="J167" i="3"/>
  <c r="M167" i="3"/>
  <c r="N167" i="3"/>
  <c r="C168" i="3"/>
  <c r="D168" i="3"/>
  <c r="F168" i="3"/>
  <c r="G168" i="3"/>
  <c r="J168" i="3"/>
  <c r="M168" i="3"/>
  <c r="N168" i="3"/>
  <c r="C169" i="3"/>
  <c r="D169" i="3"/>
  <c r="F169" i="3"/>
  <c r="G169" i="3"/>
  <c r="J169" i="3"/>
  <c r="M169" i="3"/>
  <c r="N169" i="3"/>
  <c r="C170" i="3"/>
  <c r="D170" i="3"/>
  <c r="F170" i="3"/>
  <c r="G170" i="3"/>
  <c r="J170" i="3"/>
  <c r="M170" i="3"/>
  <c r="N170" i="3"/>
  <c r="C171" i="3"/>
  <c r="D171" i="3"/>
  <c r="F171" i="3"/>
  <c r="G171" i="3"/>
  <c r="J171" i="3"/>
  <c r="M171" i="3"/>
  <c r="N171" i="3"/>
  <c r="C172" i="3"/>
  <c r="D172" i="3"/>
  <c r="F172" i="3"/>
  <c r="G172" i="3"/>
  <c r="J172" i="3"/>
  <c r="M172" i="3"/>
  <c r="N172" i="3"/>
  <c r="C173" i="3"/>
  <c r="D173" i="3"/>
  <c r="F173" i="3"/>
  <c r="G173" i="3"/>
  <c r="J173" i="3"/>
  <c r="M173" i="3"/>
  <c r="N173" i="3"/>
  <c r="C174" i="3"/>
  <c r="D174" i="3"/>
  <c r="F174" i="3"/>
  <c r="G174" i="3"/>
  <c r="J174" i="3"/>
  <c r="M174" i="3"/>
  <c r="N174" i="3"/>
  <c r="C175" i="3"/>
  <c r="D175" i="3"/>
  <c r="F175" i="3"/>
  <c r="G175" i="3"/>
  <c r="J175" i="3"/>
  <c r="M175" i="3"/>
  <c r="N175" i="3"/>
  <c r="C176" i="3"/>
  <c r="D176" i="3"/>
  <c r="F176" i="3"/>
  <c r="G176" i="3"/>
  <c r="J176" i="3"/>
  <c r="M176" i="3"/>
  <c r="N176" i="3"/>
  <c r="C177" i="3"/>
  <c r="D177" i="3"/>
  <c r="F177" i="3"/>
  <c r="G177" i="3"/>
  <c r="J177" i="3"/>
  <c r="M177" i="3"/>
  <c r="N177" i="3"/>
  <c r="C178" i="3"/>
  <c r="D178" i="3"/>
  <c r="F178" i="3"/>
  <c r="G178" i="3"/>
  <c r="J178" i="3"/>
  <c r="M178" i="3"/>
  <c r="N178" i="3"/>
  <c r="C179" i="3"/>
  <c r="D179" i="3"/>
  <c r="F179" i="3"/>
  <c r="G179" i="3"/>
  <c r="J179" i="3"/>
  <c r="M179" i="3"/>
  <c r="N179" i="3"/>
  <c r="C180" i="3"/>
  <c r="D180" i="3"/>
  <c r="F180" i="3"/>
  <c r="G180" i="3"/>
  <c r="J180" i="3"/>
  <c r="M180" i="3"/>
  <c r="N180" i="3"/>
  <c r="C181" i="3"/>
  <c r="D181" i="3"/>
  <c r="F181" i="3"/>
  <c r="G181" i="3"/>
  <c r="J181" i="3"/>
  <c r="M181" i="3"/>
  <c r="N181" i="3"/>
  <c r="C182" i="3"/>
  <c r="D182" i="3"/>
  <c r="F182" i="3"/>
  <c r="G182" i="3"/>
  <c r="J182" i="3"/>
  <c r="M182" i="3"/>
  <c r="N182" i="3"/>
  <c r="C183" i="3"/>
  <c r="D183" i="3"/>
  <c r="F183" i="3"/>
  <c r="G183" i="3"/>
  <c r="J183" i="3"/>
  <c r="M183" i="3"/>
  <c r="N183" i="3"/>
  <c r="C184" i="3"/>
  <c r="D184" i="3"/>
  <c r="F184" i="3"/>
  <c r="G184" i="3"/>
  <c r="J184" i="3"/>
  <c r="M184" i="3"/>
  <c r="N184" i="3"/>
  <c r="C185" i="3"/>
  <c r="D185" i="3"/>
  <c r="F185" i="3"/>
  <c r="G185" i="3"/>
  <c r="J185" i="3"/>
  <c r="M185" i="3"/>
  <c r="N185" i="3"/>
  <c r="C186" i="3"/>
  <c r="D186" i="3"/>
  <c r="F186" i="3"/>
  <c r="G186" i="3"/>
  <c r="J186" i="3"/>
  <c r="M186" i="3"/>
  <c r="N186" i="3"/>
  <c r="C187" i="3"/>
  <c r="D187" i="3"/>
  <c r="F187" i="3"/>
  <c r="G187" i="3"/>
  <c r="J187" i="3"/>
  <c r="M187" i="3"/>
  <c r="N187" i="3"/>
  <c r="C188" i="3"/>
  <c r="D188" i="3"/>
  <c r="F188" i="3"/>
  <c r="G188" i="3"/>
  <c r="J188" i="3"/>
  <c r="M188" i="3"/>
  <c r="N188" i="3"/>
  <c r="C189" i="3"/>
  <c r="D189" i="3"/>
  <c r="F189" i="3"/>
  <c r="G189" i="3"/>
  <c r="J189" i="3"/>
  <c r="M189" i="3"/>
  <c r="N189" i="3"/>
  <c r="C190" i="3"/>
  <c r="D190" i="3"/>
  <c r="F190" i="3"/>
  <c r="G190" i="3"/>
  <c r="J190" i="3"/>
  <c r="M190" i="3"/>
  <c r="N190" i="3"/>
  <c r="C191" i="3"/>
  <c r="D191" i="3"/>
  <c r="F191" i="3"/>
  <c r="G191" i="3"/>
  <c r="J191" i="3"/>
  <c r="M191" i="3"/>
  <c r="N191" i="3"/>
  <c r="C192" i="3"/>
  <c r="D192" i="3"/>
  <c r="F192" i="3"/>
  <c r="G192" i="3"/>
  <c r="J192" i="3"/>
  <c r="M192" i="3"/>
  <c r="N192" i="3"/>
  <c r="C193" i="3"/>
  <c r="D193" i="3"/>
  <c r="F193" i="3"/>
  <c r="G193" i="3"/>
  <c r="J193" i="3"/>
  <c r="M193" i="3"/>
  <c r="N193" i="3"/>
  <c r="C194" i="3"/>
  <c r="D194" i="3"/>
  <c r="F194" i="3"/>
  <c r="G194" i="3"/>
  <c r="J194" i="3"/>
  <c r="M194" i="3"/>
  <c r="N194" i="3"/>
  <c r="C195" i="3"/>
  <c r="D195" i="3"/>
  <c r="F195" i="3"/>
  <c r="G195" i="3"/>
  <c r="J195" i="3"/>
  <c r="M195" i="3"/>
  <c r="N195" i="3"/>
  <c r="C196" i="3"/>
  <c r="D196" i="3"/>
  <c r="F196" i="3"/>
  <c r="G196" i="3"/>
  <c r="J196" i="3"/>
  <c r="M196" i="3"/>
  <c r="N196" i="3"/>
  <c r="C197" i="3"/>
  <c r="D197" i="3"/>
  <c r="F197" i="3"/>
  <c r="G197" i="3"/>
  <c r="J197" i="3"/>
  <c r="M197" i="3"/>
  <c r="N197" i="3"/>
  <c r="C198" i="3"/>
  <c r="D198" i="3"/>
  <c r="F198" i="3"/>
  <c r="G198" i="3"/>
  <c r="J198" i="3"/>
  <c r="M198" i="3"/>
  <c r="N198" i="3"/>
  <c r="C199" i="3"/>
  <c r="D199" i="3"/>
  <c r="F199" i="3"/>
  <c r="G199" i="3"/>
  <c r="J199" i="3"/>
  <c r="M199" i="3"/>
  <c r="N199" i="3"/>
  <c r="C200" i="3"/>
  <c r="D200" i="3"/>
  <c r="F200" i="3"/>
  <c r="G200" i="3"/>
  <c r="J200" i="3"/>
  <c r="M200" i="3"/>
  <c r="N200" i="3"/>
  <c r="C201" i="3"/>
  <c r="D201" i="3"/>
  <c r="F201" i="3"/>
  <c r="G201" i="3"/>
  <c r="J201" i="3"/>
  <c r="M201" i="3"/>
  <c r="N201" i="3"/>
  <c r="C202" i="3"/>
  <c r="D202" i="3"/>
  <c r="F202" i="3"/>
  <c r="G202" i="3"/>
  <c r="J202" i="3"/>
  <c r="M202" i="3"/>
  <c r="N202" i="3"/>
  <c r="C203" i="3"/>
  <c r="D203" i="3"/>
  <c r="F203" i="3"/>
  <c r="G203" i="3"/>
  <c r="J203" i="3"/>
  <c r="M203" i="3"/>
  <c r="N203" i="3"/>
  <c r="C204" i="3"/>
  <c r="D204" i="3"/>
  <c r="F204" i="3"/>
  <c r="G204" i="3"/>
  <c r="J204" i="3"/>
  <c r="M204" i="3"/>
  <c r="N204" i="3"/>
  <c r="C205" i="3"/>
  <c r="D205" i="3"/>
  <c r="F205" i="3"/>
  <c r="G205" i="3"/>
  <c r="J205" i="3"/>
  <c r="M205" i="3"/>
  <c r="N205" i="3"/>
  <c r="C206" i="3"/>
  <c r="D206" i="3"/>
  <c r="F206" i="3"/>
  <c r="G206" i="3"/>
  <c r="J206" i="3"/>
  <c r="M206" i="3"/>
  <c r="N206" i="3"/>
  <c r="C207" i="3"/>
  <c r="D207" i="3"/>
  <c r="F207" i="3"/>
  <c r="G207" i="3"/>
  <c r="J207" i="3"/>
  <c r="M207" i="3"/>
  <c r="N207" i="3"/>
  <c r="C208" i="3"/>
  <c r="D208" i="3"/>
  <c r="F208" i="3"/>
  <c r="G208" i="3"/>
  <c r="J208" i="3"/>
  <c r="M208" i="3"/>
  <c r="N208" i="3"/>
  <c r="C209" i="3"/>
  <c r="D209" i="3"/>
  <c r="F209" i="3"/>
  <c r="G209" i="3"/>
  <c r="J209" i="3"/>
  <c r="M209" i="3"/>
  <c r="N209" i="3"/>
  <c r="C210" i="3"/>
  <c r="D210" i="3"/>
  <c r="F210" i="3"/>
  <c r="G210" i="3"/>
  <c r="J210" i="3"/>
  <c r="M210" i="3"/>
  <c r="N210" i="3"/>
  <c r="C211" i="3"/>
  <c r="D211" i="3"/>
  <c r="F211" i="3"/>
  <c r="G211" i="3"/>
  <c r="J211" i="3"/>
  <c r="M211" i="3"/>
  <c r="N211" i="3"/>
  <c r="C212" i="3"/>
  <c r="D212" i="3"/>
  <c r="F212" i="3"/>
  <c r="G212" i="3"/>
  <c r="J212" i="3"/>
  <c r="M212" i="3"/>
  <c r="N212" i="3"/>
  <c r="C213" i="3"/>
  <c r="D213" i="3"/>
  <c r="F213" i="3"/>
  <c r="G213" i="3"/>
  <c r="J213" i="3"/>
  <c r="M213" i="3"/>
  <c r="N213" i="3"/>
  <c r="C214" i="3"/>
  <c r="D214" i="3"/>
  <c r="F214" i="3"/>
  <c r="G214" i="3"/>
  <c r="J214" i="3"/>
  <c r="M214" i="3"/>
  <c r="N214" i="3"/>
  <c r="C215" i="3"/>
  <c r="D215" i="3"/>
  <c r="F215" i="3"/>
  <c r="G215" i="3"/>
  <c r="J215" i="3"/>
  <c r="M215" i="3"/>
  <c r="N215" i="3"/>
  <c r="C216" i="3"/>
  <c r="D216" i="3"/>
  <c r="F216" i="3"/>
  <c r="G216" i="3"/>
  <c r="J216" i="3"/>
  <c r="M216" i="3"/>
  <c r="N216" i="3"/>
  <c r="C217" i="3"/>
  <c r="D217" i="3"/>
  <c r="F217" i="3"/>
  <c r="G217" i="3"/>
  <c r="J217" i="3"/>
  <c r="M217" i="3"/>
  <c r="N217" i="3"/>
  <c r="C218" i="3"/>
  <c r="D218" i="3"/>
  <c r="F218" i="3"/>
  <c r="G218" i="3"/>
  <c r="J218" i="3"/>
  <c r="M218" i="3"/>
  <c r="N218" i="3"/>
</calcChain>
</file>

<file path=xl/sharedStrings.xml><?xml version="1.0" encoding="utf-8"?>
<sst xmlns="http://schemas.openxmlformats.org/spreadsheetml/2006/main" count="81" uniqueCount="59">
  <si>
    <t>Valuation Date</t>
  </si>
  <si>
    <t>Curve Date</t>
  </si>
  <si>
    <t>Project Martin</t>
  </si>
  <si>
    <t>ENE</t>
  </si>
  <si>
    <t>Future value of ENE shares</t>
  </si>
  <si>
    <t>Valuation of RTHM Puts</t>
  </si>
  <si>
    <t>Valuation date</t>
  </si>
  <si>
    <t>Stock Price</t>
  </si>
  <si>
    <t>0=strike at flat, 1= esc at libor</t>
  </si>
  <si>
    <t>Floor Strike</t>
  </si>
  <si>
    <t xml:space="preserve">Risk free rate </t>
  </si>
  <si>
    <t>Equity Yield</t>
  </si>
  <si>
    <t>Volatility</t>
  </si>
  <si>
    <t>Expiration Date</t>
  </si>
  <si>
    <t>Call=1 Put=0</t>
  </si>
  <si>
    <t>Floor Value</t>
  </si>
  <si>
    <t>Put Cost ($MM)</t>
  </si>
  <si>
    <t>Illiquidity premium ($MM)  at 2.5 % trade vol.</t>
  </si>
  <si>
    <t>TOTAL  ($MM)</t>
  </si>
  <si>
    <t>UCO Net Delta (put adj. Only)</t>
  </si>
  <si>
    <t>Valuation of Equity Options</t>
  </si>
  <si>
    <t>Equity Price</t>
  </si>
  <si>
    <t>Strike</t>
  </si>
  <si>
    <t>Euro</t>
  </si>
  <si>
    <t>Trading at 5% of daily volume</t>
  </si>
  <si>
    <t>Trading at 2.5% of daily volume</t>
  </si>
  <si>
    <t xml:space="preserve"> Gas Curves</t>
  </si>
  <si>
    <t>Expiration Dates</t>
  </si>
  <si>
    <t>Login</t>
  </si>
  <si>
    <t>Updated on 6/26/97</t>
  </si>
  <si>
    <t>Database</t>
  </si>
  <si>
    <t>EGSPROD32</t>
  </si>
  <si>
    <t>NG Futures</t>
  </si>
  <si>
    <t>NG Option</t>
  </si>
  <si>
    <t>MODEL_PC</t>
  </si>
  <si>
    <t>Delivery</t>
  </si>
  <si>
    <t>Expiration</t>
  </si>
  <si>
    <t>Password</t>
  </si>
  <si>
    <t>Month</t>
  </si>
  <si>
    <t>Date</t>
  </si>
  <si>
    <t>Curve Data</t>
  </si>
  <si>
    <t>Effective Date</t>
  </si>
  <si>
    <t>Prompt Month</t>
  </si>
  <si>
    <t>Curve Code</t>
  </si>
  <si>
    <t>INT</t>
  </si>
  <si>
    <t>IF-ANR/LA</t>
  </si>
  <si>
    <t>IF-COLGULF/LA</t>
  </si>
  <si>
    <t>IF-TRANSCO/Z3</t>
  </si>
  <si>
    <t>IF-TGT/ZSL</t>
  </si>
  <si>
    <t>NG</t>
  </si>
  <si>
    <t>NG_OMICRON_1</t>
  </si>
  <si>
    <t>Curve Type</t>
  </si>
  <si>
    <t>AA</t>
  </si>
  <si>
    <t>PR</t>
  </si>
  <si>
    <t>VO</t>
  </si>
  <si>
    <t>Book Code 1</t>
  </si>
  <si>
    <t>R</t>
  </si>
  <si>
    <t>D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</si>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</sst>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70" formatCode="_-&quot;£&quot;* #,##0.00_-;\-&quot;£&quot;* #,##0.00_-;_-&quot;£&quot;* &quot;-&quot;??_-;_-@_-"/>
    <numFmt numFmtId="171" formatCode="_-* #,##0.00_-;\-* #,##0.00_-;_-* &quot;-&quot;??_-;_-@_-"/>
    <numFmt numFmtId="182" formatCode="_-* #,##0_-;\-* #,##0_-;_-* &quot;-&quot;??_-;_-@_-"/>
    <numFmt numFmtId="192" formatCode="d\-mmm\-yyyy"/>
    <numFmt numFmtId="194" formatCode="0.000_)"/>
    <numFmt numFmtId="195" formatCode="&quot;$&quot;#,##0.00"/>
    <numFmt numFmtId="196" formatCode="&quot;$&quot;#,##0.0000"/>
    <numFmt numFmtId="198" formatCode="0.000%"/>
    <numFmt numFmtId="200" formatCode="_(* #,##0_);_(* \(#,##0\);_(* &quot;-&quot;??_);_(@_)"/>
    <numFmt numFmtId="201" formatCode="&quot;$&quot;#,##0.0"/>
    <numFmt numFmtId="202" formatCode="&quot;$&quot;#,##0"/>
    <numFmt numFmtId="203" formatCode="_(* #,##0.000_);_(* \(#,##0.000\);_(* &quot;-&quot;??_);_(@_)"/>
  </numFmts>
  <fonts count="20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9"/>
      <name val="Times New Roman"/>
      <family val="1"/>
    </font>
    <font>
      <b/>
      <sz val="10"/>
      <color indexed="10"/>
      <name val="Times New Roman"/>
      <family val="1"/>
    </font>
    <font>
      <sz val="18"/>
      <color indexed="12"/>
      <name val="Arial"/>
    </font>
    <font>
      <b/>
      <sz val="12"/>
      <color indexed="16"/>
      <name val="Arial"/>
      <family val="2"/>
    </font>
    <font>
      <sz val="10"/>
      <name val="Arial"/>
      <family val="2"/>
    </font>
    <font>
      <b/>
      <sz val="10"/>
      <color indexed="32"/>
      <name val="Arial"/>
      <family val="2"/>
    </font>
    <font>
      <sz val="10"/>
      <color indexed="12"/>
      <name val="Courier"/>
    </font>
    <font>
      <b/>
      <sz val="14"/>
      <color indexed="10"/>
      <name val="Arial"/>
      <family val="2"/>
    </font>
    <font>
      <b/>
      <i/>
      <sz val="18"/>
      <color indexed="12"/>
      <name val="Arial"/>
    </font>
    <font>
      <b/>
      <sz val="10"/>
      <color indexed="12"/>
      <name val="Times New Roman"/>
      <family val="1"/>
    </font>
    <font>
      <b/>
      <i/>
      <sz val="18"/>
      <color indexed="16"/>
      <name val="Arial"/>
    </font>
    <font>
      <sz val="11"/>
      <name val="Arial"/>
    </font>
    <font>
      <b/>
      <sz val="12"/>
      <color indexed="12"/>
      <name val="Arial"/>
      <family val="2"/>
    </font>
    <font>
      <b/>
      <sz val="10"/>
      <color indexed="8"/>
      <name val="Arial"/>
      <family val="2"/>
    </font>
    <font>
      <sz val="9"/>
      <name val="Times New Roman"/>
      <family val="1"/>
    </font>
    <font>
      <b/>
      <sz val="9"/>
      <color indexed="10"/>
      <name val="Times New Roman"/>
      <family val="1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5">
    <xf numFmtId="0" fontId="0" fillId="0" borderId="0"/>
    <xf numFmtId="171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14" fillId="0" borderId="0"/>
    <xf numFmtId="9" fontId="2" fillId="0" borderId="0" applyFont="0" applyFill="0" applyBorder="0" applyAlignment="0" applyProtection="0"/>
  </cellStyleXfs>
  <cellXfs count="97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Continuous"/>
    </xf>
    <xf numFmtId="17" fontId="6" fillId="0" borderId="0" xfId="0" applyNumberFormat="1" applyFont="1"/>
    <xf numFmtId="0" fontId="7" fillId="0" borderId="0" xfId="0" applyFont="1"/>
    <xf numFmtId="17" fontId="0" fillId="0" borderId="0" xfId="0" applyNumberFormat="1"/>
    <xf numFmtId="17" fontId="6" fillId="0" borderId="1" xfId="0" applyNumberFormat="1" applyFont="1" applyBorder="1"/>
    <xf numFmtId="0" fontId="0" fillId="0" borderId="2" xfId="0" applyBorder="1"/>
    <xf numFmtId="0" fontId="0" fillId="0" borderId="3" xfId="0" applyBorder="1"/>
    <xf numFmtId="17" fontId="0" fillId="0" borderId="4" xfId="0" applyNumberFormat="1" applyBorder="1"/>
    <xf numFmtId="0" fontId="0" fillId="0" borderId="0" xfId="0" applyBorder="1"/>
    <xf numFmtId="0" fontId="0" fillId="0" borderId="5" xfId="0" applyBorder="1"/>
    <xf numFmtId="17" fontId="8" fillId="2" borderId="6" xfId="0" applyNumberFormat="1" applyFont="1" applyFill="1" applyBorder="1" applyAlignment="1">
      <alignment horizontal="right"/>
    </xf>
    <xf numFmtId="0" fontId="1" fillId="0" borderId="6" xfId="0" applyFont="1" applyBorder="1" applyAlignment="1">
      <alignment horizontal="right"/>
    </xf>
    <xf numFmtId="17" fontId="1" fillId="0" borderId="7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7" fontId="1" fillId="0" borderId="10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7" fontId="1" fillId="0" borderId="13" xfId="0" applyNumberFormat="1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0" xfId="0" applyFont="1" applyFill="1" applyBorder="1" applyAlignment="1">
      <alignment horizontal="right"/>
    </xf>
    <xf numFmtId="17" fontId="0" fillId="0" borderId="1" xfId="0" applyNumberFormat="1" applyBorder="1"/>
    <xf numFmtId="192" fontId="0" fillId="0" borderId="16" xfId="0" applyNumberFormat="1" applyBorder="1"/>
    <xf numFmtId="192" fontId="0" fillId="0" borderId="3" xfId="0" applyNumberFormat="1" applyBorder="1"/>
    <xf numFmtId="14" fontId="1" fillId="0" borderId="6" xfId="0" applyNumberFormat="1" applyFont="1" applyBorder="1"/>
    <xf numFmtId="192" fontId="0" fillId="0" borderId="11" xfId="0" applyNumberFormat="1" applyBorder="1"/>
    <xf numFmtId="192" fontId="0" fillId="0" borderId="5" xfId="0" applyNumberFormat="1" applyBorder="1"/>
    <xf numFmtId="17" fontId="1" fillId="0" borderId="6" xfId="0" applyNumberFormat="1" applyFont="1" applyBorder="1" applyProtection="1"/>
    <xf numFmtId="14" fontId="1" fillId="0" borderId="6" xfId="0" applyNumberFormat="1" applyFont="1" applyBorder="1" applyAlignment="1">
      <alignment horizontal="right"/>
    </xf>
    <xf numFmtId="194" fontId="9" fillId="0" borderId="0" xfId="0" applyNumberFormat="1" applyFont="1" applyProtection="1">
      <protection locked="0"/>
    </xf>
    <xf numFmtId="194" fontId="0" fillId="0" borderId="0" xfId="0" applyNumberFormat="1"/>
    <xf numFmtId="194" fontId="0" fillId="0" borderId="0" xfId="0" applyNumberFormat="1" applyProtection="1"/>
    <xf numFmtId="10" fontId="0" fillId="0" borderId="0" xfId="0" applyNumberFormat="1"/>
    <xf numFmtId="17" fontId="0" fillId="0" borderId="17" xfId="0" applyNumberFormat="1" applyBorder="1"/>
    <xf numFmtId="192" fontId="0" fillId="0" borderId="14" xfId="0" applyNumberFormat="1" applyBorder="1"/>
    <xf numFmtId="192" fontId="0" fillId="0" borderId="18" xfId="0" applyNumberFormat="1" applyBorder="1"/>
    <xf numFmtId="37" fontId="5" fillId="0" borderId="0" xfId="0" applyNumberFormat="1" applyFont="1" applyFill="1" applyBorder="1" applyAlignment="1" applyProtection="1">
      <alignment horizontal="left"/>
    </xf>
    <xf numFmtId="14" fontId="1" fillId="0" borderId="19" xfId="0" applyNumberFormat="1" applyFont="1" applyBorder="1"/>
    <xf numFmtId="0" fontId="3" fillId="3" borderId="20" xfId="0" applyFont="1" applyFill="1" applyBorder="1"/>
    <xf numFmtId="0" fontId="0" fillId="3" borderId="19" xfId="0" applyFill="1" applyBorder="1"/>
    <xf numFmtId="0" fontId="3" fillId="3" borderId="21" xfId="0" applyFont="1" applyFill="1" applyBorder="1"/>
    <xf numFmtId="0" fontId="3" fillId="3" borderId="22" xfId="0" applyFont="1" applyFill="1" applyBorder="1"/>
    <xf numFmtId="14" fontId="1" fillId="0" borderId="22" xfId="0" applyNumberFormat="1" applyFont="1" applyBorder="1"/>
    <xf numFmtId="0" fontId="1" fillId="0" borderId="0" xfId="0" applyFont="1" applyAlignment="1">
      <alignment horizontal="right"/>
    </xf>
    <xf numFmtId="0" fontId="1" fillId="0" borderId="0" xfId="0" applyFont="1" applyFill="1"/>
    <xf numFmtId="0" fontId="11" fillId="0" borderId="0" xfId="0" quotePrefix="1" applyFont="1" applyAlignment="1">
      <alignment horizontal="left"/>
    </xf>
    <xf numFmtId="0" fontId="12" fillId="0" borderId="0" xfId="0" applyFont="1" applyAlignment="1">
      <alignment horizontal="centerContinuous"/>
    </xf>
    <xf numFmtId="0" fontId="13" fillId="0" borderId="0" xfId="0" quotePrefix="1" applyFont="1" applyFill="1" applyBorder="1" applyAlignment="1">
      <alignment horizontal="left"/>
    </xf>
    <xf numFmtId="0" fontId="1" fillId="0" borderId="0" xfId="0" applyFont="1" applyBorder="1"/>
    <xf numFmtId="0" fontId="7" fillId="0" borderId="0" xfId="3" applyFont="1"/>
    <xf numFmtId="0" fontId="7" fillId="0" borderId="0" xfId="3" quotePrefix="1" applyFont="1" applyAlignment="1">
      <alignment horizontal="left"/>
    </xf>
    <xf numFmtId="14" fontId="0" fillId="0" borderId="0" xfId="0" applyNumberFormat="1"/>
    <xf numFmtId="0" fontId="15" fillId="0" borderId="0" xfId="0" applyFont="1"/>
    <xf numFmtId="0" fontId="16" fillId="0" borderId="0" xfId="0" applyFont="1"/>
    <xf numFmtId="0" fontId="17" fillId="0" borderId="0" xfId="0" applyFont="1"/>
    <xf numFmtId="14" fontId="0" fillId="4" borderId="0" xfId="0" applyNumberFormat="1" applyFill="1"/>
    <xf numFmtId="195" fontId="0" fillId="4" borderId="6" xfId="0" applyNumberFormat="1" applyFill="1" applyBorder="1"/>
    <xf numFmtId="2" fontId="0" fillId="4" borderId="6" xfId="0" applyNumberFormat="1" applyFill="1" applyBorder="1"/>
    <xf numFmtId="10" fontId="2" fillId="4" borderId="6" xfId="4" applyNumberFormat="1" applyFill="1" applyBorder="1"/>
    <xf numFmtId="10" fontId="1" fillId="4" borderId="6" xfId="4" applyNumberFormat="1" applyFont="1" applyFill="1" applyBorder="1"/>
    <xf numFmtId="14" fontId="0" fillId="5" borderId="6" xfId="0" applyNumberFormat="1" applyFill="1" applyBorder="1"/>
    <xf numFmtId="0" fontId="4" fillId="2" borderId="23" xfId="0" applyFont="1" applyFill="1" applyBorder="1"/>
    <xf numFmtId="0" fontId="18" fillId="0" borderId="21" xfId="0" applyFont="1" applyBorder="1" applyAlignment="1">
      <alignment wrapText="1"/>
    </xf>
    <xf numFmtId="0" fontId="18" fillId="0" borderId="24" xfId="0" applyFont="1" applyBorder="1" applyAlignment="1">
      <alignment wrapText="1"/>
    </xf>
    <xf numFmtId="0" fontId="18" fillId="0" borderId="25" xfId="0" applyFont="1" applyBorder="1" applyAlignment="1">
      <alignment wrapText="1"/>
    </xf>
    <xf numFmtId="0" fontId="4" fillId="2" borderId="26" xfId="0" applyFont="1" applyFill="1" applyBorder="1" applyAlignment="1">
      <alignment horizontal="center" wrapText="1"/>
    </xf>
    <xf numFmtId="2" fontId="0" fillId="0" borderId="0" xfId="0" applyNumberFormat="1" applyBorder="1"/>
    <xf numFmtId="0" fontId="0" fillId="4" borderId="6" xfId="0" applyFill="1" applyBorder="1"/>
    <xf numFmtId="196" fontId="0" fillId="2" borderId="26" xfId="0" quotePrefix="1" applyNumberFormat="1" applyFill="1" applyBorder="1"/>
    <xf numFmtId="2" fontId="0" fillId="0" borderId="0" xfId="0" applyNumberFormat="1"/>
    <xf numFmtId="198" fontId="2" fillId="4" borderId="6" xfId="4" applyNumberFormat="1" applyFill="1" applyBorder="1"/>
    <xf numFmtId="182" fontId="0" fillId="0" borderId="0" xfId="1" applyNumberFormat="1" applyFont="1"/>
    <xf numFmtId="182" fontId="0" fillId="0" borderId="0" xfId="0" applyNumberFormat="1"/>
    <xf numFmtId="200" fontId="0" fillId="0" borderId="0" xfId="1" applyNumberFormat="1" applyFont="1"/>
    <xf numFmtId="200" fontId="0" fillId="0" borderId="0" xfId="0" applyNumberFormat="1"/>
    <xf numFmtId="14" fontId="0" fillId="2" borderId="0" xfId="0" applyNumberFormat="1" applyFill="1"/>
    <xf numFmtId="0" fontId="17" fillId="2" borderId="6" xfId="0" applyFont="1" applyFill="1" applyBorder="1"/>
    <xf numFmtId="202" fontId="19" fillId="6" borderId="27" xfId="2" applyNumberFormat="1" applyFont="1" applyFill="1" applyBorder="1"/>
    <xf numFmtId="0" fontId="0" fillId="7" borderId="27" xfId="0" applyFill="1" applyBorder="1"/>
    <xf numFmtId="198" fontId="2" fillId="4" borderId="21" xfId="4" applyNumberFormat="1" applyFill="1" applyBorder="1"/>
    <xf numFmtId="0" fontId="0" fillId="7" borderId="28" xfId="0" applyFill="1" applyBorder="1"/>
    <xf numFmtId="3" fontId="0" fillId="0" borderId="0" xfId="0" applyNumberFormat="1"/>
    <xf numFmtId="200" fontId="0" fillId="4" borderId="6" xfId="1" applyNumberFormat="1" applyFont="1" applyFill="1" applyBorder="1"/>
    <xf numFmtId="9" fontId="2" fillId="4" borderId="6" xfId="4" applyFill="1" applyBorder="1"/>
    <xf numFmtId="0" fontId="4" fillId="2" borderId="27" xfId="0" applyFont="1" applyFill="1" applyBorder="1" applyAlignment="1">
      <alignment horizontal="center" wrapText="1"/>
    </xf>
    <xf numFmtId="200" fontId="4" fillId="2" borderId="5" xfId="1" applyNumberFormat="1" applyFont="1" applyFill="1" applyBorder="1" applyAlignment="1">
      <alignment horizontal="center" wrapText="1"/>
    </xf>
    <xf numFmtId="203" fontId="0" fillId="7" borderId="0" xfId="1" quotePrefix="1" applyNumberFormat="1" applyFont="1" applyFill="1" applyBorder="1"/>
    <xf numFmtId="201" fontId="19" fillId="6" borderId="27" xfId="2" applyNumberFormat="1" applyFont="1" applyFill="1" applyBorder="1"/>
    <xf numFmtId="195" fontId="0" fillId="4" borderId="24" xfId="0" applyNumberFormat="1" applyFill="1" applyBorder="1"/>
    <xf numFmtId="198" fontId="2" fillId="4" borderId="24" xfId="4" applyNumberFormat="1" applyFill="1" applyBorder="1"/>
    <xf numFmtId="10" fontId="1" fillId="4" borderId="24" xfId="4" applyNumberFormat="1" applyFont="1" applyFill="1" applyBorder="1"/>
    <xf numFmtId="14" fontId="0" fillId="5" borderId="24" xfId="0" applyNumberFormat="1" applyFill="1" applyBorder="1"/>
    <xf numFmtId="0" fontId="0" fillId="4" borderId="24" xfId="0" applyFill="1" applyBorder="1"/>
    <xf numFmtId="196" fontId="0" fillId="2" borderId="0" xfId="0" quotePrefix="1" applyNumberFormat="1" applyFill="1" applyBorder="1"/>
  </cellXfs>
  <cellStyles count="5">
    <cellStyle name="Comma" xfId="1" builtinId="3"/>
    <cellStyle name="Currency" xfId="2" builtinId="4"/>
    <cellStyle name="Normal" xfId="0" builtinId="0"/>
    <cellStyle name="Normal_Codes2" xfId="3"/>
    <cellStyle name="Percent" xfId="4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476250</xdr:colOff>
          <xdr:row>4</xdr:row>
          <xdr:rowOff>152400</xdr:rowOff>
        </xdr:from>
        <xdr:to>
          <xdr:col>2</xdr:col>
          <xdr:colOff>790575</xdr:colOff>
          <xdr:row>9</xdr:row>
          <xdr:rowOff>9525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E0697995-4C8F-A20E-CAD8-B885CB1E85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Update Curves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0</xdr:colOff>
      <xdr:row>2</xdr:row>
      <xdr:rowOff>0</xdr:rowOff>
    </xdr:from>
    <xdr:to>
      <xdr:col>3</xdr:col>
      <xdr:colOff>0</xdr:colOff>
      <xdr:row>4</xdr:row>
      <xdr:rowOff>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5989BC6-5B9C-0308-2BE9-0181FEEDE69F}"/>
            </a:ext>
          </a:extLst>
        </xdr:cNvPr>
        <xdr:cNvSpPr>
          <a:spLocks noChangeArrowheads="1"/>
        </xdr:cNvSpPr>
      </xdr:nvSpPr>
      <xdr:spPr bwMode="auto">
        <a:xfrm>
          <a:off x="0" y="657225"/>
          <a:ext cx="32670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5</xdr:row>
      <xdr:rowOff>0</xdr:rowOff>
    </xdr:from>
    <xdr:to>
      <xdr:col>6</xdr:col>
      <xdr:colOff>0</xdr:colOff>
      <xdr:row>9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D8DF6457-319C-52FC-D46B-6208A2D41E2F}"/>
            </a:ext>
          </a:extLst>
        </xdr:cNvPr>
        <xdr:cNvSpPr>
          <a:spLocks noChangeArrowheads="1"/>
        </xdr:cNvSpPr>
      </xdr:nvSpPr>
      <xdr:spPr bwMode="auto">
        <a:xfrm>
          <a:off x="0" y="1143000"/>
          <a:ext cx="5362575" cy="647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Research\Exotica\Excel\EXOTICA97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RTHM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definedNames>
      <definedName name="EURO"/>
    </defined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S"/>
    </sheetNames>
    <sheetDataSet>
      <sheetData sheetId="0">
        <row r="13">
          <cell r="B13">
            <v>36342</v>
          </cell>
          <cell r="C13">
            <v>5.0208130350197007E-2</v>
          </cell>
        </row>
        <row r="14">
          <cell r="B14">
            <v>36373</v>
          </cell>
          <cell r="C14">
            <v>5.1196810561716016E-2</v>
          </cell>
        </row>
        <row r="15">
          <cell r="B15">
            <v>36404</v>
          </cell>
          <cell r="C15">
            <v>5.1801544648307017E-2</v>
          </cell>
        </row>
        <row r="16">
          <cell r="B16">
            <v>36434</v>
          </cell>
          <cell r="C16">
            <v>5.2375234253107E-2</v>
          </cell>
        </row>
        <row r="17">
          <cell r="B17">
            <v>36465</v>
          </cell>
          <cell r="C17">
            <v>5.2988312607109019E-2</v>
          </cell>
        </row>
        <row r="18">
          <cell r="B18">
            <v>36495</v>
          </cell>
          <cell r="C18">
            <v>5.3581614359330017E-2</v>
          </cell>
        </row>
        <row r="19">
          <cell r="B19">
            <v>36526</v>
          </cell>
          <cell r="C19">
            <v>5.4197353551409019E-2</v>
          </cell>
        </row>
        <row r="20">
          <cell r="B20">
            <v>36557</v>
          </cell>
          <cell r="C20">
            <v>5.4815283945643001E-2</v>
          </cell>
        </row>
        <row r="21">
          <cell r="B21">
            <v>36586</v>
          </cell>
          <cell r="C21">
            <v>5.5393347977978E-2</v>
          </cell>
        </row>
        <row r="22">
          <cell r="B22">
            <v>36617</v>
          </cell>
          <cell r="C22">
            <v>5.5878297676255996E-2</v>
          </cell>
        </row>
        <row r="23">
          <cell r="B23">
            <v>36647</v>
          </cell>
          <cell r="C23">
            <v>5.6241622881613003E-2</v>
          </cell>
        </row>
        <row r="24">
          <cell r="B24">
            <v>36678</v>
          </cell>
          <cell r="C24">
            <v>5.6617058973311013E-2</v>
          </cell>
        </row>
        <row r="25">
          <cell r="B25">
            <v>36708</v>
          </cell>
          <cell r="C25">
            <v>5.6991084210964001E-2</v>
          </cell>
        </row>
        <row r="26">
          <cell r="B26">
            <v>36739</v>
          </cell>
          <cell r="C26">
            <v>5.733918745288602E-2</v>
          </cell>
        </row>
        <row r="27">
          <cell r="B27">
            <v>36770</v>
          </cell>
          <cell r="C27">
            <v>5.7687290735123006E-2</v>
          </cell>
        </row>
        <row r="28">
          <cell r="B28">
            <v>36800</v>
          </cell>
          <cell r="C28">
            <v>5.8013155503691016E-2</v>
          </cell>
        </row>
        <row r="29">
          <cell r="B29">
            <v>36831</v>
          </cell>
          <cell r="C29">
            <v>5.832908645400102E-2</v>
          </cell>
        </row>
        <row r="30">
          <cell r="B30">
            <v>36861</v>
          </cell>
          <cell r="C30">
            <v>5.8634826114935007E-2</v>
          </cell>
        </row>
        <row r="31">
          <cell r="B31">
            <v>36892</v>
          </cell>
          <cell r="C31">
            <v>5.8949159215482008E-2</v>
          </cell>
        </row>
        <row r="32">
          <cell r="B32">
            <v>36923</v>
          </cell>
          <cell r="C32">
            <v>5.9260962316419016E-2</v>
          </cell>
        </row>
        <row r="33">
          <cell r="B33">
            <v>36951</v>
          </cell>
          <cell r="C33">
            <v>5.9542590951491017E-2</v>
          </cell>
        </row>
        <row r="34">
          <cell r="B34">
            <v>36982</v>
          </cell>
          <cell r="C34">
            <v>5.982799799919903E-2</v>
          </cell>
        </row>
        <row r="35">
          <cell r="B35">
            <v>37012</v>
          </cell>
          <cell r="C35">
            <v>6.0058996373816016E-2</v>
          </cell>
        </row>
        <row r="36">
          <cell r="B36">
            <v>37043</v>
          </cell>
          <cell r="C36">
            <v>6.0297694712877999E-2</v>
          </cell>
        </row>
        <row r="37">
          <cell r="B37">
            <v>37073</v>
          </cell>
          <cell r="C37">
            <v>6.0517949478755009E-2</v>
          </cell>
        </row>
        <row r="38">
          <cell r="B38">
            <v>37104</v>
          </cell>
          <cell r="C38">
            <v>6.0725123394769008E-2</v>
          </cell>
        </row>
        <row r="39">
          <cell r="B39">
            <v>37135</v>
          </cell>
          <cell r="C39">
            <v>6.0932297325040005E-2</v>
          </cell>
        </row>
        <row r="40">
          <cell r="B40">
            <v>37165</v>
          </cell>
          <cell r="C40">
            <v>6.1121411257723003E-2</v>
          </cell>
        </row>
        <row r="41">
          <cell r="B41">
            <v>37196</v>
          </cell>
          <cell r="C41">
            <v>6.1298060816901014E-2</v>
          </cell>
        </row>
        <row r="42">
          <cell r="B42">
            <v>37226</v>
          </cell>
          <cell r="C42">
            <v>6.1469012013067995E-2</v>
          </cell>
        </row>
        <row r="43">
          <cell r="B43">
            <v>37257</v>
          </cell>
          <cell r="C43">
            <v>6.1642081448486014E-2</v>
          </cell>
        </row>
        <row r="44">
          <cell r="B44">
            <v>37288</v>
          </cell>
          <cell r="C44">
            <v>6.1810193770906019E-2</v>
          </cell>
        </row>
        <row r="45">
          <cell r="B45">
            <v>37316</v>
          </cell>
          <cell r="C45">
            <v>6.1962037166962018E-2</v>
          </cell>
        </row>
        <row r="46">
          <cell r="B46">
            <v>37347</v>
          </cell>
          <cell r="C46">
            <v>6.2117225340506003E-2</v>
          </cell>
        </row>
        <row r="47">
          <cell r="B47">
            <v>37377</v>
          </cell>
          <cell r="C47">
            <v>6.2247920474000011E-2</v>
          </cell>
        </row>
        <row r="48">
          <cell r="B48">
            <v>37408</v>
          </cell>
          <cell r="C48">
            <v>6.2382972117898006E-2</v>
          </cell>
        </row>
        <row r="49">
          <cell r="B49">
            <v>37438</v>
          </cell>
          <cell r="C49">
            <v>6.2508084334480005E-2</v>
          </cell>
        </row>
        <row r="50">
          <cell r="B50">
            <v>37469</v>
          </cell>
          <cell r="C50">
            <v>6.2628143441047002E-2</v>
          </cell>
        </row>
        <row r="51">
          <cell r="B51">
            <v>37500</v>
          </cell>
          <cell r="C51">
            <v>6.2748202552398005E-2</v>
          </cell>
        </row>
        <row r="52">
          <cell r="B52">
            <v>37530</v>
          </cell>
          <cell r="C52">
            <v>6.2859712462757011E-2</v>
          </cell>
        </row>
        <row r="53">
          <cell r="B53">
            <v>37561</v>
          </cell>
          <cell r="C53">
            <v>6.2968209216137008E-2</v>
          </cell>
        </row>
        <row r="54">
          <cell r="B54">
            <v>37591</v>
          </cell>
          <cell r="C54">
            <v>6.3073206077966001E-2</v>
          </cell>
        </row>
        <row r="55">
          <cell r="B55">
            <v>37622</v>
          </cell>
          <cell r="C55">
            <v>6.3181740319149013E-2</v>
          </cell>
        </row>
        <row r="56">
          <cell r="B56">
            <v>37653</v>
          </cell>
          <cell r="C56">
            <v>6.3290320075815018E-2</v>
          </cell>
        </row>
        <row r="57">
          <cell r="B57">
            <v>37681</v>
          </cell>
          <cell r="C57">
            <v>6.338839211745502E-2</v>
          </cell>
        </row>
        <row r="58">
          <cell r="B58">
            <v>37712</v>
          </cell>
          <cell r="C58">
            <v>6.3488885635042E-2</v>
          </cell>
        </row>
        <row r="59">
          <cell r="B59">
            <v>37742</v>
          </cell>
          <cell r="C59">
            <v>6.3575328217246013E-2</v>
          </cell>
        </row>
        <row r="60">
          <cell r="B60">
            <v>37773</v>
          </cell>
          <cell r="C60">
            <v>6.3664652221462018E-2</v>
          </cell>
        </row>
        <row r="61">
          <cell r="B61">
            <v>37803</v>
          </cell>
          <cell r="C61">
            <v>6.3749781015042015E-2</v>
          </cell>
        </row>
        <row r="62">
          <cell r="B62">
            <v>37834</v>
          </cell>
          <cell r="C62">
            <v>6.3835711057365005E-2</v>
          </cell>
        </row>
        <row r="63">
          <cell r="B63">
            <v>37865</v>
          </cell>
          <cell r="C63">
            <v>6.3921641102137008E-2</v>
          </cell>
        </row>
        <row r="64">
          <cell r="B64">
            <v>37895</v>
          </cell>
          <cell r="C64">
            <v>6.4004799212312016E-2</v>
          </cell>
        </row>
        <row r="65">
          <cell r="B65">
            <v>37926</v>
          </cell>
          <cell r="C65">
            <v>6.4090729261901999E-2</v>
          </cell>
        </row>
        <row r="66">
          <cell r="B66">
            <v>37956</v>
          </cell>
          <cell r="C66">
            <v>6.4173887376740013E-2</v>
          </cell>
        </row>
        <row r="67">
          <cell r="B67">
            <v>37987</v>
          </cell>
          <cell r="C67">
            <v>6.4259817431148017E-2</v>
          </cell>
        </row>
        <row r="68">
          <cell r="B68">
            <v>38018</v>
          </cell>
          <cell r="C68">
            <v>6.434574748800502E-2</v>
          </cell>
        </row>
        <row r="69">
          <cell r="B69">
            <v>38047</v>
          </cell>
          <cell r="C69">
            <v>6.4426133672441016E-2</v>
          </cell>
        </row>
        <row r="70">
          <cell r="B70">
            <v>38078</v>
          </cell>
          <cell r="C70">
            <v>6.4512063734036007E-2</v>
          </cell>
        </row>
        <row r="71">
          <cell r="B71">
            <v>38108</v>
          </cell>
          <cell r="C71">
            <v>6.4595221860492005E-2</v>
          </cell>
        </row>
        <row r="72">
          <cell r="B72">
            <v>38139</v>
          </cell>
          <cell r="C72">
            <v>6.4681151926904018E-2</v>
          </cell>
        </row>
        <row r="73">
          <cell r="B73">
            <v>38169</v>
          </cell>
          <cell r="C73">
            <v>6.4743653033680001E-2</v>
          </cell>
        </row>
        <row r="74">
          <cell r="B74">
            <v>38200</v>
          </cell>
          <cell r="C74">
            <v>6.4797564715962028E-2</v>
          </cell>
        </row>
        <row r="75">
          <cell r="B75">
            <v>38231</v>
          </cell>
          <cell r="C75">
            <v>6.485147639920702E-2</v>
          </cell>
        </row>
        <row r="76">
          <cell r="B76">
            <v>38261</v>
          </cell>
          <cell r="C76">
            <v>6.4903648996813001E-2</v>
          </cell>
        </row>
        <row r="77">
          <cell r="B77">
            <v>38292</v>
          </cell>
          <cell r="C77">
            <v>6.4957560681954019E-2</v>
          </cell>
        </row>
        <row r="78">
          <cell r="B78">
            <v>38322</v>
          </cell>
          <cell r="C78">
            <v>6.5009733281395005E-2</v>
          </cell>
        </row>
        <row r="79">
          <cell r="B79">
            <v>38353</v>
          </cell>
          <cell r="C79">
            <v>6.5063644968431006E-2</v>
          </cell>
        </row>
        <row r="80">
          <cell r="B80">
            <v>38384</v>
          </cell>
          <cell r="C80">
            <v>6.5117556656430015E-2</v>
          </cell>
        </row>
        <row r="81">
          <cell r="B81">
            <v>38412</v>
          </cell>
          <cell r="C81">
            <v>6.5166251085129009E-2</v>
          </cell>
        </row>
        <row r="82">
          <cell r="B82">
            <v>38443</v>
          </cell>
          <cell r="C82">
            <v>6.5220162774962009E-2</v>
          </cell>
        </row>
        <row r="83">
          <cell r="B83">
            <v>38473</v>
          </cell>
          <cell r="C83">
            <v>6.5272335378944016E-2</v>
          </cell>
        </row>
        <row r="84">
          <cell r="B84">
            <v>38504</v>
          </cell>
          <cell r="C84">
            <v>6.5326247070672014E-2</v>
          </cell>
        </row>
        <row r="85">
          <cell r="B85">
            <v>38534</v>
          </cell>
          <cell r="C85">
            <v>6.5378419676489025E-2</v>
          </cell>
        </row>
        <row r="86">
          <cell r="B86">
            <v>38565</v>
          </cell>
          <cell r="C86">
            <v>6.5432331370112021E-2</v>
          </cell>
        </row>
        <row r="87">
          <cell r="B87">
            <v>38596</v>
          </cell>
          <cell r="C87">
            <v>6.5486243064700023E-2</v>
          </cell>
        </row>
        <row r="88">
          <cell r="B88">
            <v>38626</v>
          </cell>
          <cell r="C88">
            <v>6.5538415673282002E-2</v>
          </cell>
        </row>
        <row r="89">
          <cell r="B89">
            <v>38657</v>
          </cell>
          <cell r="C89">
            <v>6.5592327369764003E-2</v>
          </cell>
        </row>
        <row r="90">
          <cell r="B90">
            <v>38687</v>
          </cell>
          <cell r="C90">
            <v>6.5644499980180002E-2</v>
          </cell>
        </row>
        <row r="91">
          <cell r="B91">
            <v>38718</v>
          </cell>
          <cell r="C91">
            <v>6.5698411678558E-2</v>
          </cell>
        </row>
        <row r="92">
          <cell r="B92">
            <v>38749</v>
          </cell>
          <cell r="C92">
            <v>6.5752323377898006E-2</v>
          </cell>
        </row>
        <row r="93">
          <cell r="B93">
            <v>38777</v>
          </cell>
          <cell r="C93">
            <v>6.5801017816840016E-2</v>
          </cell>
        </row>
        <row r="94">
          <cell r="B94">
            <v>38808</v>
          </cell>
          <cell r="C94">
            <v>6.5854929518013E-2</v>
          </cell>
        </row>
        <row r="95">
          <cell r="B95">
            <v>38838</v>
          </cell>
          <cell r="C95">
            <v>6.5907102132968992E-2</v>
          </cell>
        </row>
        <row r="96">
          <cell r="B96">
            <v>38869</v>
          </cell>
          <cell r="C96">
            <v>6.5961013836037002E-2</v>
          </cell>
        </row>
        <row r="97">
          <cell r="B97">
            <v>38899</v>
          </cell>
          <cell r="C97">
            <v>6.6002094084165006E-2</v>
          </cell>
        </row>
        <row r="98">
          <cell r="B98">
            <v>38930</v>
          </cell>
          <cell r="C98">
            <v>6.6037907713511007E-2</v>
          </cell>
        </row>
        <row r="99">
          <cell r="B99">
            <v>38961</v>
          </cell>
          <cell r="C99">
            <v>6.6073721343281017E-2</v>
          </cell>
        </row>
        <row r="100">
          <cell r="B100">
            <v>38991</v>
          </cell>
          <cell r="C100">
            <v>6.6108379695077005E-2</v>
          </cell>
        </row>
        <row r="101">
          <cell r="B101">
            <v>39022</v>
          </cell>
          <cell r="C101">
            <v>6.6144193325682998E-2</v>
          </cell>
        </row>
        <row r="102">
          <cell r="B102">
            <v>39052</v>
          </cell>
          <cell r="C102">
            <v>6.6178851678287007E-2</v>
          </cell>
        </row>
        <row r="103">
          <cell r="B103">
            <v>39083</v>
          </cell>
          <cell r="C103">
            <v>6.6214665309730011E-2</v>
          </cell>
        </row>
        <row r="104">
          <cell r="B104">
            <v>39114</v>
          </cell>
          <cell r="C104">
            <v>6.6250478941596996E-2</v>
          </cell>
        </row>
        <row r="105">
          <cell r="B105">
            <v>39142</v>
          </cell>
          <cell r="C105">
            <v>6.628282673848801E-2</v>
          </cell>
        </row>
        <row r="106">
          <cell r="B106">
            <v>39173</v>
          </cell>
          <cell r="C106">
            <v>6.6318640371164014E-2</v>
          </cell>
        </row>
        <row r="107">
          <cell r="B107">
            <v>39203</v>
          </cell>
          <cell r="C107">
            <v>6.6353298725771004E-2</v>
          </cell>
        </row>
        <row r="108">
          <cell r="B108">
            <v>39234</v>
          </cell>
          <cell r="C108">
            <v>6.6389112359283006E-2</v>
          </cell>
        </row>
        <row r="109">
          <cell r="B109">
            <v>39264</v>
          </cell>
          <cell r="C109">
            <v>6.6423770714700001E-2</v>
          </cell>
        </row>
        <row r="110">
          <cell r="B110">
            <v>39295</v>
          </cell>
          <cell r="C110">
            <v>6.6459584349047016E-2</v>
          </cell>
        </row>
        <row r="111">
          <cell r="B111">
            <v>39326</v>
          </cell>
          <cell r="C111">
            <v>6.6495397983820009E-2</v>
          </cell>
        </row>
        <row r="112">
          <cell r="B112">
            <v>39356</v>
          </cell>
          <cell r="C112">
            <v>6.6530056340456015E-2</v>
          </cell>
        </row>
        <row r="113">
          <cell r="B113">
            <v>39387</v>
          </cell>
          <cell r="C113">
            <v>6.6565869976066006E-2</v>
          </cell>
        </row>
        <row r="114">
          <cell r="B114">
            <v>39417</v>
          </cell>
          <cell r="C114">
            <v>6.6600528333510017E-2</v>
          </cell>
        </row>
        <row r="115">
          <cell r="B115">
            <v>39448</v>
          </cell>
          <cell r="C115">
            <v>6.663634196995602E-2</v>
          </cell>
        </row>
        <row r="116">
          <cell r="B116">
            <v>39479</v>
          </cell>
          <cell r="C116">
            <v>6.6672155606825004E-2</v>
          </cell>
        </row>
        <row r="117">
          <cell r="B117">
            <v>39508</v>
          </cell>
          <cell r="C117">
            <v>6.6705658686862013E-2</v>
          </cell>
        </row>
        <row r="118">
          <cell r="B118">
            <v>39539</v>
          </cell>
          <cell r="C118">
            <v>6.6741472324554033E-2</v>
          </cell>
        </row>
        <row r="119">
          <cell r="B119">
            <v>39569</v>
          </cell>
          <cell r="C119">
            <v>6.6776130684015E-2</v>
          </cell>
        </row>
        <row r="120">
          <cell r="B120">
            <v>39600</v>
          </cell>
          <cell r="C120">
            <v>6.6811944322542005E-2</v>
          </cell>
        </row>
        <row r="121">
          <cell r="B121">
            <v>39630</v>
          </cell>
          <cell r="C121">
            <v>6.6846602682812006E-2</v>
          </cell>
        </row>
        <row r="122">
          <cell r="B122">
            <v>39661</v>
          </cell>
          <cell r="C122">
            <v>6.6882416322175009E-2</v>
          </cell>
        </row>
        <row r="123">
          <cell r="B123">
            <v>39692</v>
          </cell>
          <cell r="C123">
            <v>6.6918229961964018E-2</v>
          </cell>
        </row>
        <row r="124">
          <cell r="B124">
            <v>39722</v>
          </cell>
          <cell r="C124">
            <v>6.6952888323453016E-2</v>
          </cell>
        </row>
        <row r="125">
          <cell r="B125">
            <v>39753</v>
          </cell>
          <cell r="C125">
            <v>6.6988701964077024E-2</v>
          </cell>
        </row>
        <row r="126">
          <cell r="B126">
            <v>39783</v>
          </cell>
          <cell r="C126">
            <v>6.7023360326375001E-2</v>
          </cell>
        </row>
        <row r="127">
          <cell r="B127">
            <v>39814</v>
          </cell>
          <cell r="C127">
            <v>6.7059173967834992E-2</v>
          </cell>
        </row>
        <row r="128">
          <cell r="B128">
            <v>39845</v>
          </cell>
          <cell r="C128">
            <v>6.7094987609720005E-2</v>
          </cell>
        </row>
        <row r="129">
          <cell r="B129">
            <v>39873</v>
          </cell>
          <cell r="C129">
            <v>6.7127335415657019E-2</v>
          </cell>
        </row>
        <row r="130">
          <cell r="B130">
            <v>39904</v>
          </cell>
          <cell r="C130">
            <v>6.7163149058350025E-2</v>
          </cell>
        </row>
        <row r="131">
          <cell r="B131">
            <v>39934</v>
          </cell>
          <cell r="C131">
            <v>6.719780742265101E-2</v>
          </cell>
        </row>
        <row r="132">
          <cell r="B132">
            <v>39965</v>
          </cell>
          <cell r="C132">
            <v>6.7233621066179014E-2</v>
          </cell>
        </row>
        <row r="133">
          <cell r="B133">
            <v>39995</v>
          </cell>
          <cell r="C133">
            <v>6.7250373239295003E-2</v>
          </cell>
        </row>
        <row r="134">
          <cell r="B134">
            <v>40026</v>
          </cell>
          <cell r="C134">
            <v>6.725843228573701E-2</v>
          </cell>
        </row>
        <row r="135">
          <cell r="B135">
            <v>40057</v>
          </cell>
          <cell r="C135">
            <v>6.7266491332202E-2</v>
          </cell>
        </row>
        <row r="136">
          <cell r="B136">
            <v>40087</v>
          </cell>
          <cell r="C136">
            <v>6.7274290409446005E-2</v>
          </cell>
        </row>
        <row r="137">
          <cell r="B137">
            <v>40118</v>
          </cell>
          <cell r="C137">
            <v>6.7282349455952004E-2</v>
          </cell>
        </row>
        <row r="138">
          <cell r="B138">
            <v>40148</v>
          </cell>
          <cell r="C138">
            <v>6.7290148533237004E-2</v>
          </cell>
        </row>
        <row r="139">
          <cell r="B139">
            <v>40179</v>
          </cell>
          <cell r="C139">
            <v>6.7298207579786024E-2</v>
          </cell>
        </row>
        <row r="140">
          <cell r="B140">
            <v>40210</v>
          </cell>
          <cell r="C140">
            <v>6.7306266626356026E-2</v>
          </cell>
        </row>
        <row r="141">
          <cell r="B141">
            <v>40238</v>
          </cell>
          <cell r="C141">
            <v>6.7313545765212993E-2</v>
          </cell>
        </row>
        <row r="142">
          <cell r="B142">
            <v>40269</v>
          </cell>
          <cell r="C142">
            <v>6.7321604811823005E-2</v>
          </cell>
        </row>
        <row r="143">
          <cell r="B143">
            <v>40299</v>
          </cell>
          <cell r="C143">
            <v>6.7329403889210007E-2</v>
          </cell>
        </row>
        <row r="144">
          <cell r="B144">
            <v>40330</v>
          </cell>
          <cell r="C144">
            <v>6.7337462935862999E-2</v>
          </cell>
        </row>
        <row r="145">
          <cell r="B145">
            <v>40360</v>
          </cell>
          <cell r="C145">
            <v>6.7345262013291038E-2</v>
          </cell>
        </row>
        <row r="146">
          <cell r="B146">
            <v>40391</v>
          </cell>
          <cell r="C146">
            <v>6.7353321059987023E-2</v>
          </cell>
        </row>
        <row r="147">
          <cell r="B147">
            <v>40422</v>
          </cell>
          <cell r="C147">
            <v>6.7361380106704019E-2</v>
          </cell>
        </row>
        <row r="148">
          <cell r="B148">
            <v>40452</v>
          </cell>
          <cell r="C148">
            <v>6.7369179184193023E-2</v>
          </cell>
        </row>
        <row r="149">
          <cell r="B149">
            <v>40483</v>
          </cell>
          <cell r="C149">
            <v>6.7377238230953013E-2</v>
          </cell>
        </row>
        <row r="150">
          <cell r="B150">
            <v>40513</v>
          </cell>
          <cell r="C150">
            <v>6.7385037308483012E-2</v>
          </cell>
        </row>
        <row r="151">
          <cell r="B151">
            <v>40544</v>
          </cell>
          <cell r="C151">
            <v>6.7393096355285009E-2</v>
          </cell>
        </row>
        <row r="152">
          <cell r="B152">
            <v>40575</v>
          </cell>
          <cell r="C152">
            <v>6.7401155402108004E-2</v>
          </cell>
        </row>
        <row r="153">
          <cell r="B153">
            <v>40603</v>
          </cell>
          <cell r="C153">
            <v>6.740843454119301E-2</v>
          </cell>
        </row>
        <row r="154">
          <cell r="B154">
            <v>40634</v>
          </cell>
          <cell r="C154">
            <v>6.7416493588057028E-2</v>
          </cell>
        </row>
        <row r="155">
          <cell r="B155">
            <v>40664</v>
          </cell>
          <cell r="C155">
            <v>6.7424292665689015E-2</v>
          </cell>
        </row>
        <row r="156">
          <cell r="B156">
            <v>40695</v>
          </cell>
          <cell r="C156">
            <v>6.7432351712596011E-2</v>
          </cell>
        </row>
        <row r="157">
          <cell r="B157">
            <v>40725</v>
          </cell>
          <cell r="C157">
            <v>6.7440150790268008E-2</v>
          </cell>
        </row>
        <row r="158">
          <cell r="B158">
            <v>40756</v>
          </cell>
          <cell r="C158">
            <v>6.7448209837217027E-2</v>
          </cell>
        </row>
        <row r="159">
          <cell r="B159">
            <v>40787</v>
          </cell>
          <cell r="C159">
            <v>6.7456268884187015E-2</v>
          </cell>
        </row>
        <row r="160">
          <cell r="B160">
            <v>40817</v>
          </cell>
          <cell r="C160">
            <v>6.7464067961921018E-2</v>
          </cell>
        </row>
        <row r="161">
          <cell r="B161">
            <v>40848</v>
          </cell>
          <cell r="C161">
            <v>6.7472127008934013E-2</v>
          </cell>
        </row>
        <row r="162">
          <cell r="B162">
            <v>40878</v>
          </cell>
          <cell r="C162">
            <v>6.7479926086709024E-2</v>
          </cell>
        </row>
        <row r="163">
          <cell r="B163">
            <v>40909</v>
          </cell>
          <cell r="C163">
            <v>6.7487985133764014E-2</v>
          </cell>
        </row>
        <row r="164">
          <cell r="B164">
            <v>40940</v>
          </cell>
          <cell r="C164">
            <v>6.7496044180841028E-2</v>
          </cell>
        </row>
        <row r="165">
          <cell r="B165">
            <v>40969</v>
          </cell>
          <cell r="C165">
            <v>6.7503583289416011E-2</v>
          </cell>
        </row>
        <row r="166">
          <cell r="B166">
            <v>41000</v>
          </cell>
          <cell r="C166">
            <v>6.7511642336534033E-2</v>
          </cell>
        </row>
        <row r="167">
          <cell r="B167">
            <v>41030</v>
          </cell>
          <cell r="C167">
            <v>6.7519441414412004E-2</v>
          </cell>
        </row>
        <row r="168">
          <cell r="B168">
            <v>41061</v>
          </cell>
          <cell r="C168">
            <v>6.7527500461571008E-2</v>
          </cell>
        </row>
        <row r="169">
          <cell r="B169">
            <v>41091</v>
          </cell>
          <cell r="C169">
            <v>6.7535299539489987E-2</v>
          </cell>
        </row>
        <row r="170">
          <cell r="B170">
            <v>41122</v>
          </cell>
          <cell r="C170">
            <v>6.7543358586693011E-2</v>
          </cell>
        </row>
        <row r="171">
          <cell r="B171">
            <v>41153</v>
          </cell>
          <cell r="C171">
            <v>6.7551417633916991E-2</v>
          </cell>
        </row>
        <row r="172">
          <cell r="B172">
            <v>41183</v>
          </cell>
          <cell r="C172">
            <v>6.7559216711897005E-2</v>
          </cell>
        </row>
        <row r="173">
          <cell r="B173">
            <v>41214</v>
          </cell>
          <cell r="C173">
            <v>6.7567275759163006E-2</v>
          </cell>
        </row>
        <row r="174">
          <cell r="B174">
            <v>41244</v>
          </cell>
          <cell r="C174">
            <v>6.7575074837184015E-2</v>
          </cell>
        </row>
        <row r="175">
          <cell r="B175">
            <v>41275</v>
          </cell>
          <cell r="C175">
            <v>6.7583133884492996E-2</v>
          </cell>
        </row>
        <row r="176">
          <cell r="B176">
            <v>41306</v>
          </cell>
          <cell r="C176">
            <v>6.7591192931824015E-2</v>
          </cell>
        </row>
        <row r="177">
          <cell r="B177">
            <v>41334</v>
          </cell>
          <cell r="C177">
            <v>6.7598472071366017E-2</v>
          </cell>
        </row>
        <row r="178">
          <cell r="B178">
            <v>41365</v>
          </cell>
          <cell r="C178">
            <v>6.7606531118737018E-2</v>
          </cell>
        </row>
        <row r="179">
          <cell r="B179">
            <v>41395</v>
          </cell>
          <cell r="C179">
            <v>6.7614330196860001E-2</v>
          </cell>
        </row>
        <row r="180">
          <cell r="B180">
            <v>41426</v>
          </cell>
          <cell r="C180">
            <v>6.7622389244274023E-2</v>
          </cell>
        </row>
        <row r="181">
          <cell r="B181">
            <v>41456</v>
          </cell>
          <cell r="C181">
            <v>6.7630188322437029E-2</v>
          </cell>
        </row>
        <row r="182">
          <cell r="B182">
            <v>41487</v>
          </cell>
          <cell r="C182">
            <v>6.7638247369893018E-2</v>
          </cell>
        </row>
        <row r="183">
          <cell r="B183">
            <v>41518</v>
          </cell>
          <cell r="C183">
            <v>6.7646306417370003E-2</v>
          </cell>
        </row>
        <row r="184">
          <cell r="B184">
            <v>41548</v>
          </cell>
          <cell r="C184">
            <v>6.7654105495595002E-2</v>
          </cell>
        </row>
        <row r="185">
          <cell r="B185">
            <v>41579</v>
          </cell>
          <cell r="C185">
            <v>6.7662164543114009E-2</v>
          </cell>
        </row>
        <row r="186">
          <cell r="B186">
            <v>41609</v>
          </cell>
          <cell r="C186">
            <v>6.7669963621380017E-2</v>
          </cell>
        </row>
        <row r="187">
          <cell r="B187">
            <v>41640</v>
          </cell>
          <cell r="C187">
            <v>6.7678022668942003E-2</v>
          </cell>
        </row>
        <row r="188">
          <cell r="B188">
            <v>41671</v>
          </cell>
          <cell r="C188">
            <v>6.7686081716526014E-2</v>
          </cell>
        </row>
        <row r="189">
          <cell r="B189">
            <v>41699</v>
          </cell>
          <cell r="C189">
            <v>6.7693360856297999E-2</v>
          </cell>
        </row>
        <row r="190">
          <cell r="B190">
            <v>41730</v>
          </cell>
          <cell r="C190">
            <v>6.7701419903922005E-2</v>
          </cell>
        </row>
        <row r="191">
          <cell r="B191">
            <v>41760</v>
          </cell>
          <cell r="C191">
            <v>6.7709218982289029E-2</v>
          </cell>
        </row>
        <row r="192">
          <cell r="B192">
            <v>41791</v>
          </cell>
          <cell r="C192">
            <v>6.7717278029956016E-2</v>
          </cell>
        </row>
        <row r="193">
          <cell r="B193">
            <v>41821</v>
          </cell>
          <cell r="C193">
            <v>6.7725077108364021E-2</v>
          </cell>
        </row>
        <row r="194">
          <cell r="B194">
            <v>41852</v>
          </cell>
          <cell r="C194">
            <v>6.7733136156073001E-2</v>
          </cell>
        </row>
        <row r="195">
          <cell r="B195">
            <v>41883</v>
          </cell>
          <cell r="C195">
            <v>6.7741195203804005E-2</v>
          </cell>
        </row>
        <row r="196">
          <cell r="B196">
            <v>41913</v>
          </cell>
          <cell r="C196">
            <v>6.7748994282273017E-2</v>
          </cell>
        </row>
        <row r="197">
          <cell r="B197">
            <v>41944</v>
          </cell>
          <cell r="C197">
            <v>6.7757053330046016E-2</v>
          </cell>
        </row>
        <row r="198">
          <cell r="B198">
            <v>41974</v>
          </cell>
          <cell r="C198">
            <v>6.7764852408556009E-2</v>
          </cell>
        </row>
        <row r="199">
          <cell r="B199">
            <v>42005</v>
          </cell>
          <cell r="C199">
            <v>6.7772911456372001E-2</v>
          </cell>
        </row>
        <row r="200">
          <cell r="B200">
            <v>42036</v>
          </cell>
          <cell r="C200">
            <v>6.7780970504209018E-2</v>
          </cell>
        </row>
        <row r="201">
          <cell r="B201">
            <v>42064</v>
          </cell>
          <cell r="C201">
            <v>6.7788249644209014E-2</v>
          </cell>
        </row>
        <row r="202">
          <cell r="B202">
            <v>42095</v>
          </cell>
          <cell r="C202">
            <v>6.7796308692087026E-2</v>
          </cell>
        </row>
        <row r="203">
          <cell r="B203">
            <v>42125</v>
          </cell>
          <cell r="C203">
            <v>6.7804107770699021E-2</v>
          </cell>
        </row>
        <row r="204">
          <cell r="B204">
            <v>42156</v>
          </cell>
          <cell r="C204">
            <v>6.7812166818618999E-2</v>
          </cell>
        </row>
        <row r="205">
          <cell r="B205">
            <v>42186</v>
          </cell>
          <cell r="C205">
            <v>6.7819965897271003E-2</v>
          </cell>
        </row>
        <row r="206">
          <cell r="B206">
            <v>42217</v>
          </cell>
          <cell r="C206">
            <v>6.7828024945234017E-2</v>
          </cell>
        </row>
        <row r="207">
          <cell r="B207">
            <v>42248</v>
          </cell>
          <cell r="C207">
            <v>6.7836083993217E-2</v>
          </cell>
        </row>
        <row r="208">
          <cell r="B208">
            <v>42278</v>
          </cell>
          <cell r="C208">
            <v>6.784388307193201E-2</v>
          </cell>
        </row>
        <row r="209">
          <cell r="B209">
            <v>42309</v>
          </cell>
          <cell r="C209">
            <v>6.7851942119958028E-2</v>
          </cell>
        </row>
        <row r="210">
          <cell r="B210">
            <v>42339</v>
          </cell>
          <cell r="C210">
            <v>6.7859741198714005E-2</v>
          </cell>
        </row>
        <row r="211">
          <cell r="B211">
            <v>42370</v>
          </cell>
          <cell r="C211">
            <v>6.7867800246782017E-2</v>
          </cell>
        </row>
        <row r="212">
          <cell r="B212">
            <v>42401</v>
          </cell>
          <cell r="C212">
            <v>6.7875859294872012E-2</v>
          </cell>
        </row>
        <row r="213">
          <cell r="B213">
            <v>42430</v>
          </cell>
          <cell r="C213">
            <v>6.7883398404395015E-2</v>
          </cell>
        </row>
        <row r="214">
          <cell r="B214">
            <v>42461</v>
          </cell>
          <cell r="C214">
            <v>6.7891457452527004E-2</v>
          </cell>
        </row>
        <row r="215">
          <cell r="B215">
            <v>42491</v>
          </cell>
          <cell r="C215">
            <v>6.7899256531384011E-2</v>
          </cell>
        </row>
        <row r="216">
          <cell r="B216">
            <v>42522</v>
          </cell>
          <cell r="C216">
            <v>6.7907315579558009E-2</v>
          </cell>
        </row>
        <row r="217">
          <cell r="B217">
            <v>42552</v>
          </cell>
          <cell r="C217">
            <v>6.791511465845701E-2</v>
          </cell>
        </row>
        <row r="218">
          <cell r="B218">
            <v>42583</v>
          </cell>
          <cell r="C218">
            <v>6.7923173706673001E-2</v>
          </cell>
        </row>
        <row r="219">
          <cell r="B219">
            <v>42614</v>
          </cell>
          <cell r="C219">
            <v>6.7931232754911031E-2</v>
          </cell>
        </row>
        <row r="220">
          <cell r="B220">
            <v>42644</v>
          </cell>
          <cell r="C220">
            <v>6.7939031833871011E-2</v>
          </cell>
        </row>
        <row r="221">
          <cell r="B221">
            <v>42675</v>
          </cell>
          <cell r="C221">
            <v>6.7947090882150007E-2</v>
          </cell>
        </row>
        <row r="222">
          <cell r="B222">
            <v>42705</v>
          </cell>
          <cell r="C222">
            <v>6.795488996115101E-2</v>
          </cell>
        </row>
        <row r="223">
          <cell r="B223">
            <v>42736</v>
          </cell>
          <cell r="C223">
            <v>6.7962949009474014E-2</v>
          </cell>
        </row>
        <row r="224">
          <cell r="B224">
            <v>42767</v>
          </cell>
          <cell r="C224">
            <v>6.7971008057817001E-2</v>
          </cell>
        </row>
        <row r="225">
          <cell r="B225">
            <v>42795</v>
          </cell>
          <cell r="C225">
            <v>6.7978287198276019E-2</v>
          </cell>
        </row>
        <row r="226">
          <cell r="B226">
            <v>42826</v>
          </cell>
          <cell r="C226">
            <v>6.7986346246661E-2</v>
          </cell>
        </row>
        <row r="227">
          <cell r="B227">
            <v>42856</v>
          </cell>
          <cell r="C227">
            <v>6.7994145325763006E-2</v>
          </cell>
        </row>
        <row r="228">
          <cell r="B228">
            <v>42887</v>
          </cell>
          <cell r="C228">
            <v>6.8002204374190009E-2</v>
          </cell>
        </row>
        <row r="229">
          <cell r="B229">
            <v>42917</v>
          </cell>
          <cell r="C229">
            <v>6.8010003453332996E-2</v>
          </cell>
        </row>
        <row r="230">
          <cell r="B230">
            <v>42948</v>
          </cell>
          <cell r="C230">
            <v>6.8018062501802007E-2</v>
          </cell>
        </row>
        <row r="231">
          <cell r="B231">
            <v>42979</v>
          </cell>
          <cell r="C231">
            <v>6.8026121550293014E-2</v>
          </cell>
        </row>
        <row r="232">
          <cell r="B232">
            <v>43009</v>
          </cell>
          <cell r="C232">
            <v>6.8033920629498021E-2</v>
          </cell>
        </row>
        <row r="233">
          <cell r="B233">
            <v>43040</v>
          </cell>
          <cell r="C233">
            <v>6.8041979678031009E-2</v>
          </cell>
        </row>
        <row r="234">
          <cell r="B234">
            <v>43070</v>
          </cell>
          <cell r="C234">
            <v>6.804977875727701E-2</v>
          </cell>
        </row>
        <row r="235">
          <cell r="B235">
            <v>43101</v>
          </cell>
          <cell r="C235">
            <v>6.8057837805853019E-2</v>
          </cell>
        </row>
        <row r="236">
          <cell r="B236">
            <v>43132</v>
          </cell>
          <cell r="C236">
            <v>6.8065896854450011E-2</v>
          </cell>
        </row>
        <row r="237">
          <cell r="B237">
            <v>43160</v>
          </cell>
          <cell r="C237">
            <v>6.8073175995136015E-2</v>
          </cell>
        </row>
        <row r="238">
          <cell r="B238">
            <v>43191</v>
          </cell>
          <cell r="C238">
            <v>6.8081235043774002E-2</v>
          </cell>
        </row>
        <row r="239">
          <cell r="B239">
            <v>43221</v>
          </cell>
          <cell r="C239">
            <v>6.808903412312102E-2</v>
          </cell>
        </row>
        <row r="240">
          <cell r="B240">
            <v>43252</v>
          </cell>
          <cell r="C240">
            <v>6.8097093171801001E-2</v>
          </cell>
        </row>
        <row r="241">
          <cell r="B241">
            <v>43282</v>
          </cell>
          <cell r="C241">
            <v>6.8104892251190027E-2</v>
          </cell>
        </row>
        <row r="242">
          <cell r="B242">
            <v>43313</v>
          </cell>
          <cell r="C242">
            <v>6.8112951299912003E-2</v>
          </cell>
        </row>
        <row r="243">
          <cell r="B243">
            <v>43344</v>
          </cell>
          <cell r="C243">
            <v>6.8121010348656016E-2</v>
          </cell>
        </row>
        <row r="244">
          <cell r="B244">
            <v>43374</v>
          </cell>
          <cell r="C244">
            <v>6.8128809428106035E-2</v>
          </cell>
        </row>
        <row r="245">
          <cell r="B245">
            <v>43405</v>
          </cell>
          <cell r="C245">
            <v>6.8136868476892001E-2</v>
          </cell>
        </row>
        <row r="246">
          <cell r="B246">
            <v>43435</v>
          </cell>
          <cell r="C246">
            <v>6.8144667556383015E-2</v>
          </cell>
        </row>
        <row r="247">
          <cell r="B247">
            <v>43466</v>
          </cell>
          <cell r="C247">
            <v>6.8152726605212016E-2</v>
          </cell>
        </row>
        <row r="248">
          <cell r="B248">
            <v>43497</v>
          </cell>
          <cell r="C248">
            <v>6.8160785654062014E-2</v>
          </cell>
        </row>
        <row r="249">
          <cell r="B249">
            <v>43525</v>
          </cell>
          <cell r="C249">
            <v>6.816806479497603E-2</v>
          </cell>
        </row>
        <row r="250">
          <cell r="B250">
            <v>43556</v>
          </cell>
          <cell r="C250">
            <v>6.8176123843867023E-2</v>
          </cell>
        </row>
        <row r="251">
          <cell r="B251">
            <v>43586</v>
          </cell>
          <cell r="C251">
            <v>6.8183922923459997E-2</v>
          </cell>
        </row>
        <row r="252">
          <cell r="B252">
            <v>43617</v>
          </cell>
          <cell r="C252">
            <v>6.8191981972393012E-2</v>
          </cell>
        </row>
        <row r="253">
          <cell r="B253">
            <v>43647</v>
          </cell>
          <cell r="C253">
            <v>6.8188357640297015E-2</v>
          </cell>
        </row>
        <row r="254">
          <cell r="B254">
            <v>43678</v>
          </cell>
          <cell r="C254">
            <v>6.8178710401101017E-2</v>
          </cell>
        </row>
        <row r="255">
          <cell r="B255">
            <v>43709</v>
          </cell>
          <cell r="C255">
            <v>6.8169063161935009E-2</v>
          </cell>
        </row>
        <row r="256">
          <cell r="B256">
            <v>43739</v>
          </cell>
          <cell r="C256">
            <v>6.8159727124061001E-2</v>
          </cell>
        </row>
        <row r="257">
          <cell r="B257">
            <v>43770</v>
          </cell>
          <cell r="C257">
            <v>6.8150079884956014E-2</v>
          </cell>
        </row>
        <row r="258">
          <cell r="B258">
            <v>43800</v>
          </cell>
          <cell r="C258">
            <v>6.8140743847142013E-2</v>
          </cell>
        </row>
        <row r="259">
          <cell r="B259">
            <v>43831</v>
          </cell>
          <cell r="C259">
            <v>6.8131096608097019E-2</v>
          </cell>
        </row>
        <row r="260">
          <cell r="B260">
            <v>43862</v>
          </cell>
          <cell r="C260">
            <v>6.8121449369083001E-2</v>
          </cell>
        </row>
        <row r="261">
          <cell r="B261">
            <v>43891</v>
          </cell>
          <cell r="C261">
            <v>6.8112424532614013E-2</v>
          </cell>
        </row>
        <row r="262">
          <cell r="B262">
            <v>43922</v>
          </cell>
          <cell r="C262">
            <v>6.8102777293660002E-2</v>
          </cell>
        </row>
        <row r="263">
          <cell r="B263">
            <v>43952</v>
          </cell>
          <cell r="C263">
            <v>6.8093441256000017E-2</v>
          </cell>
        </row>
        <row r="264">
          <cell r="B264">
            <v>43983</v>
          </cell>
          <cell r="C264">
            <v>6.8083794017098007E-2</v>
          </cell>
        </row>
        <row r="265">
          <cell r="B265">
            <v>44013</v>
          </cell>
          <cell r="C265">
            <v>6.8074457979487996E-2</v>
          </cell>
        </row>
        <row r="266">
          <cell r="B266">
            <v>44044</v>
          </cell>
          <cell r="C266">
            <v>6.8064810740655027E-2</v>
          </cell>
        </row>
        <row r="267">
          <cell r="B267">
            <v>44075</v>
          </cell>
          <cell r="C267">
            <v>6.8055163501853019E-2</v>
          </cell>
        </row>
        <row r="268">
          <cell r="B268">
            <v>44105</v>
          </cell>
          <cell r="C268">
            <v>6.8045827464331993E-2</v>
          </cell>
        </row>
        <row r="269">
          <cell r="B269">
            <v>44136</v>
          </cell>
          <cell r="C269">
            <v>6.8036180225590007E-2</v>
          </cell>
        </row>
        <row r="270">
          <cell r="B270">
            <v>44166</v>
          </cell>
          <cell r="C270">
            <v>6.8026844188127988E-2</v>
          </cell>
        </row>
        <row r="271">
          <cell r="B271">
            <v>44197</v>
          </cell>
          <cell r="C271">
            <v>6.8017196949446024E-2</v>
          </cell>
        </row>
        <row r="272">
          <cell r="B272">
            <v>44228</v>
          </cell>
          <cell r="C272">
            <v>6.8007549710797019E-2</v>
          </cell>
        </row>
        <row r="273">
          <cell r="B273">
            <v>44256</v>
          </cell>
          <cell r="C273">
            <v>6.7998836075913005E-2</v>
          </cell>
        </row>
        <row r="274">
          <cell r="B274">
            <v>44287</v>
          </cell>
          <cell r="C274">
            <v>6.7989188837322023E-2</v>
          </cell>
        </row>
        <row r="275">
          <cell r="B275">
            <v>44317</v>
          </cell>
          <cell r="C275">
            <v>6.7979852800004029E-2</v>
          </cell>
        </row>
        <row r="276">
          <cell r="B276">
            <v>44348</v>
          </cell>
          <cell r="C276">
            <v>6.7970205561473013E-2</v>
          </cell>
        </row>
        <row r="277">
          <cell r="B277">
            <v>44378</v>
          </cell>
          <cell r="C277">
            <v>6.7960869524215012E-2</v>
          </cell>
        </row>
        <row r="278">
          <cell r="B278">
            <v>44409</v>
          </cell>
          <cell r="C278">
            <v>6.7951222285744003E-2</v>
          </cell>
        </row>
        <row r="279">
          <cell r="B279">
            <v>44440</v>
          </cell>
          <cell r="C279">
            <v>6.7941575047305011E-2</v>
          </cell>
        </row>
        <row r="280">
          <cell r="B280">
            <v>44470</v>
          </cell>
          <cell r="C280">
            <v>6.7932239010135009E-2</v>
          </cell>
        </row>
        <row r="281">
          <cell r="B281">
            <v>44501</v>
          </cell>
          <cell r="C281">
            <v>6.7922591771755012E-2</v>
          </cell>
        </row>
        <row r="282">
          <cell r="B282">
            <v>44531</v>
          </cell>
          <cell r="C282">
            <v>6.7913255734644018E-2</v>
          </cell>
        </row>
        <row r="283">
          <cell r="B283">
            <v>44562</v>
          </cell>
          <cell r="C283">
            <v>6.7903608496324999E-2</v>
          </cell>
        </row>
        <row r="284">
          <cell r="B284">
            <v>44593</v>
          </cell>
          <cell r="C284">
            <v>6.7893961258038024E-2</v>
          </cell>
        </row>
        <row r="285">
          <cell r="B285">
            <v>44621</v>
          </cell>
          <cell r="C285">
            <v>6.7885247623482012E-2</v>
          </cell>
        </row>
        <row r="286">
          <cell r="B286">
            <v>44652</v>
          </cell>
          <cell r="C286">
            <v>6.787560038525299E-2</v>
          </cell>
        </row>
        <row r="287">
          <cell r="B287">
            <v>44682</v>
          </cell>
          <cell r="C287">
            <v>6.7866264348286992E-2</v>
          </cell>
        </row>
        <row r="288">
          <cell r="B288">
            <v>44713</v>
          </cell>
          <cell r="C288">
            <v>6.7856617110118006E-2</v>
          </cell>
        </row>
        <row r="289">
          <cell r="B289">
            <v>44743</v>
          </cell>
          <cell r="C289">
            <v>6.7847281073211016E-2</v>
          </cell>
        </row>
        <row r="290">
          <cell r="B290">
            <v>44774</v>
          </cell>
          <cell r="C290">
            <v>6.7837633835104008E-2</v>
          </cell>
        </row>
        <row r="291">
          <cell r="B291">
            <v>44805</v>
          </cell>
          <cell r="C291">
            <v>6.7827986597027018E-2</v>
          </cell>
        </row>
        <row r="292">
          <cell r="B292">
            <v>44835</v>
          </cell>
          <cell r="C292">
            <v>6.7818650560206986E-2</v>
          </cell>
        </row>
        <row r="293">
          <cell r="B293">
            <v>44866</v>
          </cell>
          <cell r="C293">
            <v>6.7809003322191017E-2</v>
          </cell>
        </row>
        <row r="294">
          <cell r="B294">
            <v>44896</v>
          </cell>
          <cell r="C294">
            <v>6.779966728543102E-2</v>
          </cell>
        </row>
        <row r="295">
          <cell r="B295">
            <v>44927</v>
          </cell>
          <cell r="C295">
            <v>6.7790020047475003E-2</v>
          </cell>
        </row>
        <row r="296">
          <cell r="B296">
            <v>44958</v>
          </cell>
          <cell r="C296">
            <v>6.7780372809550002E-2</v>
          </cell>
        </row>
        <row r="297">
          <cell r="B297">
            <v>44986</v>
          </cell>
          <cell r="C297">
            <v>6.7771659175322019E-2</v>
          </cell>
        </row>
        <row r="298">
          <cell r="B298">
            <v>45017</v>
          </cell>
          <cell r="C298">
            <v>6.7762011937456026E-2</v>
          </cell>
        </row>
        <row r="299">
          <cell r="B299">
            <v>45047</v>
          </cell>
          <cell r="C299">
            <v>6.7752675900841025E-2</v>
          </cell>
        </row>
        <row r="300">
          <cell r="B300">
            <v>45078</v>
          </cell>
          <cell r="C300">
            <v>6.7743028663035013E-2</v>
          </cell>
        </row>
        <row r="301">
          <cell r="B301">
            <v>45108</v>
          </cell>
          <cell r="C301">
            <v>6.7733692626477993E-2</v>
          </cell>
        </row>
        <row r="302">
          <cell r="B302">
            <v>45139</v>
          </cell>
          <cell r="C302">
            <v>6.7724045388734014E-2</v>
          </cell>
        </row>
        <row r="303">
          <cell r="B303">
            <v>45170</v>
          </cell>
          <cell r="C303">
            <v>6.7714398151019012E-2</v>
          </cell>
        </row>
        <row r="304">
          <cell r="B304">
            <v>45200</v>
          </cell>
          <cell r="C304">
            <v>6.7705062114551018E-2</v>
          </cell>
        </row>
        <row r="305">
          <cell r="B305">
            <v>45231</v>
          </cell>
          <cell r="C305">
            <v>6.7695414876898008E-2</v>
          </cell>
        </row>
        <row r="306">
          <cell r="B306">
            <v>45261</v>
          </cell>
          <cell r="C306">
            <v>6.7686078840488023E-2</v>
          </cell>
        </row>
        <row r="307">
          <cell r="B307">
            <v>45292</v>
          </cell>
          <cell r="C307">
            <v>6.767643160289602E-2</v>
          </cell>
        </row>
        <row r="308">
          <cell r="B308">
            <v>45323</v>
          </cell>
          <cell r="C308">
            <v>6.7666784365334007E-2</v>
          </cell>
        </row>
        <row r="309">
          <cell r="B309">
            <v>45352</v>
          </cell>
          <cell r="C309">
            <v>6.7657759530223002E-2</v>
          </cell>
        </row>
        <row r="310">
          <cell r="B310">
            <v>45383</v>
          </cell>
          <cell r="C310">
            <v>6.7648112292720011E-2</v>
          </cell>
        </row>
        <row r="311">
          <cell r="B311">
            <v>45413</v>
          </cell>
          <cell r="C311">
            <v>6.763877625645702E-2</v>
          </cell>
        </row>
        <row r="312">
          <cell r="B312">
            <v>45444</v>
          </cell>
          <cell r="C312">
            <v>6.7629129019015008E-2</v>
          </cell>
        </row>
        <row r="313">
          <cell r="B313">
            <v>45474</v>
          </cell>
          <cell r="C313">
            <v>6.7619792982810026E-2</v>
          </cell>
        </row>
        <row r="314">
          <cell r="B314">
            <v>45505</v>
          </cell>
          <cell r="C314">
            <v>6.7610145745429021E-2</v>
          </cell>
        </row>
        <row r="315">
          <cell r="B315">
            <v>45536</v>
          </cell>
          <cell r="C315">
            <v>6.7600498508079018E-2</v>
          </cell>
        </row>
        <row r="316">
          <cell r="B316">
            <v>45566</v>
          </cell>
          <cell r="C316">
            <v>6.7591162471963007E-2</v>
          </cell>
        </row>
        <row r="317">
          <cell r="B317">
            <v>45597</v>
          </cell>
          <cell r="C317">
            <v>6.7581515234673012E-2</v>
          </cell>
        </row>
        <row r="318">
          <cell r="B318">
            <v>45627</v>
          </cell>
          <cell r="C318">
            <v>6.7572179198616023E-2</v>
          </cell>
        </row>
        <row r="319">
          <cell r="B319">
            <v>45658</v>
          </cell>
          <cell r="C319">
            <v>6.7562531961386021E-2</v>
          </cell>
        </row>
        <row r="320">
          <cell r="B320">
            <v>45689</v>
          </cell>
          <cell r="C320">
            <v>6.7552884724188009E-2</v>
          </cell>
        </row>
        <row r="321">
          <cell r="B321">
            <v>45717</v>
          </cell>
          <cell r="C321">
            <v>6.7544171090616029E-2</v>
          </cell>
        </row>
        <row r="322">
          <cell r="B322">
            <v>45748</v>
          </cell>
          <cell r="C322">
            <v>6.7534523853476011E-2</v>
          </cell>
        </row>
        <row r="323">
          <cell r="B323">
            <v>45778</v>
          </cell>
          <cell r="C323">
            <v>6.7525187817564003E-2</v>
          </cell>
        </row>
        <row r="324">
          <cell r="B324">
            <v>45809</v>
          </cell>
          <cell r="C324">
            <v>6.7515540580485006E-2</v>
          </cell>
        </row>
        <row r="325">
          <cell r="B325">
            <v>45839</v>
          </cell>
          <cell r="C325">
            <v>6.7506204544632006E-2</v>
          </cell>
        </row>
        <row r="326">
          <cell r="B326">
            <v>45870</v>
          </cell>
          <cell r="C326">
            <v>6.7496557307613017E-2</v>
          </cell>
        </row>
        <row r="327">
          <cell r="B327">
            <v>45901</v>
          </cell>
          <cell r="C327">
            <v>6.7486910070626002E-2</v>
          </cell>
        </row>
        <row r="328">
          <cell r="B328">
            <v>45931</v>
          </cell>
          <cell r="C328">
            <v>6.7477574034860016E-2</v>
          </cell>
        </row>
        <row r="329">
          <cell r="B329">
            <v>45962</v>
          </cell>
          <cell r="C329">
            <v>6.7467926797934008E-2</v>
          </cell>
        </row>
        <row r="330">
          <cell r="B330">
            <v>45992</v>
          </cell>
          <cell r="C330">
            <v>6.7458590762227016E-2</v>
          </cell>
        </row>
        <row r="331">
          <cell r="B331">
            <v>46023</v>
          </cell>
          <cell r="C331">
            <v>6.7448943525361016E-2</v>
          </cell>
        </row>
        <row r="332">
          <cell r="B332">
            <v>46054</v>
          </cell>
          <cell r="C332">
            <v>6.7439296288525019E-2</v>
          </cell>
        </row>
        <row r="333">
          <cell r="B333">
            <v>46082</v>
          </cell>
          <cell r="C333">
            <v>6.7430582655280999E-2</v>
          </cell>
        </row>
        <row r="334">
          <cell r="B334">
            <v>46113</v>
          </cell>
          <cell r="C334">
            <v>6.7420935418504011E-2</v>
          </cell>
        </row>
        <row r="335">
          <cell r="B335">
            <v>46143</v>
          </cell>
          <cell r="C335">
            <v>6.7411599382942999E-2</v>
          </cell>
        </row>
        <row r="336">
          <cell r="B336">
            <v>46174</v>
          </cell>
          <cell r="C336">
            <v>6.7401952146227004E-2</v>
          </cell>
        </row>
        <row r="337">
          <cell r="B337">
            <v>46204</v>
          </cell>
          <cell r="C337">
            <v>6.7392616110724002E-2</v>
          </cell>
        </row>
        <row r="338">
          <cell r="B338">
            <v>46235</v>
          </cell>
          <cell r="C338">
            <v>6.7382968874068014E-2</v>
          </cell>
        </row>
        <row r="339">
          <cell r="B339">
            <v>46266</v>
          </cell>
          <cell r="C339">
            <v>6.7373321637444014E-2</v>
          </cell>
        </row>
        <row r="340">
          <cell r="B340">
            <v>46296</v>
          </cell>
          <cell r="C340">
            <v>6.736398560203001E-2</v>
          </cell>
        </row>
        <row r="341">
          <cell r="B341">
            <v>46327</v>
          </cell>
          <cell r="C341">
            <v>6.7354338365465019E-2</v>
          </cell>
        </row>
        <row r="342">
          <cell r="B342">
            <v>46357</v>
          </cell>
          <cell r="C342">
            <v>6.734500233011001E-2</v>
          </cell>
        </row>
        <row r="343">
          <cell r="B343">
            <v>46388</v>
          </cell>
          <cell r="C343">
            <v>6.7335355093607011E-2</v>
          </cell>
        </row>
        <row r="344">
          <cell r="B344">
            <v>46419</v>
          </cell>
          <cell r="C344">
            <v>6.7325707857134015E-2</v>
          </cell>
        </row>
        <row r="345">
          <cell r="B345">
            <v>46447</v>
          </cell>
          <cell r="C345">
            <v>6.7316994224217011E-2</v>
          </cell>
        </row>
        <row r="346">
          <cell r="B346">
            <v>46478</v>
          </cell>
          <cell r="C346">
            <v>6.7307346987803024E-2</v>
          </cell>
        </row>
        <row r="347">
          <cell r="B347">
            <v>46508</v>
          </cell>
          <cell r="C347">
            <v>6.729801095259301E-2</v>
          </cell>
        </row>
        <row r="348">
          <cell r="B348">
            <v>46539</v>
          </cell>
          <cell r="C348">
            <v>6.7288363716240016E-2</v>
          </cell>
        </row>
        <row r="349">
          <cell r="B349">
            <v>46569</v>
          </cell>
          <cell r="C349">
            <v>6.7279027681088011E-2</v>
          </cell>
        </row>
        <row r="350">
          <cell r="B350">
            <v>46600</v>
          </cell>
          <cell r="C350">
            <v>6.7269380444796009E-2</v>
          </cell>
        </row>
        <row r="351">
          <cell r="B351">
            <v>46631</v>
          </cell>
          <cell r="C351">
            <v>6.7259733208532999E-2</v>
          </cell>
        </row>
        <row r="352">
          <cell r="B352">
            <v>46661</v>
          </cell>
          <cell r="C352">
            <v>6.7250397173471019E-2</v>
          </cell>
        </row>
        <row r="353">
          <cell r="B353">
            <v>46692</v>
          </cell>
          <cell r="C353">
            <v>6.7240749937269015E-2</v>
          </cell>
        </row>
        <row r="354">
          <cell r="B354">
            <v>46722</v>
          </cell>
          <cell r="C354">
            <v>6.7231413902265003E-2</v>
          </cell>
        </row>
        <row r="355">
          <cell r="B355">
            <v>46753</v>
          </cell>
          <cell r="C355">
            <v>6.7221766666124033E-2</v>
          </cell>
        </row>
        <row r="356">
          <cell r="B356">
            <v>46784</v>
          </cell>
          <cell r="C356">
            <v>6.7212119430014025E-2</v>
          </cell>
        </row>
        <row r="357">
          <cell r="B357">
            <v>46813</v>
          </cell>
          <cell r="C357">
            <v>6.7203094596262003E-2</v>
          </cell>
        </row>
        <row r="358">
          <cell r="B358">
            <v>46844</v>
          </cell>
          <cell r="C358">
            <v>6.7193447360212002E-2</v>
          </cell>
        </row>
        <row r="359">
          <cell r="B359">
            <v>46874</v>
          </cell>
          <cell r="C359">
            <v>6.7184111325354012E-2</v>
          </cell>
        </row>
        <row r="360">
          <cell r="B360">
            <v>46905</v>
          </cell>
          <cell r="C360">
            <v>6.7174464089364019E-2</v>
          </cell>
        </row>
        <row r="361">
          <cell r="B361">
            <v>46935</v>
          </cell>
          <cell r="C361">
            <v>6.716512805456501E-2</v>
          </cell>
        </row>
        <row r="362">
          <cell r="B362">
            <v>46966</v>
          </cell>
          <cell r="C362">
            <v>6.7155480818636024E-2</v>
          </cell>
        </row>
        <row r="363">
          <cell r="B363">
            <v>46997</v>
          </cell>
          <cell r="C363">
            <v>6.7145833582738013E-2</v>
          </cell>
        </row>
        <row r="364">
          <cell r="B364">
            <v>47027</v>
          </cell>
          <cell r="C364">
            <v>6.7136497548027016E-2</v>
          </cell>
        </row>
        <row r="365">
          <cell r="B365">
            <v>47058</v>
          </cell>
          <cell r="C365">
            <v>6.7126850312189013E-2</v>
          </cell>
        </row>
        <row r="366">
          <cell r="B366">
            <v>47088</v>
          </cell>
          <cell r="C366">
            <v>6.711751427753701E-2</v>
          </cell>
        </row>
        <row r="367">
          <cell r="B367">
            <v>47119</v>
          </cell>
          <cell r="C367">
            <v>6.7107867041761027E-2</v>
          </cell>
        </row>
        <row r="368">
          <cell r="B368">
            <v>47150</v>
          </cell>
          <cell r="C368">
            <v>6.7098219806014006E-2</v>
          </cell>
        </row>
        <row r="369">
          <cell r="B369">
            <v>47178</v>
          </cell>
          <cell r="C369">
            <v>6.7089506173754018E-2</v>
          </cell>
        </row>
        <row r="370">
          <cell r="B370">
            <v>47209</v>
          </cell>
          <cell r="C370">
            <v>6.7079858938067005E-2</v>
          </cell>
        </row>
        <row r="371">
          <cell r="B371">
            <v>47239</v>
          </cell>
          <cell r="C371">
            <v>6.7070522903560012E-2</v>
          </cell>
        </row>
        <row r="372">
          <cell r="B372">
            <v>47270</v>
          </cell>
          <cell r="C372">
            <v>6.7060875667933006E-2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G22"/>
  <sheetViews>
    <sheetView showGridLines="0" workbookViewId="0">
      <selection activeCell="C17" sqref="C17"/>
    </sheetView>
  </sheetViews>
  <sheetFormatPr defaultRowHeight="12.75" x14ac:dyDescent="0.2"/>
  <cols>
    <col min="1" max="1" width="21.5703125" customWidth="1"/>
    <col min="2" max="2" width="10.28515625" customWidth="1"/>
    <col min="3" max="3" width="17.140625" customWidth="1"/>
    <col min="4" max="4" width="13.140625" customWidth="1"/>
    <col min="10" max="10" width="9.85546875" customWidth="1"/>
    <col min="12" max="12" width="12" customWidth="1"/>
    <col min="13" max="13" width="10" customWidth="1"/>
    <col min="15" max="15" width="11.85546875" customWidth="1"/>
    <col min="28" max="28" width="10.7109375" customWidth="1"/>
    <col min="29" max="29" width="11.85546875" customWidth="1"/>
  </cols>
  <sheetData>
    <row r="1" spans="1:10" ht="39" customHeight="1" x14ac:dyDescent="0.35">
      <c r="A1" s="48"/>
      <c r="B1" s="1"/>
      <c r="E1" s="10"/>
    </row>
    <row r="3" spans="1:10" x14ac:dyDescent="0.2">
      <c r="A3" s="43" t="s">
        <v>0</v>
      </c>
      <c r="B3" s="44"/>
      <c r="C3" s="45">
        <f ca="1">TODAY()</f>
        <v>36338</v>
      </c>
    </row>
    <row r="4" spans="1:10" x14ac:dyDescent="0.2">
      <c r="A4" s="41" t="s">
        <v>1</v>
      </c>
      <c r="B4" s="42"/>
      <c r="C4" s="40">
        <f ca="1">IF(WEEKDAY(C3)=2,C3-3,C3-1)</f>
        <v>36337</v>
      </c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x14ac:dyDescent="0.2">
      <c r="G6" s="1"/>
      <c r="H6" s="1"/>
      <c r="I6" s="1"/>
      <c r="J6" s="1"/>
    </row>
    <row r="7" spans="1:10" x14ac:dyDescent="0.2">
      <c r="G7" s="1"/>
      <c r="H7" s="1"/>
      <c r="I7" s="1"/>
      <c r="J7" s="1"/>
    </row>
    <row r="8" spans="1:10" x14ac:dyDescent="0.2">
      <c r="G8" s="1"/>
      <c r="H8" s="47"/>
      <c r="I8" s="1"/>
      <c r="J8" s="1"/>
    </row>
    <row r="9" spans="1:10" x14ac:dyDescent="0.2">
      <c r="G9" s="1"/>
      <c r="H9" s="1"/>
      <c r="I9" s="1"/>
      <c r="J9" s="1"/>
    </row>
    <row r="10" spans="1:10" x14ac:dyDescent="0.2">
      <c r="A10" s="51"/>
      <c r="B10" s="1"/>
      <c r="C10" s="1"/>
      <c r="D10" s="1"/>
      <c r="E10" s="1"/>
      <c r="F10" s="1"/>
      <c r="G10" s="1"/>
      <c r="H10" s="1"/>
      <c r="I10" s="1"/>
      <c r="J10" s="1"/>
    </row>
    <row r="11" spans="1:10" ht="23.25" x14ac:dyDescent="0.35">
      <c r="A11" s="50"/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2">
      <c r="B12" s="2"/>
      <c r="C12" s="2"/>
      <c r="D12" s="2"/>
      <c r="E12" s="2"/>
      <c r="F12" s="49"/>
      <c r="G12" s="2"/>
      <c r="H12" s="2"/>
      <c r="I12" s="2"/>
      <c r="J12" s="2"/>
    </row>
    <row r="18" spans="1:85" s="1" customForma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</row>
    <row r="22" spans="1:85" s="1" customForma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</sheetData>
  <pageMargins left="0.75" right="0.75" top="1" bottom="1" header="0.5" footer="0.5"/>
  <pageSetup paperSize="9" orientation="portrait" horizontalDpi="0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FetchCurves">
                <anchor moveWithCells="1" sizeWithCells="1">
                  <from>
                    <xdr:col>1</xdr:col>
                    <xdr:colOff>476250</xdr:colOff>
                    <xdr:row>4</xdr:row>
                    <xdr:rowOff>152400</xdr:rowOff>
                  </from>
                  <to>
                    <xdr:col>2</xdr:col>
                    <xdr:colOff>790575</xdr:colOff>
                    <xdr:row>9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N18"/>
  <sheetViews>
    <sheetView tabSelected="1" topLeftCell="A10" workbookViewId="0">
      <selection activeCell="C24" sqref="C24"/>
    </sheetView>
  </sheetViews>
  <sheetFormatPr defaultRowHeight="12.75" x14ac:dyDescent="0.2"/>
  <cols>
    <col min="1" max="1" width="3.28515625" customWidth="1"/>
    <col min="2" max="2" width="12.140625" customWidth="1"/>
    <col min="3" max="3" width="12.7109375" customWidth="1"/>
    <col min="4" max="4" width="10.140625" customWidth="1"/>
    <col min="7" max="7" width="7.85546875" customWidth="1"/>
    <col min="8" max="8" width="11.85546875" customWidth="1"/>
    <col min="9" max="9" width="11.28515625" customWidth="1"/>
    <col min="10" max="11" width="13.140625" customWidth="1"/>
    <col min="12" max="12" width="9.28515625" customWidth="1"/>
    <col min="13" max="13" width="11.140625" customWidth="1"/>
    <col min="15" max="15" width="12" customWidth="1"/>
    <col min="16" max="16" width="14.5703125" customWidth="1"/>
    <col min="17" max="17" width="12.28515625" customWidth="1"/>
    <col min="18" max="18" width="14" customWidth="1"/>
  </cols>
  <sheetData>
    <row r="2" spans="2:14" ht="13.5" thickBot="1" x14ac:dyDescent="0.25">
      <c r="J2">
        <f>150/5.3</f>
        <v>28.30188679245283</v>
      </c>
    </row>
    <row r="3" spans="2:14" ht="17.25" thickTop="1" thickBot="1" x14ac:dyDescent="0.3">
      <c r="B3" s="55" t="s">
        <v>2</v>
      </c>
      <c r="E3" s="81" t="s">
        <v>3</v>
      </c>
    </row>
    <row r="4" spans="2:14" ht="14.25" thickTop="1" thickBot="1" x14ac:dyDescent="0.25">
      <c r="B4" t="s">
        <v>4</v>
      </c>
      <c r="D4" s="82">
        <v>9.5299999999999996E-2</v>
      </c>
      <c r="E4" s="83">
        <v>78</v>
      </c>
      <c r="F4" s="84">
        <v>1666667</v>
      </c>
      <c r="G4" s="63">
        <f ca="1">+D$9+5*365.25</f>
        <v>38164.25</v>
      </c>
    </row>
    <row r="5" spans="2:14" ht="13.5" thickTop="1" x14ac:dyDescent="0.2"/>
    <row r="6" spans="2:14" ht="15.75" x14ac:dyDescent="0.25">
      <c r="B6" s="55" t="s">
        <v>5</v>
      </c>
    </row>
    <row r="7" spans="2:14" ht="15.75" x14ac:dyDescent="0.25">
      <c r="B7" s="55"/>
    </row>
    <row r="8" spans="2:14" ht="15.75" x14ac:dyDescent="0.25">
      <c r="B8" s="55"/>
    </row>
    <row r="9" spans="2:14" ht="17.25" customHeight="1" x14ac:dyDescent="0.2">
      <c r="B9" s="56" t="s">
        <v>6</v>
      </c>
      <c r="C9" s="57"/>
      <c r="D9" s="58">
        <f ca="1">+TODAY()</f>
        <v>36338</v>
      </c>
      <c r="F9" s="57"/>
    </row>
    <row r="10" spans="2:14" ht="15.75" customHeight="1" x14ac:dyDescent="0.2">
      <c r="B10" s="65" t="s">
        <v>7</v>
      </c>
      <c r="C10" s="79">
        <v>1</v>
      </c>
      <c r="D10" s="78" t="s">
        <v>8</v>
      </c>
      <c r="E10" s="78"/>
      <c r="F10" s="78"/>
    </row>
    <row r="11" spans="2:14" ht="15.75" customHeight="1" thickBot="1" x14ac:dyDescent="0.25">
      <c r="B11" s="65"/>
      <c r="C11" s="79"/>
      <c r="D11" s="78"/>
      <c r="E11" s="78"/>
      <c r="F11" s="78"/>
    </row>
    <row r="12" spans="2:14" ht="20.25" customHeight="1" thickBot="1" x14ac:dyDescent="0.25">
      <c r="B12" s="59">
        <v>56</v>
      </c>
      <c r="C12" s="85"/>
      <c r="D12" s="86">
        <v>0</v>
      </c>
      <c r="E12" s="62">
        <v>1</v>
      </c>
      <c r="F12" s="63">
        <v>36342</v>
      </c>
      <c r="H12" s="64">
        <v>0</v>
      </c>
    </row>
    <row r="13" spans="2:14" ht="55.5" customHeight="1" thickTop="1" thickBot="1" x14ac:dyDescent="0.25">
      <c r="B13" s="66" t="s">
        <v>9</v>
      </c>
      <c r="C13" s="66" t="s">
        <v>10</v>
      </c>
      <c r="D13" s="66" t="s">
        <v>11</v>
      </c>
      <c r="E13" s="66" t="s">
        <v>12</v>
      </c>
      <c r="F13" s="66" t="s">
        <v>13</v>
      </c>
      <c r="G13" s="66" t="s">
        <v>14</v>
      </c>
      <c r="H13" s="87" t="s">
        <v>15</v>
      </c>
      <c r="I13" s="88">
        <v>5200000</v>
      </c>
      <c r="J13" s="68" t="s">
        <v>16</v>
      </c>
      <c r="K13" s="68" t="s">
        <v>17</v>
      </c>
      <c r="L13" s="68" t="s">
        <v>18</v>
      </c>
      <c r="M13" s="68" t="s">
        <v>19</v>
      </c>
    </row>
    <row r="14" spans="2:14" ht="14.25" thickTop="1" thickBot="1" x14ac:dyDescent="0.25">
      <c r="B14" s="59"/>
      <c r="C14" s="73"/>
      <c r="D14" s="69"/>
      <c r="E14" s="62"/>
      <c r="F14" s="63"/>
      <c r="G14" s="70"/>
      <c r="H14" s="71"/>
      <c r="I14" s="74"/>
      <c r="J14" s="80"/>
      <c r="K14" s="77"/>
      <c r="L14" s="77"/>
      <c r="M14" s="77"/>
      <c r="N14" s="89"/>
    </row>
    <row r="15" spans="2:14" ht="14.25" thickTop="1" thickBot="1" x14ac:dyDescent="0.25">
      <c r="B15" s="59">
        <v>56</v>
      </c>
      <c r="C15" s="73">
        <f ca="1">2*LN(1+VLOOKUP(F15,[2]CURVES!B$13:C$372,2)/2)</f>
        <v>6.6128235949186931E-2</v>
      </c>
      <c r="D15" s="69"/>
      <c r="E15" s="62">
        <v>0.63</v>
      </c>
      <c r="F15" s="63">
        <f ca="1">+D$9+10*365.25</f>
        <v>39990.5</v>
      </c>
      <c r="G15" s="70">
        <v>0</v>
      </c>
      <c r="H15" s="71">
        <f ca="1">[1]!EURO($B$12,$B15,$C15,$D$12,$E15,(10*365.25),$G15,H$12)</f>
        <v>16.428424298618999</v>
      </c>
      <c r="I15" s="74">
        <f>+I$13</f>
        <v>5200000</v>
      </c>
      <c r="J15" s="90">
        <f ca="1">+(H15)*I15/1000000</f>
        <v>85.427806352818806</v>
      </c>
      <c r="K15" s="90">
        <f ca="1">+Puts!N5/1000000</f>
        <v>2.7236653968311599</v>
      </c>
      <c r="L15" s="90">
        <f ca="1">+J15+K15</f>
        <v>88.151471749649971</v>
      </c>
      <c r="M15" s="77">
        <f ca="1">+I15*(N15)</f>
        <v>-478822.71532048279</v>
      </c>
      <c r="N15" s="89">
        <f ca="1">[1]!EURO($B$12,$B15,$C15,$D$12,$E15,$F15-$D$9,$G15,1)</f>
        <v>-9.2081291407785149E-2</v>
      </c>
    </row>
    <row r="16" spans="2:14" ht="14.25" thickTop="1" thickBot="1" x14ac:dyDescent="0.25">
      <c r="B16" s="59">
        <v>56</v>
      </c>
      <c r="C16" s="73">
        <f ca="1">2*LN(1+VLOOKUP(F16,[2]CURVES!B$13:C$372,2)/2)</f>
        <v>6.6128235949186931E-2</v>
      </c>
      <c r="D16" s="69"/>
      <c r="E16" s="62">
        <v>0.65</v>
      </c>
      <c r="F16" s="63">
        <f ca="1">+D$9+10*365.25</f>
        <v>39990.5</v>
      </c>
      <c r="G16" s="70">
        <v>0</v>
      </c>
      <c r="H16" s="71">
        <f ca="1">[1]!EURO($B$12,$B16,$C16,$D$12,$E16,(10*365.25),$G16,H$12)</f>
        <v>17.005166925909329</v>
      </c>
      <c r="I16" s="74">
        <f>+I$13</f>
        <v>5200000</v>
      </c>
      <c r="J16" s="90">
        <f ca="1">+(H16)*I16/1000000</f>
        <v>88.426868014728512</v>
      </c>
      <c r="K16" s="77"/>
      <c r="L16" s="77"/>
      <c r="M16" s="77">
        <f ca="1">+I16*(N16)</f>
        <v>-460694.9585635555</v>
      </c>
      <c r="N16" s="89">
        <f ca="1">[1]!EURO($B$12,$B16,$C16,$D$12,$E16,$F16-$D$9,$G16,1)</f>
        <v>-8.8595184339145289E-2</v>
      </c>
    </row>
    <row r="17" spans="2:14" ht="14.25" thickTop="1" thickBot="1" x14ac:dyDescent="0.25">
      <c r="B17" s="59">
        <v>56</v>
      </c>
      <c r="C17" s="73">
        <f ca="1">2*LN(1+VLOOKUP(F17,[2]CURVES!B$13:C$372,2)/2)</f>
        <v>6.6128235949186931E-2</v>
      </c>
      <c r="D17" s="69"/>
      <c r="E17" s="62">
        <v>0.85</v>
      </c>
      <c r="F17" s="63">
        <f ca="1">+D$9+10*365.25</f>
        <v>39990.5</v>
      </c>
      <c r="G17" s="70">
        <v>0</v>
      </c>
      <c r="H17" s="71">
        <f ca="1">[1]!EURO($B$12,$B17,$C17,$D$12,$E17,$F17-$D$9,$G17,H$12)</f>
        <v>21.840551992937669</v>
      </c>
      <c r="I17" s="74">
        <f>+I$13</f>
        <v>5200000</v>
      </c>
      <c r="J17" s="90">
        <f ca="1">+(H17)*I17/1000000</f>
        <v>113.57087036327589</v>
      </c>
      <c r="K17" s="77"/>
      <c r="L17" s="77"/>
      <c r="M17" s="77">
        <f ca="1">+I17*(N17)</f>
        <v>-290778.32395754708</v>
      </c>
      <c r="N17" s="89">
        <f ca="1">[1]!EURO($B$12,$B17,$C17,$D$12,$E17,$F17-$D$9,$G17,1)</f>
        <v>-5.5918908453374438E-2</v>
      </c>
    </row>
    <row r="18" spans="2:14" ht="13.5" thickTop="1" x14ac:dyDescent="0.2">
      <c r="B18" s="91"/>
      <c r="C18" s="92"/>
      <c r="D18" s="69"/>
      <c r="E18" s="93"/>
      <c r="F18" s="94"/>
      <c r="G18" s="95"/>
      <c r="H18" s="96"/>
      <c r="I18" s="74"/>
      <c r="J18" s="77"/>
      <c r="K18" s="77"/>
      <c r="L18" s="77"/>
      <c r="M18" s="77"/>
      <c r="N18" s="89"/>
    </row>
  </sheetData>
  <pageMargins left="0.75" right="0.75" top="1" bottom="1" header="0.5" footer="0.5"/>
  <pageSetup scale="88" orientation="landscape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218"/>
  <sheetViews>
    <sheetView workbookViewId="0">
      <selection activeCell="J2" sqref="J2"/>
    </sheetView>
  </sheetViews>
  <sheetFormatPr defaultRowHeight="12.75" x14ac:dyDescent="0.2"/>
  <cols>
    <col min="3" max="3" width="7.140625" customWidth="1"/>
    <col min="4" max="4" width="12.7109375" customWidth="1"/>
    <col min="5" max="5" width="7.85546875" customWidth="1"/>
    <col min="8" max="8" width="4.28515625" customWidth="1"/>
    <col min="9" max="9" width="3" customWidth="1"/>
    <col min="10" max="10" width="11.85546875" customWidth="1"/>
    <col min="11" max="11" width="10.140625" customWidth="1"/>
    <col min="12" max="12" width="11.42578125" customWidth="1"/>
    <col min="13" max="13" width="10.28515625" customWidth="1"/>
    <col min="14" max="14" width="14.140625" customWidth="1"/>
  </cols>
  <sheetData>
    <row r="1" spans="2:14" x14ac:dyDescent="0.2">
      <c r="K1">
        <v>125000</v>
      </c>
      <c r="M1">
        <f>+K1/2</f>
        <v>62500</v>
      </c>
    </row>
    <row r="2" spans="2:14" ht="15.75" x14ac:dyDescent="0.25">
      <c r="B2" s="55" t="s">
        <v>20</v>
      </c>
    </row>
    <row r="3" spans="2:14" x14ac:dyDescent="0.2">
      <c r="B3" s="56" t="s">
        <v>6</v>
      </c>
      <c r="C3" s="57"/>
      <c r="D3" s="58">
        <f ca="1">+TODAY()</f>
        <v>36338</v>
      </c>
      <c r="F3" s="57"/>
    </row>
    <row r="4" spans="2:14" ht="13.5" thickBot="1" x14ac:dyDescent="0.25">
      <c r="B4" s="56"/>
      <c r="C4" s="79">
        <v>0</v>
      </c>
      <c r="D4" s="78" t="s">
        <v>8</v>
      </c>
      <c r="E4" s="78"/>
      <c r="F4" s="78"/>
    </row>
    <row r="5" spans="2:14" ht="29.25" customHeight="1" thickTop="1" thickBot="1" x14ac:dyDescent="0.25">
      <c r="B5" s="59">
        <v>56</v>
      </c>
      <c r="C5" s="60">
        <v>56</v>
      </c>
      <c r="D5" s="61"/>
      <c r="E5" s="61">
        <v>0</v>
      </c>
      <c r="F5" s="62">
        <v>1</v>
      </c>
      <c r="G5" s="63">
        <v>36342</v>
      </c>
      <c r="J5" s="64">
        <v>0</v>
      </c>
      <c r="K5" s="75">
        <v>480000</v>
      </c>
      <c r="L5" s="80">
        <f ca="1">SUM(L7:L58)</f>
        <v>1979015.240936182</v>
      </c>
      <c r="M5" s="75">
        <v>480000</v>
      </c>
      <c r="N5" s="80">
        <f ca="1">SUM(N7:N300)</f>
        <v>2723665.3968311599</v>
      </c>
    </row>
    <row r="6" spans="2:14" ht="51.75" thickTop="1" x14ac:dyDescent="0.2">
      <c r="B6" s="65" t="s">
        <v>21</v>
      </c>
      <c r="C6" s="66" t="s">
        <v>22</v>
      </c>
      <c r="D6" s="66" t="s">
        <v>10</v>
      </c>
      <c r="E6" s="66" t="s">
        <v>11</v>
      </c>
      <c r="F6" s="66" t="s">
        <v>12</v>
      </c>
      <c r="G6" s="66" t="s">
        <v>13</v>
      </c>
      <c r="H6" s="66" t="s">
        <v>14</v>
      </c>
      <c r="I6" s="67"/>
      <c r="J6" s="68" t="s">
        <v>23</v>
      </c>
      <c r="K6" s="68" t="s">
        <v>24</v>
      </c>
      <c r="M6" s="68" t="s">
        <v>25</v>
      </c>
    </row>
    <row r="7" spans="2:14" x14ac:dyDescent="0.2">
      <c r="B7" s="69"/>
      <c r="C7" s="60">
        <f>+C$5*(1+$C$4*(EXP(D7*(G7-$G$5)/365.25)-1))</f>
        <v>56</v>
      </c>
      <c r="D7" s="73">
        <f>2*LN(1+VLOOKUP(G7,CURVES!B$13:C$372,2)/2)</f>
        <v>4.9588268873900963E-2</v>
      </c>
      <c r="E7" s="69"/>
      <c r="F7" s="62">
        <f>+F$5</f>
        <v>1</v>
      </c>
      <c r="G7" s="63">
        <f>+G$5</f>
        <v>36342</v>
      </c>
      <c r="H7" s="70">
        <v>0</v>
      </c>
      <c r="I7" s="10"/>
      <c r="J7" s="71">
        <f ca="1">[1]!EURO($B$5,$C7,$D7,$E$5,$F7,$G7-$D$3,$H7,J$5)</f>
        <v>2.3210747212940377</v>
      </c>
      <c r="K7" s="74">
        <f>+IF(K5&gt;K1, K1,MAX(0,K5))</f>
        <v>125000</v>
      </c>
      <c r="L7" s="76">
        <f t="shared" ref="L7:L49" ca="1" si="0">+$J7*K7</f>
        <v>290134.34016175469</v>
      </c>
      <c r="M7" s="74">
        <f>+IF(M5&gt;M1, M1,MAX(0,M5))</f>
        <v>62500</v>
      </c>
      <c r="N7" s="76">
        <f t="shared" ref="N7:N70" ca="1" si="1">+$J7*M7</f>
        <v>145067.17008087735</v>
      </c>
    </row>
    <row r="8" spans="2:14" x14ac:dyDescent="0.2">
      <c r="B8" s="69"/>
      <c r="C8" s="60">
        <f t="shared" ref="C8:C71" si="2">+C$5*(1+$C$4*(EXP(D8*(G8-$G$5)/365.25)-1))</f>
        <v>56</v>
      </c>
      <c r="D8" s="73">
        <f>2*LN(1+VLOOKUP(G8,CURVES!B$13:C$372,2)/2)</f>
        <v>4.9588268873900963E-2</v>
      </c>
      <c r="E8" s="69"/>
      <c r="F8" s="62">
        <f>+F$5</f>
        <v>1</v>
      </c>
      <c r="G8" s="63">
        <f>+G7+7</f>
        <v>36349</v>
      </c>
      <c r="H8" s="70">
        <v>0</v>
      </c>
      <c r="I8" s="10"/>
      <c r="J8" s="71">
        <f ca="1">[1]!EURO($B$5,$C8,$D8,$E$5,$F8,$G8-$D$3,$H8,J$5)</f>
        <v>3.8276483417814768</v>
      </c>
      <c r="K8" s="74">
        <f>+MAX(0,MIN(K$5-SUM(K$7:K7), K$1))</f>
        <v>125000</v>
      </c>
      <c r="L8" s="76">
        <f t="shared" ca="1" si="0"/>
        <v>478456.04272268462</v>
      </c>
      <c r="M8" s="74">
        <f>+MAX(0,MIN(M$5-SUM(M$7:M7), M$1))</f>
        <v>62500</v>
      </c>
      <c r="N8" s="76">
        <f t="shared" ca="1" si="1"/>
        <v>239228.02136134231</v>
      </c>
    </row>
    <row r="9" spans="2:14" x14ac:dyDescent="0.2">
      <c r="B9" s="69"/>
      <c r="C9" s="60">
        <f t="shared" si="2"/>
        <v>56</v>
      </c>
      <c r="D9" s="73">
        <f>2*LN(1+VLOOKUP(G9,CURVES!B$13:C$372,2)/2)</f>
        <v>4.9588268873900963E-2</v>
      </c>
      <c r="E9" s="69"/>
      <c r="F9" s="62">
        <f t="shared" ref="F9:F72" si="3">+F$5</f>
        <v>1</v>
      </c>
      <c r="G9" s="63">
        <f t="shared" ref="G9:G72" si="4">+G8+7</f>
        <v>36356</v>
      </c>
      <c r="H9" s="70">
        <v>0</v>
      </c>
      <c r="I9" s="10"/>
      <c r="J9" s="71">
        <f ca="1">[1]!EURO($B$5,$C9,$D9,$E$5,$F9,$G9-$D$3,$H9,J$5)</f>
        <v>4.875271959936569</v>
      </c>
      <c r="K9" s="74">
        <f>+MAX(0,MIN(K$5-SUM(K$7:K8), K$1))</f>
        <v>125000</v>
      </c>
      <c r="L9" s="76">
        <f t="shared" ca="1" si="0"/>
        <v>609408.99499207118</v>
      </c>
      <c r="M9" s="74">
        <f>+MAX(0,MIN(M$5-SUM(M$7:M8), M$1))</f>
        <v>62500</v>
      </c>
      <c r="N9" s="76">
        <f t="shared" ca="1" si="1"/>
        <v>304704.49749603559</v>
      </c>
    </row>
    <row r="10" spans="2:14" x14ac:dyDescent="0.2">
      <c r="B10" s="69"/>
      <c r="C10" s="60">
        <f t="shared" si="2"/>
        <v>56</v>
      </c>
      <c r="D10" s="73">
        <f>2*LN(1+VLOOKUP(G10,CURVES!B$13:C$372,2)/2)</f>
        <v>4.9588268873900963E-2</v>
      </c>
      <c r="E10" s="69"/>
      <c r="F10" s="62">
        <f t="shared" si="3"/>
        <v>1</v>
      </c>
      <c r="G10" s="63">
        <f t="shared" si="4"/>
        <v>36363</v>
      </c>
      <c r="H10" s="70">
        <v>0</v>
      </c>
      <c r="I10" s="10"/>
      <c r="J10" s="71">
        <f ca="1">[1]!EURO($B$5,$C10,$D10,$E$5,$F10,$G10-$D$3,$H10,J$5)</f>
        <v>5.7239606005683008</v>
      </c>
      <c r="K10" s="74">
        <f>+MAX(0,MIN(K$5-SUM(K$7:K9), K$1))</f>
        <v>105000</v>
      </c>
      <c r="L10" s="76">
        <f t="shared" ca="1" si="0"/>
        <v>601015.8630596716</v>
      </c>
      <c r="M10" s="74">
        <f>+MAX(0,MIN(M$5-SUM(M$7:M9), M$1))</f>
        <v>62500</v>
      </c>
      <c r="N10" s="76">
        <f t="shared" ca="1" si="1"/>
        <v>357747.53753551882</v>
      </c>
    </row>
    <row r="11" spans="2:14" x14ac:dyDescent="0.2">
      <c r="B11" s="69"/>
      <c r="C11" s="60">
        <f t="shared" si="2"/>
        <v>56</v>
      </c>
      <c r="D11" s="73">
        <f>2*LN(1+VLOOKUP(G11,CURVES!B$13:C$372,2)/2)</f>
        <v>4.9588268873900963E-2</v>
      </c>
      <c r="E11" s="69"/>
      <c r="F11" s="62">
        <f t="shared" si="3"/>
        <v>1</v>
      </c>
      <c r="G11" s="63">
        <f t="shared" si="4"/>
        <v>36370</v>
      </c>
      <c r="H11" s="70">
        <v>0</v>
      </c>
      <c r="I11" s="10"/>
      <c r="J11" s="71">
        <f ca="1">[1]!EURO($B$5,$C11,$D11,$E$5,$F11,$G11-$D$3,$H11,J$5)</f>
        <v>6.453669258491372</v>
      </c>
      <c r="K11" s="74">
        <f>+MAX(0,MIN(K$5-SUM(K$7:K10), K$1))</f>
        <v>0</v>
      </c>
      <c r="L11" s="76">
        <f t="shared" ca="1" si="0"/>
        <v>0</v>
      </c>
      <c r="M11" s="74">
        <f>+MAX(0,MIN(M$5-SUM(M$7:M10), M$1))</f>
        <v>62500</v>
      </c>
      <c r="N11" s="76">
        <f t="shared" ca="1" si="1"/>
        <v>403354.32865571073</v>
      </c>
    </row>
    <row r="12" spans="2:14" x14ac:dyDescent="0.2">
      <c r="B12" s="69"/>
      <c r="C12" s="60">
        <f t="shared" si="2"/>
        <v>56</v>
      </c>
      <c r="D12" s="73">
        <f>2*LN(1+VLOOKUP(G12,CURVES!B$13:C$372,2)/2)</f>
        <v>5.0552504539399343E-2</v>
      </c>
      <c r="E12" s="69"/>
      <c r="F12" s="62">
        <f t="shared" si="3"/>
        <v>1</v>
      </c>
      <c r="G12" s="63">
        <f t="shared" si="4"/>
        <v>36377</v>
      </c>
      <c r="H12" s="70">
        <v>0</v>
      </c>
      <c r="I12" s="10"/>
      <c r="J12" s="71">
        <f ca="1">[1]!EURO($B$5,$C12,$D12,$E$5,$F12,$G12-$D$3,$H12,J$5)</f>
        <v>7.0985471414969492</v>
      </c>
      <c r="K12" s="74">
        <f>+MAX(0,MIN(K$5-SUM(K$7:K11), K$1))</f>
        <v>0</v>
      </c>
      <c r="L12" s="76">
        <f t="shared" ca="1" si="0"/>
        <v>0</v>
      </c>
      <c r="M12" s="74">
        <f>+MAX(0,MIN(M$5-SUM(M$7:M11), M$1))</f>
        <v>62500</v>
      </c>
      <c r="N12" s="76">
        <f t="shared" ca="1" si="1"/>
        <v>443659.19634355931</v>
      </c>
    </row>
    <row r="13" spans="2:14" x14ac:dyDescent="0.2">
      <c r="B13" s="69"/>
      <c r="C13" s="60">
        <f t="shared" si="2"/>
        <v>56</v>
      </c>
      <c r="D13" s="73">
        <f>2*LN(1+VLOOKUP(G13,CURVES!B$13:C$372,2)/2)</f>
        <v>5.0552504539399343E-2</v>
      </c>
      <c r="E13" s="69"/>
      <c r="F13" s="62">
        <f t="shared" si="3"/>
        <v>1</v>
      </c>
      <c r="G13" s="63">
        <f t="shared" si="4"/>
        <v>36384</v>
      </c>
      <c r="H13" s="70">
        <v>0</v>
      </c>
      <c r="I13" s="10"/>
      <c r="J13" s="71">
        <f ca="1">[1]!EURO($B$5,$C13,$D13,$E$5,$F13,$G13-$D$3,$H13,J$5)</f>
        <v>7.6854497461508426</v>
      </c>
      <c r="K13" s="74">
        <f>+MAX(0,MIN(K$5-SUM(K$7:K12), K$1))</f>
        <v>0</v>
      </c>
      <c r="L13" s="76">
        <f t="shared" ca="1" si="0"/>
        <v>0</v>
      </c>
      <c r="M13" s="74">
        <f>+MAX(0,MIN(M$5-SUM(M$7:M12), M$1))</f>
        <v>62500</v>
      </c>
      <c r="N13" s="76">
        <f t="shared" ca="1" si="1"/>
        <v>480340.60913442768</v>
      </c>
    </row>
    <row r="14" spans="2:14" x14ac:dyDescent="0.2">
      <c r="B14" s="69"/>
      <c r="C14" s="60">
        <f t="shared" si="2"/>
        <v>56</v>
      </c>
      <c r="D14" s="73">
        <f>2*LN(1+VLOOKUP(G14,CURVES!B$13:C$372,2)/2)</f>
        <v>5.0552504539399343E-2</v>
      </c>
      <c r="E14" s="69"/>
      <c r="F14" s="62">
        <f t="shared" si="3"/>
        <v>1</v>
      </c>
      <c r="G14" s="63">
        <f t="shared" si="4"/>
        <v>36391</v>
      </c>
      <c r="H14" s="70">
        <v>0</v>
      </c>
      <c r="I14" s="10"/>
      <c r="J14" s="71">
        <f ca="1">[1]!EURO($B$5,$C14,$D14,$E$5,$F14,$G14-$D$3,$H14,J$5)</f>
        <v>8.2250361464397237</v>
      </c>
      <c r="K14" s="74">
        <f>+MAX(0,MIN(K$5-SUM(K$7:K13), K$1))</f>
        <v>0</v>
      </c>
      <c r="L14" s="76">
        <f t="shared" ca="1" si="0"/>
        <v>0</v>
      </c>
      <c r="M14" s="74">
        <f>+MAX(0,MIN(M$5-SUM(M$7:M13), M$1))</f>
        <v>42500</v>
      </c>
      <c r="N14" s="76">
        <f t="shared" ca="1" si="1"/>
        <v>349564.03622368828</v>
      </c>
    </row>
    <row r="15" spans="2:14" x14ac:dyDescent="0.2">
      <c r="B15" s="69"/>
      <c r="C15" s="60">
        <f t="shared" si="2"/>
        <v>56</v>
      </c>
      <c r="D15" s="73">
        <f>2*LN(1+VLOOKUP(G15,CURVES!B$13:C$372,2)/2)</f>
        <v>5.0552504539399343E-2</v>
      </c>
      <c r="E15" s="69"/>
      <c r="F15" s="62">
        <f t="shared" si="3"/>
        <v>1</v>
      </c>
      <c r="G15" s="63">
        <f t="shared" si="4"/>
        <v>36398</v>
      </c>
      <c r="H15" s="70">
        <v>0</v>
      </c>
      <c r="I15" s="10"/>
      <c r="J15" s="71">
        <f ca="1">[1]!EURO($B$5,$C15,$D15,$E$5,$F15,$G15-$D$3,$H15,J$5)</f>
        <v>8.7263050768273054</v>
      </c>
      <c r="K15" s="74">
        <f>+MAX(0,MIN(K$5-SUM(K$7:K14), K$1))</f>
        <v>0</v>
      </c>
      <c r="L15" s="76">
        <f t="shared" ca="1" si="0"/>
        <v>0</v>
      </c>
      <c r="M15" s="74">
        <f>+MAX(0,MIN(M$5-SUM(M$7:M14), M$1))</f>
        <v>0</v>
      </c>
      <c r="N15" s="76">
        <f t="shared" ca="1" si="1"/>
        <v>0</v>
      </c>
    </row>
    <row r="16" spans="2:14" x14ac:dyDescent="0.2">
      <c r="B16" s="69"/>
      <c r="C16" s="60">
        <f t="shared" si="2"/>
        <v>56</v>
      </c>
      <c r="D16" s="73">
        <f>2*LN(1+VLOOKUP(G16,CURVES!B$13:C$372,2)/2)</f>
        <v>5.1142057874415593E-2</v>
      </c>
      <c r="E16" s="69"/>
      <c r="F16" s="62">
        <f t="shared" si="3"/>
        <v>1</v>
      </c>
      <c r="G16" s="63">
        <f t="shared" si="4"/>
        <v>36405</v>
      </c>
      <c r="H16" s="70">
        <v>0</v>
      </c>
      <c r="I16" s="10"/>
      <c r="J16" s="71">
        <f ca="1">[1]!EURO($B$5,$C16,$D16,$E$5,$F16,$G16-$D$3,$H16,J$5)</f>
        <v>9.1922389002980136</v>
      </c>
      <c r="K16" s="74">
        <f>+MAX(0,MIN(K$5-SUM(K$7:K15), K$1))</f>
        <v>0</v>
      </c>
      <c r="L16" s="76">
        <f t="shared" ca="1" si="0"/>
        <v>0</v>
      </c>
      <c r="M16" s="74">
        <f>+MAX(0,MIN(M$5-SUM(M$7:M15), M$1))</f>
        <v>0</v>
      </c>
      <c r="N16" s="76">
        <f t="shared" ca="1" si="1"/>
        <v>0</v>
      </c>
    </row>
    <row r="17" spans="2:14" x14ac:dyDescent="0.2">
      <c r="B17" s="69"/>
      <c r="C17" s="60">
        <f t="shared" si="2"/>
        <v>56</v>
      </c>
      <c r="D17" s="73">
        <f>2*LN(1+VLOOKUP(G17,CURVES!B$13:C$372,2)/2)</f>
        <v>5.1142057874415593E-2</v>
      </c>
      <c r="E17" s="69"/>
      <c r="F17" s="62">
        <f t="shared" si="3"/>
        <v>1</v>
      </c>
      <c r="G17" s="63">
        <f t="shared" si="4"/>
        <v>36412</v>
      </c>
      <c r="H17" s="70">
        <v>0</v>
      </c>
      <c r="I17" s="10"/>
      <c r="J17" s="71">
        <f ca="1">[1]!EURO($B$5,$C17,$D17,$E$5,$F17,$G17-$D$3,$H17,J$5)</f>
        <v>9.6341683260489077</v>
      </c>
      <c r="K17" s="74">
        <f>+MAX(0,MIN(K$5-SUM(K$7:K16), K$1))</f>
        <v>0</v>
      </c>
      <c r="L17" s="76">
        <f t="shared" ca="1" si="0"/>
        <v>0</v>
      </c>
      <c r="M17" s="74">
        <f>+MAX(0,MIN(M$5-SUM(M$7:M16), M$1))</f>
        <v>0</v>
      </c>
      <c r="N17" s="76">
        <f t="shared" ca="1" si="1"/>
        <v>0</v>
      </c>
    </row>
    <row r="18" spans="2:14" x14ac:dyDescent="0.2">
      <c r="B18" s="69"/>
      <c r="C18" s="60">
        <f t="shared" si="2"/>
        <v>56</v>
      </c>
      <c r="D18" s="73">
        <f>2*LN(1+VLOOKUP(G18,CURVES!B$13:C$372,2)/2)</f>
        <v>5.1142057874415593E-2</v>
      </c>
      <c r="E18" s="69"/>
      <c r="F18" s="62">
        <f t="shared" si="3"/>
        <v>1</v>
      </c>
      <c r="G18" s="63">
        <f t="shared" si="4"/>
        <v>36419</v>
      </c>
      <c r="H18" s="70">
        <v>0</v>
      </c>
      <c r="I18" s="10"/>
      <c r="J18" s="71">
        <f ca="1">[1]!EURO($B$5,$C18,$D18,$E$5,$F18,$G18-$D$3,$H18,J$5)</f>
        <v>10.052706057824503</v>
      </c>
      <c r="K18" s="74">
        <f>+MAX(0,MIN(K$5-SUM(K$7:K17), K$1))</f>
        <v>0</v>
      </c>
      <c r="L18" s="76">
        <f t="shared" ca="1" si="0"/>
        <v>0</v>
      </c>
      <c r="M18" s="74">
        <f>+MAX(0,MIN(M$5-SUM(M$7:M17), M$1))</f>
        <v>0</v>
      </c>
      <c r="N18" s="76">
        <f t="shared" ca="1" si="1"/>
        <v>0</v>
      </c>
    </row>
    <row r="19" spans="2:14" x14ac:dyDescent="0.2">
      <c r="B19" s="69"/>
      <c r="C19" s="60">
        <f t="shared" si="2"/>
        <v>56</v>
      </c>
      <c r="D19" s="73">
        <f>2*LN(1+VLOOKUP(G19,CURVES!B$13:C$372,2)/2)</f>
        <v>5.1142057874415593E-2</v>
      </c>
      <c r="E19" s="69"/>
      <c r="F19" s="62">
        <f t="shared" si="3"/>
        <v>1</v>
      </c>
      <c r="G19" s="63">
        <f t="shared" si="4"/>
        <v>36426</v>
      </c>
      <c r="H19" s="70">
        <v>0</v>
      </c>
      <c r="I19" s="10"/>
      <c r="J19" s="71">
        <f ca="1">[1]!EURO($B$5,$C19,$D19,$E$5,$F19,$G19-$D$3,$H19,J$5)</f>
        <v>10.450763157065248</v>
      </c>
      <c r="K19" s="74">
        <f>+MAX(0,MIN(K$5-SUM(K$7:K18), K$1))</f>
        <v>0</v>
      </c>
      <c r="L19" s="76">
        <f t="shared" ca="1" si="0"/>
        <v>0</v>
      </c>
      <c r="M19" s="74">
        <f>+MAX(0,MIN(M$5-SUM(M$7:M18), M$1))</f>
        <v>0</v>
      </c>
      <c r="N19" s="76">
        <f t="shared" ca="1" si="1"/>
        <v>0</v>
      </c>
    </row>
    <row r="20" spans="2:14" x14ac:dyDescent="0.2">
      <c r="B20" s="69"/>
      <c r="C20" s="60">
        <f t="shared" si="2"/>
        <v>56</v>
      </c>
      <c r="D20" s="73">
        <f>2*LN(1+VLOOKUP(G20,CURVES!B$13:C$372,2)/2)</f>
        <v>5.1142057874415593E-2</v>
      </c>
      <c r="E20" s="69"/>
      <c r="F20" s="62">
        <f t="shared" si="3"/>
        <v>1</v>
      </c>
      <c r="G20" s="63">
        <f t="shared" si="4"/>
        <v>36433</v>
      </c>
      <c r="H20" s="70">
        <v>0</v>
      </c>
      <c r="I20" s="10"/>
      <c r="J20" s="71">
        <f ca="1">[1]!EURO($B$5,$C20,$D20,$E$5,$F20,$G20-$D$3,$H20,J$5)</f>
        <v>10.830684578302163</v>
      </c>
      <c r="K20" s="74">
        <f>+MAX(0,MIN(K$5-SUM(K$7:K19), K$1))</f>
        <v>0</v>
      </c>
      <c r="L20" s="76">
        <f t="shared" ca="1" si="0"/>
        <v>0</v>
      </c>
      <c r="M20" s="74">
        <f>+MAX(0,MIN(M$5-SUM(M$7:M19), M$1))</f>
        <v>0</v>
      </c>
      <c r="N20" s="76">
        <f t="shared" ca="1" si="1"/>
        <v>0</v>
      </c>
    </row>
    <row r="21" spans="2:14" x14ac:dyDescent="0.2">
      <c r="B21" s="69"/>
      <c r="C21" s="60">
        <f t="shared" si="2"/>
        <v>56</v>
      </c>
      <c r="D21" s="73">
        <f>2*LN(1+VLOOKUP(G21,CURVES!B$13:C$372,2)/2)</f>
        <v>5.1701185455357741E-2</v>
      </c>
      <c r="E21" s="69"/>
      <c r="F21" s="62">
        <f t="shared" si="3"/>
        <v>1</v>
      </c>
      <c r="G21" s="63">
        <f t="shared" si="4"/>
        <v>36440</v>
      </c>
      <c r="H21" s="70">
        <v>0</v>
      </c>
      <c r="I21" s="10"/>
      <c r="J21" s="71">
        <f ca="1">[1]!EURO($B$5,$C21,$D21,$E$5,$F21,$G21-$D$3,$H21,J$5)</f>
        <v>11.189275477819557</v>
      </c>
      <c r="K21" s="74">
        <f>+MAX(0,MIN(K$5-SUM(K$7:K20), K$1))</f>
        <v>0</v>
      </c>
      <c r="L21" s="76">
        <f t="shared" ca="1" si="0"/>
        <v>0</v>
      </c>
      <c r="M21" s="74">
        <f>+MAX(0,MIN(M$5-SUM(M$7:M20), M$1))</f>
        <v>0</v>
      </c>
      <c r="N21" s="76">
        <f t="shared" ca="1" si="1"/>
        <v>0</v>
      </c>
    </row>
    <row r="22" spans="2:14" x14ac:dyDescent="0.2">
      <c r="B22" s="69"/>
      <c r="C22" s="60">
        <f t="shared" si="2"/>
        <v>56</v>
      </c>
      <c r="D22" s="73">
        <f>2*LN(1+VLOOKUP(G22,CURVES!B$13:C$372,2)/2)</f>
        <v>5.1701185455357741E-2</v>
      </c>
      <c r="E22" s="69"/>
      <c r="F22" s="62">
        <f t="shared" si="3"/>
        <v>1</v>
      </c>
      <c r="G22" s="63">
        <f t="shared" si="4"/>
        <v>36447</v>
      </c>
      <c r="H22" s="70">
        <v>0</v>
      </c>
      <c r="I22" s="10"/>
      <c r="J22" s="71">
        <f ca="1">[1]!EURO($B$5,$C22,$D22,$E$5,$F22,$G22-$D$3,$H22,J$5)</f>
        <v>11.53799554925229</v>
      </c>
      <c r="K22" s="74">
        <f>+MAX(0,MIN(K$5-SUM(K$7:K21), K$1))</f>
        <v>0</v>
      </c>
      <c r="L22" s="76">
        <f t="shared" ca="1" si="0"/>
        <v>0</v>
      </c>
      <c r="M22" s="74">
        <f>+MAX(0,MIN(M$5-SUM(M$7:M21), M$1))</f>
        <v>0</v>
      </c>
      <c r="N22" s="76">
        <f t="shared" ca="1" si="1"/>
        <v>0</v>
      </c>
    </row>
    <row r="23" spans="2:14" x14ac:dyDescent="0.2">
      <c r="B23" s="69"/>
      <c r="C23" s="60">
        <f t="shared" si="2"/>
        <v>56</v>
      </c>
      <c r="D23" s="73">
        <f>2*LN(1+VLOOKUP(G23,CURVES!B$13:C$372,2)/2)</f>
        <v>5.1701185455357741E-2</v>
      </c>
      <c r="E23" s="69"/>
      <c r="F23" s="62">
        <f t="shared" si="3"/>
        <v>1</v>
      </c>
      <c r="G23" s="63">
        <f t="shared" si="4"/>
        <v>36454</v>
      </c>
      <c r="H23" s="70">
        <v>0</v>
      </c>
      <c r="I23" s="10"/>
      <c r="J23" s="71">
        <f ca="1">[1]!EURO($B$5,$C23,$D23,$E$5,$F23,$G23-$D$3,$H23,J$5)</f>
        <v>11.873448229318546</v>
      </c>
      <c r="K23" s="74">
        <f>+MAX(0,MIN(K$5-SUM(K$7:K22), K$1))</f>
        <v>0</v>
      </c>
      <c r="L23" s="76">
        <f t="shared" ca="1" si="0"/>
        <v>0</v>
      </c>
      <c r="M23" s="74">
        <f>+MAX(0,MIN(M$5-SUM(M$7:M22), M$1))</f>
        <v>0</v>
      </c>
      <c r="N23" s="76">
        <f t="shared" ca="1" si="1"/>
        <v>0</v>
      </c>
    </row>
    <row r="24" spans="2:14" x14ac:dyDescent="0.2">
      <c r="B24" s="69"/>
      <c r="C24" s="60">
        <f t="shared" si="2"/>
        <v>56</v>
      </c>
      <c r="D24" s="73">
        <f>2*LN(1+VLOOKUP(G24,CURVES!B$13:C$372,2)/2)</f>
        <v>5.1701185455357741E-2</v>
      </c>
      <c r="E24" s="69"/>
      <c r="F24" s="62">
        <f t="shared" si="3"/>
        <v>1</v>
      </c>
      <c r="G24" s="63">
        <f t="shared" si="4"/>
        <v>36461</v>
      </c>
      <c r="H24" s="70">
        <v>0</v>
      </c>
      <c r="I24" s="10"/>
      <c r="J24" s="71">
        <f ca="1">[1]!EURO($B$5,$C24,$D24,$E$5,$F24,$G24-$D$3,$H24,J$5)</f>
        <v>12.196782727724985</v>
      </c>
      <c r="K24" s="74">
        <f>+MAX(0,MIN(K$5-SUM(K$7:K23), K$1))</f>
        <v>0</v>
      </c>
      <c r="L24" s="76">
        <f t="shared" ca="1" si="0"/>
        <v>0</v>
      </c>
      <c r="M24" s="74">
        <f>+MAX(0,MIN(M$5-SUM(M$7:M23), M$1))</f>
        <v>0</v>
      </c>
      <c r="N24" s="76">
        <f t="shared" ca="1" si="1"/>
        <v>0</v>
      </c>
    </row>
    <row r="25" spans="2:14" x14ac:dyDescent="0.2">
      <c r="B25" s="69"/>
      <c r="C25" s="60">
        <f t="shared" si="2"/>
        <v>56</v>
      </c>
      <c r="D25" s="73">
        <f>2*LN(1+VLOOKUP(G25,CURVES!B$13:C$372,2)/2)</f>
        <v>5.2298529248726085E-2</v>
      </c>
      <c r="E25" s="69"/>
      <c r="F25" s="62">
        <f t="shared" si="3"/>
        <v>1</v>
      </c>
      <c r="G25" s="63">
        <f t="shared" si="4"/>
        <v>36468</v>
      </c>
      <c r="H25" s="70">
        <v>0</v>
      </c>
      <c r="I25" s="10"/>
      <c r="J25" s="71">
        <f ca="1">[1]!EURO($B$5,$C25,$D25,$E$5,$F25,$G25-$D$3,$H25,J$5)</f>
        <v>12.501912832516261</v>
      </c>
      <c r="K25" s="74">
        <f>+MAX(0,MIN(K$5-SUM(K$7:K24), K$1))</f>
        <v>0</v>
      </c>
      <c r="L25" s="76">
        <f t="shared" ca="1" si="0"/>
        <v>0</v>
      </c>
      <c r="M25" s="74">
        <f>+MAX(0,MIN(M$5-SUM(M$7:M24), M$1))</f>
        <v>0</v>
      </c>
      <c r="N25" s="76">
        <f t="shared" ca="1" si="1"/>
        <v>0</v>
      </c>
    </row>
    <row r="26" spans="2:14" x14ac:dyDescent="0.2">
      <c r="B26" s="69"/>
      <c r="C26" s="60">
        <f t="shared" si="2"/>
        <v>56</v>
      </c>
      <c r="D26" s="73">
        <f>2*LN(1+VLOOKUP(G26,CURVES!B$13:C$372,2)/2)</f>
        <v>5.2298529248726085E-2</v>
      </c>
      <c r="E26" s="69"/>
      <c r="F26" s="62">
        <f t="shared" si="3"/>
        <v>1</v>
      </c>
      <c r="G26" s="63">
        <f t="shared" si="4"/>
        <v>36475</v>
      </c>
      <c r="H26" s="70">
        <v>0</v>
      </c>
      <c r="I26" s="10"/>
      <c r="J26" s="71">
        <f ca="1">[1]!EURO($B$5,$C26,$D26,$E$5,$F26,$G26-$D$3,$H26,J$5)</f>
        <v>12.803440891998658</v>
      </c>
      <c r="K26" s="74">
        <f>+MAX(0,MIN(K$5-SUM(K$7:K25), K$1))</f>
        <v>0</v>
      </c>
      <c r="L26" s="76">
        <f t="shared" ca="1" si="0"/>
        <v>0</v>
      </c>
      <c r="M26" s="74">
        <f>+MAX(0,MIN(M$5-SUM(M$7:M25), M$1))</f>
        <v>0</v>
      </c>
      <c r="N26" s="76">
        <f t="shared" ca="1" si="1"/>
        <v>0</v>
      </c>
    </row>
    <row r="27" spans="2:14" x14ac:dyDescent="0.2">
      <c r="B27" s="69"/>
      <c r="C27" s="60">
        <f t="shared" si="2"/>
        <v>56</v>
      </c>
      <c r="D27" s="73">
        <f>2*LN(1+VLOOKUP(G27,CURVES!B$13:C$372,2)/2)</f>
        <v>5.2298529248726085E-2</v>
      </c>
      <c r="E27" s="69"/>
      <c r="F27" s="62">
        <f t="shared" si="3"/>
        <v>1</v>
      </c>
      <c r="G27" s="63">
        <f t="shared" si="4"/>
        <v>36482</v>
      </c>
      <c r="H27" s="70">
        <v>0</v>
      </c>
      <c r="I27" s="10"/>
      <c r="J27" s="71">
        <f ca="1">[1]!EURO($B$5,$C27,$D27,$E$5,$F27,$G27-$D$3,$H27,J$5)</f>
        <v>13.095448462878139</v>
      </c>
      <c r="K27" s="74">
        <f>+MAX(0,MIN(K$5-SUM(K$7:K26), K$1))</f>
        <v>0</v>
      </c>
      <c r="L27" s="76">
        <f t="shared" ca="1" si="0"/>
        <v>0</v>
      </c>
      <c r="M27" s="74">
        <f>+MAX(0,MIN(M$5-SUM(M$7:M26), M$1))</f>
        <v>0</v>
      </c>
      <c r="N27" s="76">
        <f t="shared" ca="1" si="1"/>
        <v>0</v>
      </c>
    </row>
    <row r="28" spans="2:14" x14ac:dyDescent="0.2">
      <c r="B28" s="69"/>
      <c r="C28" s="60">
        <f t="shared" si="2"/>
        <v>56</v>
      </c>
      <c r="D28" s="73">
        <f>2*LN(1+VLOOKUP(G28,CURVES!B$13:C$372,2)/2)</f>
        <v>5.2298529248726085E-2</v>
      </c>
      <c r="E28" s="69"/>
      <c r="F28" s="62">
        <f t="shared" si="3"/>
        <v>1</v>
      </c>
      <c r="G28" s="63">
        <f t="shared" si="4"/>
        <v>36489</v>
      </c>
      <c r="H28" s="70">
        <v>0</v>
      </c>
      <c r="I28" s="10"/>
      <c r="J28" s="71">
        <f ca="1">[1]!EURO($B$5,$C28,$D28,$E$5,$F28,$G28-$D$3,$H28,J$5)</f>
        <v>13.378597652251885</v>
      </c>
      <c r="K28" s="74">
        <f>+MAX(0,MIN(K$5-SUM(K$7:K27), K$1))</f>
        <v>0</v>
      </c>
      <c r="L28" s="76">
        <f t="shared" ca="1" si="0"/>
        <v>0</v>
      </c>
      <c r="M28" s="74">
        <f>+MAX(0,MIN(M$5-SUM(M$7:M27), M$1))</f>
        <v>0</v>
      </c>
      <c r="N28" s="76">
        <f t="shared" ca="1" si="1"/>
        <v>0</v>
      </c>
    </row>
    <row r="29" spans="2:14" x14ac:dyDescent="0.2">
      <c r="B29" s="69"/>
      <c r="C29" s="60">
        <f t="shared" si="2"/>
        <v>56</v>
      </c>
      <c r="D29" s="73">
        <f>2*LN(1+VLOOKUP(G29,CURVES!B$13:C$372,2)/2)</f>
        <v>5.287643418340443E-2</v>
      </c>
      <c r="E29" s="69"/>
      <c r="F29" s="62">
        <f t="shared" si="3"/>
        <v>1</v>
      </c>
      <c r="G29" s="63">
        <f t="shared" si="4"/>
        <v>36496</v>
      </c>
      <c r="H29" s="70">
        <v>0</v>
      </c>
      <c r="I29" s="10"/>
      <c r="J29" s="71">
        <f ca="1">[1]!EURO($B$5,$C29,$D29,$E$5,$F29,$G29-$D$3,$H29,J$5)</f>
        <v>13.645049568997116</v>
      </c>
      <c r="K29" s="74">
        <f>+MAX(0,MIN(K$5-SUM(K$7:K28), K$1))</f>
        <v>0</v>
      </c>
      <c r="L29" s="76">
        <f t="shared" ca="1" si="0"/>
        <v>0</v>
      </c>
      <c r="M29" s="74">
        <f>+MAX(0,MIN(M$5-SUM(M$7:M28), M$1))</f>
        <v>0</v>
      </c>
      <c r="N29" s="76">
        <f t="shared" ca="1" si="1"/>
        <v>0</v>
      </c>
    </row>
    <row r="30" spans="2:14" x14ac:dyDescent="0.2">
      <c r="B30" s="69"/>
      <c r="C30" s="60">
        <f t="shared" si="2"/>
        <v>56</v>
      </c>
      <c r="D30" s="73">
        <f>2*LN(1+VLOOKUP(G30,CURVES!B$13:C$372,2)/2)</f>
        <v>5.287643418340443E-2</v>
      </c>
      <c r="E30" s="69"/>
      <c r="F30" s="62">
        <f t="shared" si="3"/>
        <v>1</v>
      </c>
      <c r="G30" s="63">
        <f t="shared" si="4"/>
        <v>36503</v>
      </c>
      <c r="H30" s="70">
        <v>0</v>
      </c>
      <c r="I30" s="10"/>
      <c r="J30" s="71">
        <f ca="1">[1]!EURO($B$5,$C30,$D30,$E$5,$F30,$G30-$D$3,$H30,J$5)</f>
        <v>13.911779867058696</v>
      </c>
      <c r="K30" s="74">
        <f>+MAX(0,MIN(K$5-SUM(K$7:K29), K$1))</f>
        <v>0</v>
      </c>
      <c r="L30" s="76">
        <f t="shared" ca="1" si="0"/>
        <v>0</v>
      </c>
      <c r="M30" s="74">
        <f>+MAX(0,MIN(M$5-SUM(M$7:M29), M$1))</f>
        <v>0</v>
      </c>
      <c r="N30" s="76">
        <f t="shared" ca="1" si="1"/>
        <v>0</v>
      </c>
    </row>
    <row r="31" spans="2:14" x14ac:dyDescent="0.2">
      <c r="B31" s="69"/>
      <c r="C31" s="60">
        <f t="shared" si="2"/>
        <v>56</v>
      </c>
      <c r="D31" s="73">
        <f>2*LN(1+VLOOKUP(G31,CURVES!B$13:C$372,2)/2)</f>
        <v>5.287643418340443E-2</v>
      </c>
      <c r="E31" s="69"/>
      <c r="F31" s="62">
        <f t="shared" si="3"/>
        <v>1</v>
      </c>
      <c r="G31" s="63">
        <f t="shared" si="4"/>
        <v>36510</v>
      </c>
      <c r="H31" s="70">
        <v>0</v>
      </c>
      <c r="I31" s="10"/>
      <c r="J31" s="71">
        <f ca="1">[1]!EURO($B$5,$C31,$D31,$E$5,$F31,$G31-$D$3,$H31,J$5)</f>
        <v>14.171229988673954</v>
      </c>
      <c r="K31" s="74">
        <f>+MAX(0,MIN(K$5-SUM(K$7:K30), K$1))</f>
        <v>0</v>
      </c>
      <c r="L31" s="76">
        <f t="shared" ca="1" si="0"/>
        <v>0</v>
      </c>
      <c r="M31" s="74">
        <f>+MAX(0,MIN(M$5-SUM(M$7:M30), M$1))</f>
        <v>0</v>
      </c>
      <c r="N31" s="76">
        <f t="shared" ca="1" si="1"/>
        <v>0</v>
      </c>
    </row>
    <row r="32" spans="2:14" x14ac:dyDescent="0.2">
      <c r="B32" s="69"/>
      <c r="C32" s="60">
        <f t="shared" si="2"/>
        <v>56</v>
      </c>
      <c r="D32" s="73">
        <f>2*LN(1+VLOOKUP(G32,CURVES!B$13:C$372,2)/2)</f>
        <v>5.287643418340443E-2</v>
      </c>
      <c r="E32" s="69"/>
      <c r="F32" s="62">
        <f t="shared" si="3"/>
        <v>1</v>
      </c>
      <c r="G32" s="63">
        <f t="shared" si="4"/>
        <v>36517</v>
      </c>
      <c r="H32" s="70">
        <v>0</v>
      </c>
      <c r="I32" s="10"/>
      <c r="J32" s="71">
        <f ca="1">[1]!EURO($B$5,$C32,$D32,$E$5,$F32,$G32-$D$3,$H32,J$5)</f>
        <v>14.423822425455235</v>
      </c>
      <c r="K32" s="74">
        <f>+MAX(0,MIN(K$5-SUM(K$7:K31), K$1))</f>
        <v>0</v>
      </c>
      <c r="L32" s="76">
        <f t="shared" ca="1" si="0"/>
        <v>0</v>
      </c>
      <c r="M32" s="74">
        <f>+MAX(0,MIN(M$5-SUM(M$7:M31), M$1))</f>
        <v>0</v>
      </c>
      <c r="N32" s="76">
        <f t="shared" ca="1" si="1"/>
        <v>0</v>
      </c>
    </row>
    <row r="33" spans="2:14" x14ac:dyDescent="0.2">
      <c r="B33" s="69"/>
      <c r="C33" s="60">
        <f t="shared" si="2"/>
        <v>56</v>
      </c>
      <c r="D33" s="73">
        <f>2*LN(1+VLOOKUP(G33,CURVES!B$13:C$372,2)/2)</f>
        <v>5.287643418340443E-2</v>
      </c>
      <c r="E33" s="69"/>
      <c r="F33" s="62">
        <f t="shared" si="3"/>
        <v>1</v>
      </c>
      <c r="G33" s="63">
        <f t="shared" si="4"/>
        <v>36524</v>
      </c>
      <c r="H33" s="70">
        <v>0</v>
      </c>
      <c r="I33" s="10"/>
      <c r="J33" s="71">
        <f ca="1">[1]!EURO($B$5,$C33,$D33,$E$5,$F33,$G33-$D$3,$H33,J$5)</f>
        <v>14.669939292617315</v>
      </c>
      <c r="K33" s="74">
        <f>+MAX(0,MIN(K$5-SUM(K$7:K32), K$1))</f>
        <v>0</v>
      </c>
      <c r="L33" s="76">
        <f t="shared" ca="1" si="0"/>
        <v>0</v>
      </c>
      <c r="M33" s="74">
        <f>+MAX(0,MIN(M$5-SUM(M$7:M32), M$1))</f>
        <v>0</v>
      </c>
      <c r="N33" s="76">
        <f t="shared" ca="1" si="1"/>
        <v>0</v>
      </c>
    </row>
    <row r="34" spans="2:14" x14ac:dyDescent="0.2">
      <c r="B34" s="69"/>
      <c r="C34" s="60">
        <f t="shared" si="2"/>
        <v>56</v>
      </c>
      <c r="D34" s="73">
        <f>2*LN(1+VLOOKUP(G34,CURVES!B$13:C$372,2)/2)</f>
        <v>5.3476017755452097E-2</v>
      </c>
      <c r="E34" s="69"/>
      <c r="F34" s="62">
        <f t="shared" si="3"/>
        <v>1</v>
      </c>
      <c r="G34" s="63">
        <f t="shared" si="4"/>
        <v>36531</v>
      </c>
      <c r="H34" s="70">
        <v>0</v>
      </c>
      <c r="I34" s="10"/>
      <c r="J34" s="71">
        <f ca="1">[1]!EURO($B$5,$C34,$D34,$E$5,$F34,$G34-$D$3,$H34,J$5)</f>
        <v>14.89910574122575</v>
      </c>
      <c r="K34" s="74">
        <f>+MAX(0,MIN(K$5-SUM(K$7:K33), K$1))</f>
        <v>0</v>
      </c>
      <c r="L34" s="76">
        <f t="shared" ca="1" si="0"/>
        <v>0</v>
      </c>
      <c r="M34" s="74">
        <f>+MAX(0,MIN(M$5-SUM(M$7:M33), M$1))</f>
        <v>0</v>
      </c>
      <c r="N34" s="76">
        <f t="shared" ca="1" si="1"/>
        <v>0</v>
      </c>
    </row>
    <row r="35" spans="2:14" x14ac:dyDescent="0.2">
      <c r="B35" s="69"/>
      <c r="C35" s="60">
        <f t="shared" si="2"/>
        <v>56</v>
      </c>
      <c r="D35" s="73">
        <f>2*LN(1+VLOOKUP(G35,CURVES!B$13:C$372,2)/2)</f>
        <v>5.3476017755452097E-2</v>
      </c>
      <c r="E35" s="69"/>
      <c r="F35" s="62">
        <f t="shared" si="3"/>
        <v>1</v>
      </c>
      <c r="G35" s="63">
        <f t="shared" si="4"/>
        <v>36538</v>
      </c>
      <c r="H35" s="70">
        <v>0</v>
      </c>
      <c r="I35" s="10"/>
      <c r="J35" s="71">
        <f ca="1">[1]!EURO($B$5,$C35,$D35,$E$5,$F35,$G35-$D$3,$H35,J$5)</f>
        <v>15.132861190593413</v>
      </c>
      <c r="K35" s="74">
        <f>+MAX(0,MIN(K$5-SUM(K$7:K34), K$1))</f>
        <v>0</v>
      </c>
      <c r="L35" s="76">
        <f t="shared" ca="1" si="0"/>
        <v>0</v>
      </c>
      <c r="M35" s="74">
        <f>+MAX(0,MIN(M$5-SUM(M$7:M34), M$1))</f>
        <v>0</v>
      </c>
      <c r="N35" s="76">
        <f t="shared" ca="1" si="1"/>
        <v>0</v>
      </c>
    </row>
    <row r="36" spans="2:14" x14ac:dyDescent="0.2">
      <c r="B36" s="69"/>
      <c r="C36" s="60">
        <f t="shared" si="2"/>
        <v>56</v>
      </c>
      <c r="D36" s="73">
        <f>2*LN(1+VLOOKUP(G36,CURVES!B$13:C$372,2)/2)</f>
        <v>5.3476017755452097E-2</v>
      </c>
      <c r="E36" s="69"/>
      <c r="F36" s="62">
        <f t="shared" si="3"/>
        <v>1</v>
      </c>
      <c r="G36" s="63">
        <f t="shared" si="4"/>
        <v>36545</v>
      </c>
      <c r="H36" s="70">
        <v>0</v>
      </c>
      <c r="I36" s="10"/>
      <c r="J36" s="71">
        <f ca="1">[1]!EURO($B$5,$C36,$D36,$E$5,$F36,$G36-$D$3,$H36,J$5)</f>
        <v>15.361092426284829</v>
      </c>
      <c r="K36" s="74">
        <f>+MAX(0,MIN(K$5-SUM(K$7:K35), K$1))</f>
        <v>0</v>
      </c>
      <c r="L36" s="76">
        <f t="shared" ca="1" si="0"/>
        <v>0</v>
      </c>
      <c r="M36" s="74">
        <f>+MAX(0,MIN(M$5-SUM(M$7:M35), M$1))</f>
        <v>0</v>
      </c>
      <c r="N36" s="76">
        <f t="shared" ca="1" si="1"/>
        <v>0</v>
      </c>
    </row>
    <row r="37" spans="2:14" x14ac:dyDescent="0.2">
      <c r="B37" s="69"/>
      <c r="C37" s="60">
        <f t="shared" si="2"/>
        <v>56</v>
      </c>
      <c r="D37" s="73">
        <f>2*LN(1+VLOOKUP(G37,CURVES!B$13:C$372,2)/2)</f>
        <v>5.3476017755452097E-2</v>
      </c>
      <c r="E37" s="69"/>
      <c r="F37" s="62">
        <f t="shared" si="3"/>
        <v>1</v>
      </c>
      <c r="G37" s="63">
        <f t="shared" si="4"/>
        <v>36552</v>
      </c>
      <c r="H37" s="70">
        <v>0</v>
      </c>
      <c r="I37" s="10"/>
      <c r="J37" s="71">
        <f ca="1">[1]!EURO($B$5,$C37,$D37,$E$5,$F37,$G37-$D$3,$H37,J$5)</f>
        <v>15.584064853459669</v>
      </c>
      <c r="K37" s="74">
        <f>+MAX(0,MIN(K$5-SUM(K$7:K36), K$1))</f>
        <v>0</v>
      </c>
      <c r="L37" s="76">
        <f t="shared" ca="1" si="0"/>
        <v>0</v>
      </c>
      <c r="M37" s="74">
        <f>+MAX(0,MIN(M$5-SUM(M$7:M36), M$1))</f>
        <v>0</v>
      </c>
      <c r="N37" s="76">
        <f t="shared" ca="1" si="1"/>
        <v>0</v>
      </c>
    </row>
    <row r="38" spans="2:14" x14ac:dyDescent="0.2">
      <c r="B38" s="69"/>
      <c r="C38" s="60">
        <f t="shared" si="2"/>
        <v>56</v>
      </c>
      <c r="D38" s="73">
        <f>2*LN(1+VLOOKUP(G38,CURVES!B$13:C$372,2)/2)</f>
        <v>5.4077554380823824E-2</v>
      </c>
      <c r="E38" s="69"/>
      <c r="F38" s="62">
        <f t="shared" si="3"/>
        <v>1</v>
      </c>
      <c r="G38" s="63">
        <f t="shared" si="4"/>
        <v>36559</v>
      </c>
      <c r="H38" s="70">
        <v>0</v>
      </c>
      <c r="I38" s="10"/>
      <c r="J38" s="71">
        <f ca="1">[1]!EURO($B$5,$C38,$D38,$E$5,$F38,$G38-$D$3,$H38,J$5)</f>
        <v>15.789479711289625</v>
      </c>
      <c r="K38" s="74">
        <f>+MAX(0,MIN(K$5-SUM(K$7:K37), K$1))</f>
        <v>0</v>
      </c>
      <c r="L38" s="76">
        <f t="shared" ca="1" si="0"/>
        <v>0</v>
      </c>
      <c r="M38" s="74">
        <f>+MAX(0,MIN(M$5-SUM(M$7:M37), M$1))</f>
        <v>0</v>
      </c>
      <c r="N38" s="76">
        <f t="shared" ca="1" si="1"/>
        <v>0</v>
      </c>
    </row>
    <row r="39" spans="2:14" x14ac:dyDescent="0.2">
      <c r="B39" s="69"/>
      <c r="C39" s="60">
        <f t="shared" si="2"/>
        <v>56</v>
      </c>
      <c r="D39" s="73">
        <f>2*LN(1+VLOOKUP(G39,CURVES!B$13:C$372,2)/2)</f>
        <v>5.4077554380823824E-2</v>
      </c>
      <c r="E39" s="69"/>
      <c r="F39" s="62">
        <f t="shared" si="3"/>
        <v>1</v>
      </c>
      <c r="G39" s="63">
        <f t="shared" si="4"/>
        <v>36566</v>
      </c>
      <c r="H39" s="70">
        <v>0</v>
      </c>
      <c r="I39" s="10"/>
      <c r="J39" s="71">
        <f ca="1">[1]!EURO($B$5,$C39,$D39,$E$5,$F39,$G39-$D$3,$H39,J$5)</f>
        <v>16.002222773494154</v>
      </c>
      <c r="K39" s="74">
        <f>+MAX(0,MIN(K$5-SUM(K$7:K38), K$1))</f>
        <v>0</v>
      </c>
      <c r="L39" s="76">
        <f t="shared" ca="1" si="0"/>
        <v>0</v>
      </c>
      <c r="M39" s="74">
        <f>+MAX(0,MIN(M$5-SUM(M$7:M38), M$1))</f>
        <v>0</v>
      </c>
      <c r="N39" s="76">
        <f t="shared" ca="1" si="1"/>
        <v>0</v>
      </c>
    </row>
    <row r="40" spans="2:14" x14ac:dyDescent="0.2">
      <c r="B40" s="69"/>
      <c r="C40" s="60">
        <f t="shared" si="2"/>
        <v>56</v>
      </c>
      <c r="D40" s="73">
        <f>2*LN(1+VLOOKUP(G40,CURVES!B$13:C$372,2)/2)</f>
        <v>5.4077554380823824E-2</v>
      </c>
      <c r="E40" s="69"/>
      <c r="F40" s="62">
        <f t="shared" si="3"/>
        <v>1</v>
      </c>
      <c r="G40" s="63">
        <f t="shared" si="4"/>
        <v>36573</v>
      </c>
      <c r="H40" s="70">
        <v>0</v>
      </c>
      <c r="I40" s="10"/>
      <c r="J40" s="71">
        <f ca="1">[1]!EURO($B$5,$C40,$D40,$E$5,$F40,$G40-$D$3,$H40,J$5)</f>
        <v>16.210384205530701</v>
      </c>
      <c r="K40" s="74">
        <f>+MAX(0,MIN(K$5-SUM(K$7:K39), K$1))</f>
        <v>0</v>
      </c>
      <c r="L40" s="76">
        <f t="shared" ca="1" si="0"/>
        <v>0</v>
      </c>
      <c r="M40" s="74">
        <f>+MAX(0,MIN(M$5-SUM(M$7:M39), M$1))</f>
        <v>0</v>
      </c>
      <c r="N40" s="76">
        <f t="shared" ca="1" si="1"/>
        <v>0</v>
      </c>
    </row>
    <row r="41" spans="2:14" x14ac:dyDescent="0.2">
      <c r="B41" s="69"/>
      <c r="C41" s="60">
        <f t="shared" si="2"/>
        <v>56</v>
      </c>
      <c r="D41" s="73">
        <f>2*LN(1+VLOOKUP(G41,CURVES!B$13:C$372,2)/2)</f>
        <v>5.4077554380823824E-2</v>
      </c>
      <c r="E41" s="69"/>
      <c r="F41" s="62">
        <f t="shared" si="3"/>
        <v>1</v>
      </c>
      <c r="G41" s="63">
        <f t="shared" si="4"/>
        <v>36580</v>
      </c>
      <c r="H41" s="70">
        <v>0</v>
      </c>
      <c r="I41" s="10"/>
      <c r="J41" s="71">
        <f ca="1">[1]!EURO($B$5,$C41,$D41,$E$5,$F41,$G41-$D$3,$H41,J$5)</f>
        <v>16.414157423638731</v>
      </c>
      <c r="K41" s="74">
        <f>+MAX(0,MIN(K$5-SUM(K$7:K40), K$1))</f>
        <v>0</v>
      </c>
      <c r="L41" s="76">
        <f t="shared" ca="1" si="0"/>
        <v>0</v>
      </c>
      <c r="M41" s="74">
        <f>+MAX(0,MIN(M$5-SUM(M$7:M40), M$1))</f>
        <v>0</v>
      </c>
      <c r="N41" s="76">
        <f t="shared" ca="1" si="1"/>
        <v>0</v>
      </c>
    </row>
    <row r="42" spans="2:14" x14ac:dyDescent="0.2">
      <c r="B42" s="69"/>
      <c r="C42" s="60">
        <f t="shared" si="2"/>
        <v>56</v>
      </c>
      <c r="D42" s="73">
        <f>2*LN(1+VLOOKUP(G42,CURVES!B$13:C$372,2)/2)</f>
        <v>5.4640118559835596E-2</v>
      </c>
      <c r="E42" s="69"/>
      <c r="F42" s="62">
        <f t="shared" si="3"/>
        <v>1</v>
      </c>
      <c r="G42" s="63">
        <f t="shared" si="4"/>
        <v>36587</v>
      </c>
      <c r="H42" s="70">
        <v>0</v>
      </c>
      <c r="I42" s="10"/>
      <c r="J42" s="71">
        <f ca="1">[1]!EURO($B$5,$C42,$D42,$E$5,$F42,$G42-$D$3,$H42,J$5)</f>
        <v>16.600403764937756</v>
      </c>
      <c r="K42" s="74">
        <f>+MAX(0,MIN(K$5-SUM(K$7:K41), K$1))</f>
        <v>0</v>
      </c>
      <c r="L42" s="76">
        <f t="shared" ca="1" si="0"/>
        <v>0</v>
      </c>
      <c r="M42" s="74">
        <f>+MAX(0,MIN(M$5-SUM(M$7:M41), M$1))</f>
        <v>0</v>
      </c>
      <c r="N42" s="76">
        <f t="shared" ca="1" si="1"/>
        <v>0</v>
      </c>
    </row>
    <row r="43" spans="2:14" x14ac:dyDescent="0.2">
      <c r="B43" s="69"/>
      <c r="C43" s="60">
        <f t="shared" si="2"/>
        <v>56</v>
      </c>
      <c r="D43" s="73">
        <f>2*LN(1+VLOOKUP(G43,CURVES!B$13:C$372,2)/2)</f>
        <v>5.4640118559835596E-2</v>
      </c>
      <c r="E43" s="69"/>
      <c r="F43" s="62">
        <f t="shared" si="3"/>
        <v>1</v>
      </c>
      <c r="G43" s="63">
        <f t="shared" si="4"/>
        <v>36594</v>
      </c>
      <c r="H43" s="70">
        <v>0</v>
      </c>
      <c r="I43" s="10"/>
      <c r="J43" s="71">
        <f ca="1">[1]!EURO($B$5,$C43,$D43,$E$5,$F43,$G43-$D$3,$H43,J$5)</f>
        <v>16.795526822717896</v>
      </c>
      <c r="K43" s="74">
        <f>+MAX(0,MIN(K$5-SUM(K$7:K42), K$1))</f>
        <v>0</v>
      </c>
      <c r="L43" s="76">
        <f t="shared" ca="1" si="0"/>
        <v>0</v>
      </c>
      <c r="M43" s="74">
        <f>+MAX(0,MIN(M$5-SUM(M$7:M42), M$1))</f>
        <v>0</v>
      </c>
      <c r="N43" s="76">
        <f t="shared" ca="1" si="1"/>
        <v>0</v>
      </c>
    </row>
    <row r="44" spans="2:14" x14ac:dyDescent="0.2">
      <c r="B44" s="69"/>
      <c r="C44" s="60">
        <f t="shared" si="2"/>
        <v>56</v>
      </c>
      <c r="D44" s="73">
        <f>2*LN(1+VLOOKUP(G44,CURVES!B$13:C$372,2)/2)</f>
        <v>5.4640118559835596E-2</v>
      </c>
      <c r="E44" s="69"/>
      <c r="F44" s="62">
        <f t="shared" si="3"/>
        <v>1</v>
      </c>
      <c r="G44" s="63">
        <f t="shared" si="4"/>
        <v>36601</v>
      </c>
      <c r="H44" s="70">
        <v>0</v>
      </c>
      <c r="I44" s="10"/>
      <c r="J44" s="71">
        <f ca="1">[1]!EURO($B$5,$C44,$D44,$E$5,$F44,$G44-$D$3,$H44,J$5)</f>
        <v>16.986764588698314</v>
      </c>
      <c r="K44" s="74">
        <f>+MAX(0,MIN(K$5-SUM(K$7:K43), K$1))</f>
        <v>0</v>
      </c>
      <c r="L44" s="76">
        <f t="shared" ca="1" si="0"/>
        <v>0</v>
      </c>
      <c r="M44" s="74">
        <f>+MAX(0,MIN(M$5-SUM(M$7:M43), M$1))</f>
        <v>0</v>
      </c>
      <c r="N44" s="76">
        <f t="shared" ca="1" si="1"/>
        <v>0</v>
      </c>
    </row>
    <row r="45" spans="2:14" x14ac:dyDescent="0.2">
      <c r="B45" s="69"/>
      <c r="C45" s="60">
        <f t="shared" si="2"/>
        <v>56</v>
      </c>
      <c r="D45" s="73">
        <f>2*LN(1+VLOOKUP(G45,CURVES!B$13:C$372,2)/2)</f>
        <v>5.4640118559835596E-2</v>
      </c>
      <c r="E45" s="69"/>
      <c r="F45" s="62">
        <f t="shared" si="3"/>
        <v>1</v>
      </c>
      <c r="G45" s="63">
        <f t="shared" si="4"/>
        <v>36608</v>
      </c>
      <c r="H45" s="70">
        <v>0</v>
      </c>
      <c r="I45" s="10"/>
      <c r="J45" s="71">
        <f ca="1">[1]!EURO($B$5,$C45,$D45,$E$5,$F45,$G45-$D$3,$H45,J$5)</f>
        <v>17.17426333321146</v>
      </c>
      <c r="K45" s="74">
        <f>+MAX(0,MIN(K$5-SUM(K$7:K44), K$1))</f>
        <v>0</v>
      </c>
      <c r="L45" s="76">
        <f t="shared" ca="1" si="0"/>
        <v>0</v>
      </c>
      <c r="M45" s="74">
        <f>+MAX(0,MIN(M$5-SUM(M$7:M44), M$1))</f>
        <v>0</v>
      </c>
      <c r="N45" s="76">
        <f t="shared" ca="1" si="1"/>
        <v>0</v>
      </c>
    </row>
    <row r="46" spans="2:14" x14ac:dyDescent="0.2">
      <c r="B46" s="69"/>
      <c r="C46" s="60">
        <f t="shared" si="2"/>
        <v>56</v>
      </c>
      <c r="D46" s="73">
        <f>2*LN(1+VLOOKUP(G46,CURVES!B$13:C$372,2)/2)</f>
        <v>5.4640118559835596E-2</v>
      </c>
      <c r="E46" s="69"/>
      <c r="F46" s="62">
        <f t="shared" si="3"/>
        <v>1</v>
      </c>
      <c r="G46" s="63">
        <f t="shared" si="4"/>
        <v>36615</v>
      </c>
      <c r="H46" s="70">
        <v>0</v>
      </c>
      <c r="I46" s="10"/>
      <c r="J46" s="71">
        <f ca="1">[1]!EURO($B$5,$C46,$D46,$E$5,$F46,$G46-$D$3,$H46,J$5)</f>
        <v>17.358160113508102</v>
      </c>
      <c r="K46" s="74">
        <f>+MAX(0,MIN(K$5-SUM(K$7:K45), K$1))</f>
        <v>0</v>
      </c>
      <c r="L46" s="76">
        <f t="shared" ca="1" si="0"/>
        <v>0</v>
      </c>
      <c r="M46" s="74">
        <f>+MAX(0,MIN(M$5-SUM(M$7:M45), M$1))</f>
        <v>0</v>
      </c>
      <c r="N46" s="76">
        <f t="shared" ca="1" si="1"/>
        <v>0</v>
      </c>
    </row>
    <row r="47" spans="2:14" x14ac:dyDescent="0.2">
      <c r="B47" s="69"/>
      <c r="C47" s="60">
        <f t="shared" si="2"/>
        <v>56</v>
      </c>
      <c r="D47" s="73">
        <f>2*LN(1+VLOOKUP(G47,CURVES!B$13:C$372,2)/2)</f>
        <v>5.5111943087450745E-2</v>
      </c>
      <c r="E47" s="69"/>
      <c r="F47" s="62">
        <f t="shared" si="3"/>
        <v>1</v>
      </c>
      <c r="G47" s="63">
        <f t="shared" si="4"/>
        <v>36622</v>
      </c>
      <c r="H47" s="70">
        <v>0</v>
      </c>
      <c r="I47" s="10"/>
      <c r="J47" s="71">
        <f ca="1">[1]!EURO($B$5,$C47,$D47,$E$5,$F47,$G47-$D$3,$H47,J$5)</f>
        <v>17.525735121298123</v>
      </c>
      <c r="K47" s="74">
        <f>+MAX(0,MIN(K$5-SUM(K$7:K46), K$1))</f>
        <v>0</v>
      </c>
      <c r="L47" s="76">
        <f t="shared" ca="1" si="0"/>
        <v>0</v>
      </c>
      <c r="M47" s="74">
        <f>+MAX(0,MIN(M$5-SUM(M$7:M46), M$1))</f>
        <v>0</v>
      </c>
      <c r="N47" s="76">
        <f t="shared" ca="1" si="1"/>
        <v>0</v>
      </c>
    </row>
    <row r="48" spans="2:14" x14ac:dyDescent="0.2">
      <c r="B48" s="69"/>
      <c r="C48" s="60">
        <f t="shared" si="2"/>
        <v>56</v>
      </c>
      <c r="D48" s="73">
        <f>2*LN(1+VLOOKUP(G48,CURVES!B$13:C$372,2)/2)</f>
        <v>5.5111943087450745E-2</v>
      </c>
      <c r="E48" s="69"/>
      <c r="F48" s="62">
        <f t="shared" si="3"/>
        <v>1</v>
      </c>
      <c r="G48" s="63">
        <f t="shared" si="4"/>
        <v>36629</v>
      </c>
      <c r="H48" s="70">
        <v>0</v>
      </c>
      <c r="I48" s="10"/>
      <c r="J48" s="71">
        <f ca="1">[1]!EURO($B$5,$C48,$D48,$E$5,$F48,$G48-$D$3,$H48,J$5)</f>
        <v>17.70246761973107</v>
      </c>
      <c r="K48" s="74">
        <f>+MAX(0,MIN(K$5-SUM(K$7:K47), K$1))</f>
        <v>0</v>
      </c>
      <c r="L48" s="76">
        <f t="shared" ca="1" si="0"/>
        <v>0</v>
      </c>
      <c r="M48" s="74">
        <f>+MAX(0,MIN(M$5-SUM(M$7:M47), M$1))</f>
        <v>0</v>
      </c>
      <c r="N48" s="76">
        <f t="shared" ca="1" si="1"/>
        <v>0</v>
      </c>
    </row>
    <row r="49" spans="2:14" x14ac:dyDescent="0.2">
      <c r="B49" s="69"/>
      <c r="C49" s="60">
        <f t="shared" si="2"/>
        <v>56</v>
      </c>
      <c r="D49" s="73">
        <f>2*LN(1+VLOOKUP(G49,CURVES!B$13:C$372,2)/2)</f>
        <v>5.5111943087450745E-2</v>
      </c>
      <c r="E49" s="69"/>
      <c r="F49" s="62">
        <f t="shared" si="3"/>
        <v>1</v>
      </c>
      <c r="G49" s="63">
        <f t="shared" si="4"/>
        <v>36636</v>
      </c>
      <c r="H49" s="70">
        <v>0</v>
      </c>
      <c r="I49" s="10"/>
      <c r="J49" s="71">
        <f ca="1">[1]!EURO($B$5,$C49,$D49,$E$5,$F49,$G49-$D$3,$H49,J$5)</f>
        <v>17.875961160326735</v>
      </c>
      <c r="K49" s="74">
        <f>+MAX(0,MIN(K$5-SUM(K$7:K48), K$1))</f>
        <v>0</v>
      </c>
      <c r="L49" s="76">
        <f t="shared" ca="1" si="0"/>
        <v>0</v>
      </c>
      <c r="M49" s="74">
        <f>+MAX(0,MIN(M$5-SUM(M$7:M48), M$1))</f>
        <v>0</v>
      </c>
      <c r="N49" s="76">
        <f t="shared" ca="1" si="1"/>
        <v>0</v>
      </c>
    </row>
    <row r="50" spans="2:14" x14ac:dyDescent="0.2">
      <c r="B50" s="69"/>
      <c r="C50" s="60">
        <f t="shared" si="2"/>
        <v>56</v>
      </c>
      <c r="D50" s="73">
        <f>2*LN(1+VLOOKUP(G50,CURVES!B$13:C$372,2)/2)</f>
        <v>5.5111943087450745E-2</v>
      </c>
      <c r="E50" s="69"/>
      <c r="F50" s="62">
        <f t="shared" si="3"/>
        <v>1</v>
      </c>
      <c r="G50" s="63">
        <f t="shared" si="4"/>
        <v>36643</v>
      </c>
      <c r="H50" s="70">
        <v>0</v>
      </c>
      <c r="I50" s="10"/>
      <c r="J50" s="71">
        <f ca="1">[1]!EURO($B$5,$C50,$D50,$E$5,$F50,$G50-$D$3,$H50,J$5)</f>
        <v>18.046323172122939</v>
      </c>
      <c r="L50" s="72"/>
      <c r="M50" s="74">
        <f>+MAX(0,MIN(M$5-SUM(M$7:M49), M$1))</f>
        <v>0</v>
      </c>
      <c r="N50" s="76">
        <f t="shared" ca="1" si="1"/>
        <v>0</v>
      </c>
    </row>
    <row r="51" spans="2:14" x14ac:dyDescent="0.2">
      <c r="B51" s="69"/>
      <c r="C51" s="60">
        <f t="shared" si="2"/>
        <v>56</v>
      </c>
      <c r="D51" s="73">
        <f>2*LN(1+VLOOKUP(G51,CURVES!B$13:C$372,2)/2)</f>
        <v>5.546536196950818E-2</v>
      </c>
      <c r="E51" s="69"/>
      <c r="F51" s="62">
        <f t="shared" si="3"/>
        <v>1</v>
      </c>
      <c r="G51" s="63">
        <f t="shared" si="4"/>
        <v>36650</v>
      </c>
      <c r="H51" s="70">
        <v>0</v>
      </c>
      <c r="I51" s="10"/>
      <c r="J51" s="71">
        <f ca="1">[1]!EURO($B$5,$C51,$D51,$E$5,$F51,$G51-$D$3,$H51,J$5)</f>
        <v>18.203020384390712</v>
      </c>
      <c r="L51" s="72"/>
      <c r="M51" s="74">
        <f>+MAX(0,MIN(M$5-SUM(M$7:M50), M$1))</f>
        <v>0</v>
      </c>
      <c r="N51" s="76">
        <f t="shared" ca="1" si="1"/>
        <v>0</v>
      </c>
    </row>
    <row r="52" spans="2:14" x14ac:dyDescent="0.2">
      <c r="B52" s="69"/>
      <c r="C52" s="60">
        <f t="shared" si="2"/>
        <v>56</v>
      </c>
      <c r="D52" s="73">
        <f>2*LN(1+VLOOKUP(G52,CURVES!B$13:C$372,2)/2)</f>
        <v>5.546536196950818E-2</v>
      </c>
      <c r="E52" s="69"/>
      <c r="F52" s="62">
        <f t="shared" si="3"/>
        <v>1</v>
      </c>
      <c r="G52" s="63">
        <f t="shared" si="4"/>
        <v>36657</v>
      </c>
      <c r="H52" s="70">
        <v>0</v>
      </c>
      <c r="I52" s="10"/>
      <c r="J52" s="71">
        <f ca="1">[1]!EURO($B$5,$C52,$D52,$E$5,$F52,$G52-$D$3,$H52,J$5)</f>
        <v>18.367163446515011</v>
      </c>
      <c r="L52" s="72"/>
      <c r="M52" s="74">
        <f>+MAX(0,MIN(M$5-SUM(M$7:M51), M$1))</f>
        <v>0</v>
      </c>
      <c r="N52" s="76">
        <f t="shared" ca="1" si="1"/>
        <v>0</v>
      </c>
    </row>
    <row r="53" spans="2:14" x14ac:dyDescent="0.2">
      <c r="B53" s="69"/>
      <c r="C53" s="60">
        <f t="shared" si="2"/>
        <v>56</v>
      </c>
      <c r="D53" s="73">
        <f>2*LN(1+VLOOKUP(G53,CURVES!B$13:C$372,2)/2)</f>
        <v>5.546536196950818E-2</v>
      </c>
      <c r="E53" s="69"/>
      <c r="F53" s="62">
        <f t="shared" si="3"/>
        <v>1</v>
      </c>
      <c r="G53" s="63">
        <f t="shared" si="4"/>
        <v>36664</v>
      </c>
      <c r="H53" s="70">
        <v>0</v>
      </c>
      <c r="I53" s="10"/>
      <c r="J53" s="71">
        <f ca="1">[1]!EURO($B$5,$C53,$D53,$E$5,$F53,$G53-$D$3,$H53,J$5)</f>
        <v>18.528462927107348</v>
      </c>
      <c r="L53" s="72"/>
      <c r="M53" s="74">
        <f>+MAX(0,MIN(M$5-SUM(M$7:M52), M$1))</f>
        <v>0</v>
      </c>
      <c r="N53" s="76">
        <f t="shared" ca="1" si="1"/>
        <v>0</v>
      </c>
    </row>
    <row r="54" spans="2:14" x14ac:dyDescent="0.2">
      <c r="B54" s="69"/>
      <c r="C54" s="60">
        <f t="shared" si="2"/>
        <v>56</v>
      </c>
      <c r="D54" s="73">
        <f>2*LN(1+VLOOKUP(G54,CURVES!B$13:C$372,2)/2)</f>
        <v>5.546536196950818E-2</v>
      </c>
      <c r="E54" s="69"/>
      <c r="F54" s="62">
        <f t="shared" si="3"/>
        <v>1</v>
      </c>
      <c r="G54" s="63">
        <f t="shared" si="4"/>
        <v>36671</v>
      </c>
      <c r="H54" s="70">
        <v>0</v>
      </c>
      <c r="I54" s="10"/>
      <c r="J54" s="71">
        <f ca="1">[1]!EURO($B$5,$C54,$D54,$E$5,$F54,$G54-$D$3,$H54,J$5)</f>
        <v>18.687004970002615</v>
      </c>
      <c r="L54" s="72"/>
      <c r="M54" s="74">
        <f>+MAX(0,MIN(M$5-SUM(M$7:M53), M$1))</f>
        <v>0</v>
      </c>
      <c r="N54" s="76">
        <f t="shared" ca="1" si="1"/>
        <v>0</v>
      </c>
    </row>
    <row r="55" spans="2:14" x14ac:dyDescent="0.2">
      <c r="B55" s="69"/>
      <c r="C55" s="60">
        <f t="shared" si="2"/>
        <v>56</v>
      </c>
      <c r="D55" s="73">
        <f>2*LN(1+VLOOKUP(G55,CURVES!B$13:C$372,2)/2)</f>
        <v>5.5830495927936673E-2</v>
      </c>
      <c r="E55" s="69"/>
      <c r="F55" s="62">
        <f t="shared" si="3"/>
        <v>1</v>
      </c>
      <c r="G55" s="63">
        <f t="shared" si="4"/>
        <v>36678</v>
      </c>
      <c r="H55" s="70">
        <v>0</v>
      </c>
      <c r="I55" s="10"/>
      <c r="J55" s="71">
        <f ca="1">[1]!EURO($B$5,$C55,$D55,$E$5,$F55,$G55-$D$3,$H55,J$5)</f>
        <v>18.830835836097872</v>
      </c>
      <c r="L55" s="72"/>
      <c r="M55" s="74">
        <f>+MAX(0,MIN(M$5-SUM(M$7:M54), M$1))</f>
        <v>0</v>
      </c>
      <c r="N55" s="76">
        <f t="shared" ca="1" si="1"/>
        <v>0</v>
      </c>
    </row>
    <row r="56" spans="2:14" x14ac:dyDescent="0.2">
      <c r="B56" s="69"/>
      <c r="C56" s="60">
        <f t="shared" si="2"/>
        <v>56</v>
      </c>
      <c r="D56" s="73">
        <f>2*LN(1+VLOOKUP(G56,CURVES!B$13:C$372,2)/2)</f>
        <v>5.5830495927936673E-2</v>
      </c>
      <c r="E56" s="69"/>
      <c r="F56" s="62">
        <f t="shared" si="3"/>
        <v>1</v>
      </c>
      <c r="G56" s="63">
        <f t="shared" si="4"/>
        <v>36685</v>
      </c>
      <c r="H56" s="70">
        <v>0</v>
      </c>
      <c r="I56" s="10"/>
      <c r="J56" s="71">
        <f ca="1">[1]!EURO($B$5,$C56,$D56,$E$5,$F56,$G56-$D$3,$H56,J$5)</f>
        <v>18.983840125791509</v>
      </c>
      <c r="L56" s="72"/>
      <c r="M56" s="74">
        <f>+MAX(0,MIN(M$5-SUM(M$7:M55), M$1))</f>
        <v>0</v>
      </c>
      <c r="N56" s="76">
        <f t="shared" ca="1" si="1"/>
        <v>0</v>
      </c>
    </row>
    <row r="57" spans="2:14" x14ac:dyDescent="0.2">
      <c r="B57" s="69"/>
      <c r="C57" s="60">
        <f t="shared" si="2"/>
        <v>56</v>
      </c>
      <c r="D57" s="73">
        <f>2*LN(1+VLOOKUP(G57,CURVES!B$13:C$372,2)/2)</f>
        <v>5.5830495927936673E-2</v>
      </c>
      <c r="E57" s="69"/>
      <c r="F57" s="62">
        <f t="shared" si="3"/>
        <v>1</v>
      </c>
      <c r="G57" s="63">
        <f t="shared" si="4"/>
        <v>36692</v>
      </c>
      <c r="H57" s="70">
        <v>0</v>
      </c>
      <c r="I57" s="10"/>
      <c r="J57" s="71">
        <f ca="1">[1]!EURO($B$5,$C57,$D57,$E$5,$F57,$G57-$D$3,$H57,J$5)</f>
        <v>19.134320107735107</v>
      </c>
      <c r="L57" s="72"/>
      <c r="M57" s="74">
        <f>+MAX(0,MIN(M$5-SUM(M$7:M56), M$1))</f>
        <v>0</v>
      </c>
      <c r="N57" s="76">
        <f t="shared" ca="1" si="1"/>
        <v>0</v>
      </c>
    </row>
    <row r="58" spans="2:14" x14ac:dyDescent="0.2">
      <c r="B58" s="69"/>
      <c r="C58" s="60">
        <f t="shared" si="2"/>
        <v>56</v>
      </c>
      <c r="D58" s="73">
        <f>2*LN(1+VLOOKUP(G58,CURVES!B$13:C$372,2)/2)</f>
        <v>5.5830495927936673E-2</v>
      </c>
      <c r="E58" s="69"/>
      <c r="F58" s="62">
        <f t="shared" si="3"/>
        <v>1</v>
      </c>
      <c r="G58" s="63">
        <f t="shared" si="4"/>
        <v>36699</v>
      </c>
      <c r="H58" s="70">
        <v>0</v>
      </c>
      <c r="I58" s="10"/>
      <c r="J58" s="71">
        <f ca="1">[1]!EURO($B$5,$C58,$D58,$E$5,$F58,$G58-$D$3,$H58,J$5)</f>
        <v>19.282346182904622</v>
      </c>
      <c r="L58" s="72"/>
      <c r="M58" s="74">
        <f>+MAX(0,MIN(M$5-SUM(M$7:M57), M$1))</f>
        <v>0</v>
      </c>
      <c r="N58" s="76">
        <f t="shared" ca="1" si="1"/>
        <v>0</v>
      </c>
    </row>
    <row r="59" spans="2:14" x14ac:dyDescent="0.2">
      <c r="B59" s="69"/>
      <c r="C59" s="60">
        <f t="shared" si="2"/>
        <v>56</v>
      </c>
      <c r="D59" s="73">
        <f>2*LN(1+VLOOKUP(G59,CURVES!B$13:C$372,2)/2)</f>
        <v>5.5830495927936673E-2</v>
      </c>
      <c r="E59" s="69"/>
      <c r="F59" s="62">
        <f t="shared" si="3"/>
        <v>1</v>
      </c>
      <c r="G59" s="63">
        <f t="shared" si="4"/>
        <v>36706</v>
      </c>
      <c r="H59" s="70">
        <v>0</v>
      </c>
      <c r="I59" s="10"/>
      <c r="J59" s="71">
        <f ca="1">[1]!EURO($B$5,$C59,$D59,$E$5,$F59,$G59-$D$3,$H59,J$5)</f>
        <v>19.427985460328344</v>
      </c>
      <c r="L59" s="72"/>
      <c r="M59" s="74">
        <f>+MAX(0,MIN(M$5-SUM(M$7:M58), M$1))</f>
        <v>0</v>
      </c>
      <c r="N59" s="76">
        <f t="shared" ca="1" si="1"/>
        <v>0</v>
      </c>
    </row>
    <row r="60" spans="2:14" x14ac:dyDescent="0.2">
      <c r="B60" s="69"/>
      <c r="C60" s="60">
        <f t="shared" si="2"/>
        <v>56</v>
      </c>
      <c r="D60" s="73">
        <f>2*LN(1+VLOOKUP(G60,CURVES!B$13:C$372,2)/2)</f>
        <v>5.6194191472738235E-2</v>
      </c>
      <c r="E60" s="69"/>
      <c r="F60" s="62">
        <f t="shared" si="3"/>
        <v>1</v>
      </c>
      <c r="G60" s="63">
        <f t="shared" si="4"/>
        <v>36713</v>
      </c>
      <c r="H60" s="70">
        <v>0</v>
      </c>
      <c r="I60" s="10"/>
      <c r="J60" s="71">
        <f ca="1">[1]!EURO($B$5,$C60,$D60,$E$5,$F60,$G60-$D$3,$H60,J$5)</f>
        <v>19.558003748179097</v>
      </c>
      <c r="L60" s="72"/>
      <c r="M60" s="74">
        <f>+MAX(0,MIN(M$5-SUM(M$7:M59), M$1))</f>
        <v>0</v>
      </c>
      <c r="N60" s="76">
        <f t="shared" ca="1" si="1"/>
        <v>0</v>
      </c>
    </row>
    <row r="61" spans="2:14" x14ac:dyDescent="0.2">
      <c r="B61" s="69"/>
      <c r="C61" s="60">
        <f t="shared" si="2"/>
        <v>56</v>
      </c>
      <c r="D61" s="73">
        <f>2*LN(1+VLOOKUP(G61,CURVES!B$13:C$372,2)/2)</f>
        <v>5.6194191472738235E-2</v>
      </c>
      <c r="E61" s="69"/>
      <c r="F61" s="62">
        <f t="shared" si="3"/>
        <v>1</v>
      </c>
      <c r="G61" s="63">
        <f t="shared" si="4"/>
        <v>36720</v>
      </c>
      <c r="H61" s="70">
        <v>0</v>
      </c>
      <c r="I61" s="10"/>
      <c r="J61" s="71">
        <f ca="1">[1]!EURO($B$5,$C61,$D61,$E$5,$F61,$G61-$D$3,$H61,J$5)</f>
        <v>19.698794705592931</v>
      </c>
      <c r="L61" s="72"/>
      <c r="M61" s="74">
        <f>+MAX(0,MIN(M$5-SUM(M$7:M60), M$1))</f>
        <v>0</v>
      </c>
      <c r="N61" s="76">
        <f t="shared" ca="1" si="1"/>
        <v>0</v>
      </c>
    </row>
    <row r="62" spans="2:14" x14ac:dyDescent="0.2">
      <c r="B62" s="69"/>
      <c r="C62" s="60">
        <f t="shared" si="2"/>
        <v>56</v>
      </c>
      <c r="D62" s="73">
        <f>2*LN(1+VLOOKUP(G62,CURVES!B$13:C$372,2)/2)</f>
        <v>5.6194191472738235E-2</v>
      </c>
      <c r="E62" s="69"/>
      <c r="F62" s="62">
        <f t="shared" si="3"/>
        <v>1</v>
      </c>
      <c r="G62" s="63">
        <f t="shared" si="4"/>
        <v>36727</v>
      </c>
      <c r="H62" s="70">
        <v>0</v>
      </c>
      <c r="I62" s="10"/>
      <c r="J62" s="71">
        <f ca="1">[1]!EURO($B$5,$C62,$D62,$E$5,$F62,$G62-$D$3,$H62,J$5)</f>
        <v>19.837382319728945</v>
      </c>
      <c r="L62" s="72"/>
      <c r="M62" s="74">
        <f>+MAX(0,MIN(M$5-SUM(M$7:M61), M$1))</f>
        <v>0</v>
      </c>
      <c r="N62" s="76">
        <f t="shared" ca="1" si="1"/>
        <v>0</v>
      </c>
    </row>
    <row r="63" spans="2:14" x14ac:dyDescent="0.2">
      <c r="B63" s="69"/>
      <c r="C63" s="60">
        <f t="shared" si="2"/>
        <v>56</v>
      </c>
      <c r="D63" s="73">
        <f>2*LN(1+VLOOKUP(G63,CURVES!B$13:C$372,2)/2)</f>
        <v>5.6194191472738235E-2</v>
      </c>
      <c r="E63" s="69"/>
      <c r="F63" s="62">
        <f t="shared" si="3"/>
        <v>1</v>
      </c>
      <c r="G63" s="63">
        <f t="shared" si="4"/>
        <v>36734</v>
      </c>
      <c r="H63" s="70">
        <v>0</v>
      </c>
      <c r="I63" s="10"/>
      <c r="J63" s="71">
        <f ca="1">[1]!EURO($B$5,$C63,$D63,$E$5,$F63,$G63-$D$3,$H63,J$5)</f>
        <v>19.97382252668945</v>
      </c>
      <c r="L63" s="72"/>
      <c r="M63" s="74">
        <f>+MAX(0,MIN(M$5-SUM(M$7:M62), M$1))</f>
        <v>0</v>
      </c>
      <c r="N63" s="76">
        <f t="shared" ca="1" si="1"/>
        <v>0</v>
      </c>
    </row>
    <row r="64" spans="2:14" x14ac:dyDescent="0.2">
      <c r="B64" s="69"/>
      <c r="C64" s="60">
        <f t="shared" si="2"/>
        <v>56</v>
      </c>
      <c r="D64" s="73">
        <f>2*LN(1+VLOOKUP(G64,CURVES!B$13:C$372,2)/2)</f>
        <v>5.6532621515800151E-2</v>
      </c>
      <c r="E64" s="69"/>
      <c r="F64" s="62">
        <f t="shared" si="3"/>
        <v>1</v>
      </c>
      <c r="G64" s="63">
        <f t="shared" si="4"/>
        <v>36741</v>
      </c>
      <c r="H64" s="70">
        <v>0</v>
      </c>
      <c r="I64" s="10"/>
      <c r="J64" s="71">
        <f ca="1">[1]!EURO($B$5,$C64,$D64,$E$5,$F64,$G64-$D$3,$H64,J$5)</f>
        <v>20.094818804757249</v>
      </c>
      <c r="L64" s="72"/>
      <c r="M64" s="74">
        <f>+MAX(0,MIN(M$5-SUM(M$7:M63), M$1))</f>
        <v>0</v>
      </c>
      <c r="N64" s="76">
        <f t="shared" ca="1" si="1"/>
        <v>0</v>
      </c>
    </row>
    <row r="65" spans="2:14" x14ac:dyDescent="0.2">
      <c r="B65" s="69"/>
      <c r="C65" s="60">
        <f t="shared" si="2"/>
        <v>56</v>
      </c>
      <c r="D65" s="73">
        <f>2*LN(1+VLOOKUP(G65,CURVES!B$13:C$372,2)/2)</f>
        <v>5.6532621515800151E-2</v>
      </c>
      <c r="E65" s="69"/>
      <c r="F65" s="62">
        <f t="shared" si="3"/>
        <v>1</v>
      </c>
      <c r="G65" s="63">
        <f t="shared" si="4"/>
        <v>36748</v>
      </c>
      <c r="H65" s="70">
        <v>0</v>
      </c>
      <c r="I65" s="10"/>
      <c r="J65" s="71">
        <f ca="1">[1]!EURO($B$5,$C65,$D65,$E$5,$F65,$G65-$D$3,$H65,J$5)</f>
        <v>20.226876640802484</v>
      </c>
      <c r="L65" s="72"/>
      <c r="M65" s="74">
        <f>+MAX(0,MIN(M$5-SUM(M$7:M64), M$1))</f>
        <v>0</v>
      </c>
      <c r="N65" s="76">
        <f t="shared" ca="1" si="1"/>
        <v>0</v>
      </c>
    </row>
    <row r="66" spans="2:14" x14ac:dyDescent="0.2">
      <c r="B66" s="69"/>
      <c r="C66" s="60">
        <f t="shared" si="2"/>
        <v>56</v>
      </c>
      <c r="D66" s="73">
        <f>2*LN(1+VLOOKUP(G66,CURVES!B$13:C$372,2)/2)</f>
        <v>5.6532621515800151E-2</v>
      </c>
      <c r="E66" s="69"/>
      <c r="F66" s="62">
        <f t="shared" si="3"/>
        <v>1</v>
      </c>
      <c r="G66" s="63">
        <f t="shared" si="4"/>
        <v>36755</v>
      </c>
      <c r="H66" s="70">
        <v>0</v>
      </c>
      <c r="I66" s="10"/>
      <c r="J66" s="71">
        <f ca="1">[1]!EURO($B$5,$C66,$D66,$E$5,$F66,$G66-$D$3,$H66,J$5)</f>
        <v>20.356941039703891</v>
      </c>
      <c r="L66" s="72"/>
      <c r="M66" s="74">
        <f>+MAX(0,MIN(M$5-SUM(M$7:M65), M$1))</f>
        <v>0</v>
      </c>
      <c r="N66" s="76">
        <f t="shared" ca="1" si="1"/>
        <v>0</v>
      </c>
    </row>
    <row r="67" spans="2:14" x14ac:dyDescent="0.2">
      <c r="B67" s="69"/>
      <c r="C67" s="60">
        <f t="shared" si="2"/>
        <v>56</v>
      </c>
      <c r="D67" s="73">
        <f>2*LN(1+VLOOKUP(G67,CURVES!B$13:C$372,2)/2)</f>
        <v>5.6532621515800151E-2</v>
      </c>
      <c r="E67" s="69"/>
      <c r="F67" s="62">
        <f t="shared" si="3"/>
        <v>1</v>
      </c>
      <c r="G67" s="63">
        <f t="shared" si="4"/>
        <v>36762</v>
      </c>
      <c r="H67" s="70">
        <v>0</v>
      </c>
      <c r="I67" s="10"/>
      <c r="J67" s="71">
        <f ca="1">[1]!EURO($B$5,$C67,$D67,$E$5,$F67,$G67-$D$3,$H67,J$5)</f>
        <v>20.485059246992503</v>
      </c>
      <c r="L67" s="72"/>
      <c r="M67" s="74">
        <f>+MAX(0,MIN(M$5-SUM(M$7:M66), M$1))</f>
        <v>0</v>
      </c>
      <c r="N67" s="76">
        <f t="shared" ca="1" si="1"/>
        <v>0</v>
      </c>
    </row>
    <row r="68" spans="2:14" x14ac:dyDescent="0.2">
      <c r="B68" s="69"/>
      <c r="C68" s="60">
        <f t="shared" si="2"/>
        <v>56</v>
      </c>
      <c r="D68" s="73">
        <f>2*LN(1+VLOOKUP(G68,CURVES!B$13:C$372,2)/2)</f>
        <v>5.6532621515800151E-2</v>
      </c>
      <c r="E68" s="69"/>
      <c r="F68" s="62">
        <f t="shared" si="3"/>
        <v>1</v>
      </c>
      <c r="G68" s="63">
        <f t="shared" si="4"/>
        <v>36769</v>
      </c>
      <c r="H68" s="70">
        <v>0</v>
      </c>
      <c r="I68" s="10"/>
      <c r="J68" s="71">
        <f ca="1">[1]!EURO($B$5,$C68,$D68,$E$5,$F68,$G68-$D$3,$H68,J$5)</f>
        <v>20.611276637461618</v>
      </c>
      <c r="L68" s="72"/>
      <c r="M68" s="74">
        <f>+MAX(0,MIN(M$5-SUM(M$7:M67), M$1))</f>
        <v>0</v>
      </c>
      <c r="N68" s="76">
        <f t="shared" ca="1" si="1"/>
        <v>0</v>
      </c>
    </row>
    <row r="69" spans="2:14" x14ac:dyDescent="0.2">
      <c r="B69" s="69"/>
      <c r="C69" s="60">
        <f t="shared" si="2"/>
        <v>56</v>
      </c>
      <c r="D69" s="73">
        <f>2*LN(1+VLOOKUP(G69,CURVES!B$13:C$372,2)/2)</f>
        <v>5.6870994340288854E-2</v>
      </c>
      <c r="E69" s="69"/>
      <c r="F69" s="62">
        <f t="shared" si="3"/>
        <v>1</v>
      </c>
      <c r="G69" s="63">
        <f t="shared" si="4"/>
        <v>36776</v>
      </c>
      <c r="H69" s="70">
        <v>0</v>
      </c>
      <c r="I69" s="10"/>
      <c r="J69" s="71">
        <f ca="1">[1]!EURO($B$5,$C69,$D69,$E$5,$F69,$G69-$D$3,$H69,J$5)</f>
        <v>20.721066694244243</v>
      </c>
      <c r="L69" s="72"/>
      <c r="M69" s="74">
        <f>+MAX(0,MIN(M$5-SUM(M$7:M68), M$1))</f>
        <v>0</v>
      </c>
      <c r="N69" s="76">
        <f t="shared" ca="1" si="1"/>
        <v>0</v>
      </c>
    </row>
    <row r="70" spans="2:14" x14ac:dyDescent="0.2">
      <c r="B70" s="69"/>
      <c r="C70" s="60">
        <f t="shared" si="2"/>
        <v>56</v>
      </c>
      <c r="D70" s="73">
        <f>2*LN(1+VLOOKUP(G70,CURVES!B$13:C$372,2)/2)</f>
        <v>5.6870994340288854E-2</v>
      </c>
      <c r="E70" s="69"/>
      <c r="F70" s="62">
        <f t="shared" si="3"/>
        <v>1</v>
      </c>
      <c r="G70" s="63">
        <f t="shared" si="4"/>
        <v>36783</v>
      </c>
      <c r="H70" s="70">
        <v>0</v>
      </c>
      <c r="I70" s="10"/>
      <c r="J70" s="71">
        <f ca="1">[1]!EURO($B$5,$C70,$D70,$E$5,$F70,$G70-$D$3,$H70,J$5)</f>
        <v>20.843365336971768</v>
      </c>
      <c r="L70" s="72"/>
      <c r="M70" s="74">
        <f>+MAX(0,MIN(M$5-SUM(M$7:M69), M$1))</f>
        <v>0</v>
      </c>
      <c r="N70" s="76">
        <f t="shared" ca="1" si="1"/>
        <v>0</v>
      </c>
    </row>
    <row r="71" spans="2:14" x14ac:dyDescent="0.2">
      <c r="B71" s="69"/>
      <c r="C71" s="60">
        <f t="shared" si="2"/>
        <v>56</v>
      </c>
      <c r="D71" s="73">
        <f>2*LN(1+VLOOKUP(G71,CURVES!B$13:C$372,2)/2)</f>
        <v>5.6870994340288854E-2</v>
      </c>
      <c r="E71" s="69"/>
      <c r="F71" s="62">
        <f t="shared" si="3"/>
        <v>1</v>
      </c>
      <c r="G71" s="63">
        <f t="shared" si="4"/>
        <v>36790</v>
      </c>
      <c r="H71" s="70">
        <v>0</v>
      </c>
      <c r="I71" s="10"/>
      <c r="J71" s="71">
        <f ca="1">[1]!EURO($B$5,$C71,$D71,$E$5,$F71,$G71-$D$3,$H71,J$5)</f>
        <v>20.963888985003781</v>
      </c>
      <c r="L71" s="72"/>
      <c r="M71" s="74">
        <f>+MAX(0,MIN(M$5-SUM(M$7:M70), M$1))</f>
        <v>0</v>
      </c>
      <c r="N71" s="76">
        <f t="shared" ref="N71:N134" ca="1" si="5">+$J71*M71</f>
        <v>0</v>
      </c>
    </row>
    <row r="72" spans="2:14" x14ac:dyDescent="0.2">
      <c r="B72" s="69"/>
      <c r="C72" s="60">
        <f t="shared" ref="C72:C135" si="6">+C$5*(1+$C$4*(EXP(D72*(G72-$G$5)/365.25)-1))</f>
        <v>56</v>
      </c>
      <c r="D72" s="73">
        <f>2*LN(1+VLOOKUP(G72,CURVES!B$13:C$372,2)/2)</f>
        <v>5.6870994340288854E-2</v>
      </c>
      <c r="E72" s="69"/>
      <c r="F72" s="62">
        <f t="shared" si="3"/>
        <v>1</v>
      </c>
      <c r="G72" s="63">
        <f t="shared" si="4"/>
        <v>36797</v>
      </c>
      <c r="H72" s="70">
        <v>0</v>
      </c>
      <c r="I72" s="10"/>
      <c r="J72" s="71">
        <f ca="1">[1]!EURO($B$5,$C72,$D72,$E$5,$F72,$G72-$D$3,$H72,J$5)</f>
        <v>21.082676510299784</v>
      </c>
      <c r="L72" s="72"/>
      <c r="M72" s="74">
        <f>+MAX(0,MIN(M$5-SUM(M$7:M71), M$1))</f>
        <v>0</v>
      </c>
      <c r="N72" s="76">
        <f t="shared" ca="1" si="5"/>
        <v>0</v>
      </c>
    </row>
    <row r="73" spans="2:14" x14ac:dyDescent="0.2">
      <c r="B73" s="69"/>
      <c r="C73" s="60">
        <f t="shared" si="6"/>
        <v>56</v>
      </c>
      <c r="D73" s="73">
        <f>2*LN(1+VLOOKUP(G73,CURVES!B$13:C$372,2)/2)</f>
        <v>5.718769840901837E-2</v>
      </c>
      <c r="E73" s="69"/>
      <c r="F73" s="62">
        <f t="shared" ref="F73:F136" si="7">+F$5</f>
        <v>1</v>
      </c>
      <c r="G73" s="63">
        <f t="shared" ref="G73:G136" si="8">+G72+7</f>
        <v>36804</v>
      </c>
      <c r="H73" s="70">
        <v>0</v>
      </c>
      <c r="I73" s="10"/>
      <c r="J73" s="71">
        <f ca="1">[1]!EURO($B$5,$C73,$D73,$E$5,$F73,$G73-$D$3,$H73,J$5)</f>
        <v>21.185214668664635</v>
      </c>
      <c r="L73" s="72"/>
      <c r="M73" s="74">
        <f>+MAX(0,MIN(M$5-SUM(M$7:M72), M$1))</f>
        <v>0</v>
      </c>
      <c r="N73" s="76">
        <f t="shared" ca="1" si="5"/>
        <v>0</v>
      </c>
    </row>
    <row r="74" spans="2:14" x14ac:dyDescent="0.2">
      <c r="B74" s="69"/>
      <c r="C74" s="60">
        <f t="shared" si="6"/>
        <v>56</v>
      </c>
      <c r="D74" s="73">
        <f>2*LN(1+VLOOKUP(G74,CURVES!B$13:C$372,2)/2)</f>
        <v>5.718769840901837E-2</v>
      </c>
      <c r="E74" s="69"/>
      <c r="F74" s="62">
        <f t="shared" si="7"/>
        <v>1</v>
      </c>
      <c r="G74" s="63">
        <f t="shared" si="8"/>
        <v>36811</v>
      </c>
      <c r="H74" s="70">
        <v>0</v>
      </c>
      <c r="I74" s="10"/>
      <c r="J74" s="71">
        <f ca="1">[1]!EURO($B$5,$C74,$D74,$E$5,$F74,$G74-$D$3,$H74,J$5)</f>
        <v>21.300410440414417</v>
      </c>
      <c r="L74" s="72"/>
      <c r="M74" s="74">
        <f>+MAX(0,MIN(M$5-SUM(M$7:M73), M$1))</f>
        <v>0</v>
      </c>
      <c r="N74" s="76">
        <f t="shared" ca="1" si="5"/>
        <v>0</v>
      </c>
    </row>
    <row r="75" spans="2:14" x14ac:dyDescent="0.2">
      <c r="B75" s="69"/>
      <c r="C75" s="60">
        <f t="shared" si="6"/>
        <v>56</v>
      </c>
      <c r="D75" s="73">
        <f>2*LN(1+VLOOKUP(G75,CURVES!B$13:C$372,2)/2)</f>
        <v>5.718769840901837E-2</v>
      </c>
      <c r="E75" s="69"/>
      <c r="F75" s="62">
        <f t="shared" si="7"/>
        <v>1</v>
      </c>
      <c r="G75" s="63">
        <f t="shared" si="8"/>
        <v>36818</v>
      </c>
      <c r="H75" s="70">
        <v>0</v>
      </c>
      <c r="I75" s="10"/>
      <c r="J75" s="71">
        <f ca="1">[1]!EURO($B$5,$C75,$D75,$E$5,$F75,$G75-$D$3,$H75,J$5)</f>
        <v>21.413978440985041</v>
      </c>
      <c r="L75" s="72"/>
      <c r="M75" s="74">
        <f>+MAX(0,MIN(M$5-SUM(M$7:M74), M$1))</f>
        <v>0</v>
      </c>
      <c r="N75" s="76">
        <f t="shared" ca="1" si="5"/>
        <v>0</v>
      </c>
    </row>
    <row r="76" spans="2:14" x14ac:dyDescent="0.2">
      <c r="B76" s="69"/>
      <c r="C76" s="60">
        <f t="shared" si="6"/>
        <v>56</v>
      </c>
      <c r="D76" s="73">
        <f>2*LN(1+VLOOKUP(G76,CURVES!B$13:C$372,2)/2)</f>
        <v>5.718769840901837E-2</v>
      </c>
      <c r="E76" s="69"/>
      <c r="F76" s="62">
        <f t="shared" si="7"/>
        <v>1</v>
      </c>
      <c r="G76" s="63">
        <f t="shared" si="8"/>
        <v>36825</v>
      </c>
      <c r="H76" s="70">
        <v>0</v>
      </c>
      <c r="I76" s="10"/>
      <c r="J76" s="71">
        <f ca="1">[1]!EURO($B$5,$C76,$D76,$E$5,$F76,$G76-$D$3,$H76,J$5)</f>
        <v>21.525952298407518</v>
      </c>
      <c r="L76" s="72"/>
      <c r="M76" s="74">
        <f>+MAX(0,MIN(M$5-SUM(M$7:M75), M$1))</f>
        <v>0</v>
      </c>
      <c r="N76" s="76">
        <f t="shared" ca="1" si="5"/>
        <v>0</v>
      </c>
    </row>
    <row r="77" spans="2:14" x14ac:dyDescent="0.2">
      <c r="B77" s="69"/>
      <c r="C77" s="60">
        <f t="shared" si="6"/>
        <v>56</v>
      </c>
      <c r="D77" s="73">
        <f>2*LN(1+VLOOKUP(G77,CURVES!B$13:C$372,2)/2)</f>
        <v>5.7494700045286479E-2</v>
      </c>
      <c r="E77" s="69"/>
      <c r="F77" s="62">
        <f t="shared" si="7"/>
        <v>1</v>
      </c>
      <c r="G77" s="63">
        <f t="shared" si="8"/>
        <v>36832</v>
      </c>
      <c r="H77" s="70">
        <v>0</v>
      </c>
      <c r="I77" s="10"/>
      <c r="J77" s="71">
        <f ca="1">[1]!EURO($B$5,$C77,$D77,$E$5,$F77,$G77-$D$3,$H77,J$5)</f>
        <v>21.621374509316215</v>
      </c>
      <c r="L77" s="72"/>
      <c r="M77" s="74">
        <f>+MAX(0,MIN(M$5-SUM(M$7:M76), M$1))</f>
        <v>0</v>
      </c>
      <c r="N77" s="76">
        <f t="shared" ca="1" si="5"/>
        <v>0</v>
      </c>
    </row>
    <row r="78" spans="2:14" x14ac:dyDescent="0.2">
      <c r="B78" s="69"/>
      <c r="C78" s="60">
        <f t="shared" si="6"/>
        <v>56</v>
      </c>
      <c r="D78" s="73">
        <f>2*LN(1+VLOOKUP(G78,CURVES!B$13:C$372,2)/2)</f>
        <v>5.7494700045286479E-2</v>
      </c>
      <c r="E78" s="69"/>
      <c r="F78" s="62">
        <f t="shared" si="7"/>
        <v>1</v>
      </c>
      <c r="G78" s="63">
        <f t="shared" si="8"/>
        <v>36839</v>
      </c>
      <c r="H78" s="70">
        <v>0</v>
      </c>
      <c r="I78" s="10"/>
      <c r="J78" s="71">
        <f ca="1">[1]!EURO($B$5,$C78,$D78,$E$5,$F78,$G78-$D$3,$H78,J$5)</f>
        <v>21.730033039034897</v>
      </c>
      <c r="L78" s="72"/>
      <c r="M78" s="74">
        <f>+MAX(0,MIN(M$5-SUM(M$7:M77), M$1))</f>
        <v>0</v>
      </c>
      <c r="N78" s="76">
        <f t="shared" ca="1" si="5"/>
        <v>0</v>
      </c>
    </row>
    <row r="79" spans="2:14" x14ac:dyDescent="0.2">
      <c r="B79" s="69"/>
      <c r="C79" s="60">
        <f t="shared" si="6"/>
        <v>56</v>
      </c>
      <c r="D79" s="73">
        <f>2*LN(1+VLOOKUP(G79,CURVES!B$13:C$372,2)/2)</f>
        <v>5.7494700045286479E-2</v>
      </c>
      <c r="E79" s="69"/>
      <c r="F79" s="62">
        <f t="shared" si="7"/>
        <v>1</v>
      </c>
      <c r="G79" s="63">
        <f t="shared" si="8"/>
        <v>36846</v>
      </c>
      <c r="H79" s="70">
        <v>0</v>
      </c>
      <c r="I79" s="10"/>
      <c r="J79" s="71">
        <f ca="1">[1]!EURO($B$5,$C79,$D79,$E$5,$F79,$G79-$D$3,$H79,J$5)</f>
        <v>21.837191595991253</v>
      </c>
      <c r="L79" s="72"/>
      <c r="M79" s="74">
        <f>+MAX(0,MIN(M$5-SUM(M$7:M78), M$1))</f>
        <v>0</v>
      </c>
      <c r="N79" s="76">
        <f t="shared" ca="1" si="5"/>
        <v>0</v>
      </c>
    </row>
    <row r="80" spans="2:14" x14ac:dyDescent="0.2">
      <c r="B80" s="69"/>
      <c r="C80" s="60">
        <f t="shared" si="6"/>
        <v>56</v>
      </c>
      <c r="D80" s="73">
        <f>2*LN(1+VLOOKUP(G80,CURVES!B$13:C$372,2)/2)</f>
        <v>5.7494700045286479E-2</v>
      </c>
      <c r="E80" s="69"/>
      <c r="F80" s="62">
        <f t="shared" si="7"/>
        <v>1</v>
      </c>
      <c r="G80" s="63">
        <f t="shared" si="8"/>
        <v>36853</v>
      </c>
      <c r="H80" s="70">
        <v>0</v>
      </c>
      <c r="I80" s="10"/>
      <c r="J80" s="71">
        <f ca="1">[1]!EURO($B$5,$C80,$D80,$E$5,$F80,$G80-$D$3,$H80,J$5)</f>
        <v>21.942879524489374</v>
      </c>
      <c r="L80" s="72"/>
      <c r="M80" s="74">
        <f>+MAX(0,MIN(M$5-SUM(M$7:M79), M$1))</f>
        <v>0</v>
      </c>
      <c r="N80" s="76">
        <f t="shared" ca="1" si="5"/>
        <v>0</v>
      </c>
    </row>
    <row r="81" spans="2:14" x14ac:dyDescent="0.2">
      <c r="B81" s="69"/>
      <c r="C81" s="60">
        <f t="shared" si="6"/>
        <v>56</v>
      </c>
      <c r="D81" s="73">
        <f>2*LN(1+VLOOKUP(G81,CURVES!B$13:C$372,2)/2)</f>
        <v>5.7494700045286479E-2</v>
      </c>
      <c r="E81" s="69"/>
      <c r="F81" s="62">
        <f t="shared" si="7"/>
        <v>1</v>
      </c>
      <c r="G81" s="63">
        <f t="shared" si="8"/>
        <v>36860</v>
      </c>
      <c r="H81" s="70">
        <v>0</v>
      </c>
      <c r="I81" s="10"/>
      <c r="J81" s="71">
        <f ca="1">[1]!EURO($B$5,$C81,$D81,$E$5,$F81,$G81-$D$3,$H81,J$5)</f>
        <v>22.047125219683494</v>
      </c>
      <c r="L81" s="72"/>
      <c r="M81" s="74">
        <f>+MAX(0,MIN(M$5-SUM(M$7:M80), M$1))</f>
        <v>0</v>
      </c>
      <c r="N81" s="76">
        <f t="shared" ca="1" si="5"/>
        <v>0</v>
      </c>
    </row>
    <row r="82" spans="2:14" x14ac:dyDescent="0.2">
      <c r="B82" s="69"/>
      <c r="C82" s="60">
        <f t="shared" si="6"/>
        <v>56</v>
      </c>
      <c r="D82" s="73">
        <f>2*LN(1+VLOOKUP(G82,CURVES!B$13:C$372,2)/2)</f>
        <v>5.7791753571126647E-2</v>
      </c>
      <c r="E82" s="69"/>
      <c r="F82" s="62">
        <f t="shared" si="7"/>
        <v>1</v>
      </c>
      <c r="G82" s="63">
        <f t="shared" si="8"/>
        <v>36867</v>
      </c>
      <c r="H82" s="70">
        <v>0</v>
      </c>
      <c r="I82" s="10"/>
      <c r="J82" s="71">
        <f ca="1">[1]!EURO($B$5,$C82,$D82,$E$5,$F82,$G82-$D$3,$H82,J$5)</f>
        <v>22.134380781273009</v>
      </c>
      <c r="L82" s="72"/>
      <c r="M82" s="74">
        <f>+MAX(0,MIN(M$5-SUM(M$7:M81), M$1))</f>
        <v>0</v>
      </c>
      <c r="N82" s="76">
        <f t="shared" ca="1" si="5"/>
        <v>0</v>
      </c>
    </row>
    <row r="83" spans="2:14" x14ac:dyDescent="0.2">
      <c r="B83" s="69"/>
      <c r="C83" s="60">
        <f t="shared" si="6"/>
        <v>56</v>
      </c>
      <c r="D83" s="73">
        <f>2*LN(1+VLOOKUP(G83,CURVES!B$13:C$372,2)/2)</f>
        <v>5.7791753571126647E-2</v>
      </c>
      <c r="E83" s="69"/>
      <c r="F83" s="62">
        <f t="shared" si="7"/>
        <v>1</v>
      </c>
      <c r="G83" s="63">
        <f t="shared" si="8"/>
        <v>36874</v>
      </c>
      <c r="H83" s="70">
        <v>0</v>
      </c>
      <c r="I83" s="10"/>
      <c r="J83" s="71">
        <f ca="1">[1]!EURO($B$5,$C83,$D83,$E$5,$F83,$G83-$D$3,$H83,J$5)</f>
        <v>22.235607696537624</v>
      </c>
      <c r="L83" s="72"/>
      <c r="M83" s="74">
        <f>+MAX(0,MIN(M$5-SUM(M$7:M82), M$1))</f>
        <v>0</v>
      </c>
      <c r="N83" s="76">
        <f t="shared" ca="1" si="5"/>
        <v>0</v>
      </c>
    </row>
    <row r="84" spans="2:14" x14ac:dyDescent="0.2">
      <c r="B84" s="69"/>
      <c r="C84" s="60">
        <f t="shared" si="6"/>
        <v>56</v>
      </c>
      <c r="D84" s="73">
        <f>2*LN(1+VLOOKUP(G84,CURVES!B$13:C$372,2)/2)</f>
        <v>5.7791753571126647E-2</v>
      </c>
      <c r="E84" s="69"/>
      <c r="F84" s="62">
        <f t="shared" si="7"/>
        <v>1</v>
      </c>
      <c r="G84" s="63">
        <f t="shared" si="8"/>
        <v>36881</v>
      </c>
      <c r="H84" s="70">
        <v>0</v>
      </c>
      <c r="I84" s="10"/>
      <c r="J84" s="71">
        <f ca="1">[1]!EURO($B$5,$C84,$D84,$E$5,$F84,$G84-$D$3,$H84,J$5)</f>
        <v>22.33547230760092</v>
      </c>
      <c r="L84" s="72"/>
      <c r="M84" s="74">
        <f>+MAX(0,MIN(M$5-SUM(M$7:M83), M$1))</f>
        <v>0</v>
      </c>
      <c r="N84" s="76">
        <f t="shared" ca="1" si="5"/>
        <v>0</v>
      </c>
    </row>
    <row r="85" spans="2:14" x14ac:dyDescent="0.2">
      <c r="B85" s="69"/>
      <c r="C85" s="60">
        <f t="shared" si="6"/>
        <v>56</v>
      </c>
      <c r="D85" s="73">
        <f>2*LN(1+VLOOKUP(G85,CURVES!B$13:C$372,2)/2)</f>
        <v>5.7791753571126647E-2</v>
      </c>
      <c r="E85" s="69"/>
      <c r="F85" s="62">
        <f t="shared" si="7"/>
        <v>1</v>
      </c>
      <c r="G85" s="63">
        <f t="shared" si="8"/>
        <v>36888</v>
      </c>
      <c r="H85" s="70">
        <v>0</v>
      </c>
      <c r="I85" s="10"/>
      <c r="J85" s="71">
        <f ca="1">[1]!EURO($B$5,$C85,$D85,$E$5,$F85,$G85-$D$3,$H85,J$5)</f>
        <v>22.433999629089289</v>
      </c>
      <c r="L85" s="72"/>
      <c r="M85" s="74">
        <f>+MAX(0,MIN(M$5-SUM(M$7:M84), M$1))</f>
        <v>0</v>
      </c>
      <c r="N85" s="76">
        <f t="shared" ca="1" si="5"/>
        <v>0</v>
      </c>
    </row>
    <row r="86" spans="2:14" x14ac:dyDescent="0.2">
      <c r="B86" s="69"/>
      <c r="C86" s="60">
        <f t="shared" si="6"/>
        <v>56</v>
      </c>
      <c r="D86" s="73">
        <f>2*LN(1+VLOOKUP(G86,CURVES!B$13:C$372,2)/2)</f>
        <v>5.8097110403946189E-2</v>
      </c>
      <c r="E86" s="69"/>
      <c r="F86" s="62">
        <f t="shared" si="7"/>
        <v>1</v>
      </c>
      <c r="G86" s="63">
        <f t="shared" si="8"/>
        <v>36895</v>
      </c>
      <c r="H86" s="70">
        <v>0</v>
      </c>
      <c r="I86" s="10"/>
      <c r="J86" s="71">
        <f ca="1">[1]!EURO($B$5,$C86,$D86,$E$5,$F86,$G86-$D$3,$H86,J$5)</f>
        <v>22.514326284294182</v>
      </c>
      <c r="L86" s="72"/>
      <c r="M86" s="74">
        <f>+MAX(0,MIN(M$5-SUM(M$7:M85), M$1))</f>
        <v>0</v>
      </c>
      <c r="N86" s="76">
        <f t="shared" ca="1" si="5"/>
        <v>0</v>
      </c>
    </row>
    <row r="87" spans="2:14" x14ac:dyDescent="0.2">
      <c r="B87" s="69"/>
      <c r="C87" s="60">
        <f t="shared" si="6"/>
        <v>56</v>
      </c>
      <c r="D87" s="73">
        <f>2*LN(1+VLOOKUP(G87,CURVES!B$13:C$372,2)/2)</f>
        <v>5.8097110403946189E-2</v>
      </c>
      <c r="E87" s="69"/>
      <c r="F87" s="62">
        <f t="shared" si="7"/>
        <v>1</v>
      </c>
      <c r="G87" s="63">
        <f t="shared" si="8"/>
        <v>36902</v>
      </c>
      <c r="H87" s="70">
        <v>0</v>
      </c>
      <c r="I87" s="10"/>
      <c r="J87" s="71">
        <f ca="1">[1]!EURO($B$5,$C87,$D87,$E$5,$F87,$G87-$D$3,$H87,J$5)</f>
        <v>22.610029475587044</v>
      </c>
      <c r="L87" s="72"/>
      <c r="M87" s="74">
        <f>+MAX(0,MIN(M$5-SUM(M$7:M86), M$1))</f>
        <v>0</v>
      </c>
      <c r="N87" s="76">
        <f t="shared" ca="1" si="5"/>
        <v>0</v>
      </c>
    </row>
    <row r="88" spans="2:14" x14ac:dyDescent="0.2">
      <c r="B88" s="69"/>
      <c r="C88" s="60">
        <f t="shared" si="6"/>
        <v>56</v>
      </c>
      <c r="D88" s="73">
        <f>2*LN(1+VLOOKUP(G88,CURVES!B$13:C$372,2)/2)</f>
        <v>5.8097110403946189E-2</v>
      </c>
      <c r="E88" s="69"/>
      <c r="F88" s="62">
        <f t="shared" si="7"/>
        <v>1</v>
      </c>
      <c r="G88" s="63">
        <f t="shared" si="8"/>
        <v>36909</v>
      </c>
      <c r="H88" s="70">
        <v>0</v>
      </c>
      <c r="I88" s="10"/>
      <c r="J88" s="71">
        <f ca="1">[1]!EURO($B$5,$C88,$D88,$E$5,$F88,$G88-$D$3,$H88,J$5)</f>
        <v>22.70446605700997</v>
      </c>
      <c r="L88" s="72"/>
      <c r="M88" s="74">
        <f>+MAX(0,MIN(M$5-SUM(M$7:M87), M$1))</f>
        <v>0</v>
      </c>
      <c r="N88" s="76">
        <f t="shared" ca="1" si="5"/>
        <v>0</v>
      </c>
    </row>
    <row r="89" spans="2:14" x14ac:dyDescent="0.2">
      <c r="B89" s="69"/>
      <c r="C89" s="60">
        <f t="shared" si="6"/>
        <v>56</v>
      </c>
      <c r="D89" s="73">
        <f>2*LN(1+VLOOKUP(G89,CURVES!B$13:C$372,2)/2)</f>
        <v>5.8097110403946189E-2</v>
      </c>
      <c r="E89" s="69"/>
      <c r="F89" s="62">
        <f t="shared" si="7"/>
        <v>1</v>
      </c>
      <c r="G89" s="63">
        <f t="shared" si="8"/>
        <v>36916</v>
      </c>
      <c r="H89" s="70">
        <v>0</v>
      </c>
      <c r="I89" s="10"/>
      <c r="J89" s="71">
        <f ca="1">[1]!EURO($B$5,$C89,$D89,$E$5,$F89,$G89-$D$3,$H89,J$5)</f>
        <v>22.797658214170855</v>
      </c>
      <c r="L89" s="72"/>
      <c r="M89" s="74">
        <f>+MAX(0,MIN(M$5-SUM(M$7:M88), M$1))</f>
        <v>0</v>
      </c>
      <c r="N89" s="76">
        <f t="shared" ca="1" si="5"/>
        <v>0</v>
      </c>
    </row>
    <row r="90" spans="2:14" x14ac:dyDescent="0.2">
      <c r="B90" s="69"/>
      <c r="C90" s="60">
        <f t="shared" si="6"/>
        <v>56</v>
      </c>
      <c r="D90" s="73">
        <f>2*LN(1+VLOOKUP(G90,CURVES!B$13:C$372,2)/2)</f>
        <v>5.8399963432161341E-2</v>
      </c>
      <c r="E90" s="69"/>
      <c r="F90" s="62">
        <f t="shared" si="7"/>
        <v>1</v>
      </c>
      <c r="G90" s="63">
        <f t="shared" si="8"/>
        <v>36923</v>
      </c>
      <c r="H90" s="70">
        <v>0</v>
      </c>
      <c r="I90" s="10"/>
      <c r="J90" s="71">
        <f ca="1">[1]!EURO($B$5,$C90,$D90,$E$5,$F90,$G90-$D$3,$H90,J$5)</f>
        <v>22.872011272067702</v>
      </c>
      <c r="L90" s="72"/>
      <c r="M90" s="74">
        <f>+MAX(0,MIN(M$5-SUM(M$7:M89), M$1))</f>
        <v>0</v>
      </c>
      <c r="N90" s="76">
        <f t="shared" ca="1" si="5"/>
        <v>0</v>
      </c>
    </row>
    <row r="91" spans="2:14" x14ac:dyDescent="0.2">
      <c r="B91" s="69"/>
      <c r="C91" s="60">
        <f t="shared" si="6"/>
        <v>56</v>
      </c>
      <c r="D91" s="73">
        <f>2*LN(1+VLOOKUP(G91,CURVES!B$13:C$372,2)/2)</f>
        <v>5.8399963432161341E-2</v>
      </c>
      <c r="E91" s="69"/>
      <c r="F91" s="62">
        <f t="shared" si="7"/>
        <v>1</v>
      </c>
      <c r="G91" s="63">
        <f t="shared" si="8"/>
        <v>36930</v>
      </c>
      <c r="H91" s="70">
        <v>0</v>
      </c>
      <c r="I91" s="10"/>
      <c r="J91" s="71">
        <f ca="1">[1]!EURO($B$5,$C91,$D91,$E$5,$F91,$G91-$D$3,$H91,J$5)</f>
        <v>22.96255928066789</v>
      </c>
      <c r="L91" s="72"/>
      <c r="M91" s="74">
        <f>+MAX(0,MIN(M$5-SUM(M$7:M90), M$1))</f>
        <v>0</v>
      </c>
      <c r="N91" s="76">
        <f t="shared" ca="1" si="5"/>
        <v>0</v>
      </c>
    </row>
    <row r="92" spans="2:14" x14ac:dyDescent="0.2">
      <c r="B92" s="69"/>
      <c r="C92" s="60">
        <f t="shared" si="6"/>
        <v>56</v>
      </c>
      <c r="D92" s="73">
        <f>2*LN(1+VLOOKUP(G92,CURVES!B$13:C$372,2)/2)</f>
        <v>5.8399963432161341E-2</v>
      </c>
      <c r="E92" s="69"/>
      <c r="F92" s="62">
        <f t="shared" si="7"/>
        <v>1</v>
      </c>
      <c r="G92" s="63">
        <f t="shared" si="8"/>
        <v>36937</v>
      </c>
      <c r="H92" s="70">
        <v>0</v>
      </c>
      <c r="I92" s="10"/>
      <c r="J92" s="71">
        <f ca="1">[1]!EURO($B$5,$C92,$D92,$E$5,$F92,$G92-$D$3,$H92,J$5)</f>
        <v>23.0519257703431</v>
      </c>
      <c r="L92" s="72"/>
      <c r="M92" s="74">
        <f>+MAX(0,MIN(M$5-SUM(M$7:M91), M$1))</f>
        <v>0</v>
      </c>
      <c r="N92" s="76">
        <f t="shared" ca="1" si="5"/>
        <v>0</v>
      </c>
    </row>
    <row r="93" spans="2:14" x14ac:dyDescent="0.2">
      <c r="B93" s="69"/>
      <c r="C93" s="60">
        <f t="shared" si="6"/>
        <v>56</v>
      </c>
      <c r="D93" s="73">
        <f>2*LN(1+VLOOKUP(G93,CURVES!B$13:C$372,2)/2)</f>
        <v>5.8399963432161341E-2</v>
      </c>
      <c r="E93" s="69"/>
      <c r="F93" s="62">
        <f t="shared" si="7"/>
        <v>1</v>
      </c>
      <c r="G93" s="63">
        <f t="shared" si="8"/>
        <v>36944</v>
      </c>
      <c r="H93" s="70">
        <v>0</v>
      </c>
      <c r="I93" s="10"/>
      <c r="J93" s="71">
        <f ca="1">[1]!EURO($B$5,$C93,$D93,$E$5,$F93,$G93-$D$3,$H93,J$5)</f>
        <v>23.140130537546518</v>
      </c>
      <c r="L93" s="72"/>
      <c r="M93" s="74">
        <f>+MAX(0,MIN(M$5-SUM(M$7:M92), M$1))</f>
        <v>0</v>
      </c>
      <c r="N93" s="76">
        <f t="shared" ca="1" si="5"/>
        <v>0</v>
      </c>
    </row>
    <row r="94" spans="2:14" x14ac:dyDescent="0.2">
      <c r="B94" s="69"/>
      <c r="C94" s="60">
        <f t="shared" si="6"/>
        <v>56</v>
      </c>
      <c r="D94" s="73">
        <f>2*LN(1+VLOOKUP(G94,CURVES!B$13:C$372,2)/2)</f>
        <v>5.867346871773118E-2</v>
      </c>
      <c r="E94" s="69"/>
      <c r="F94" s="62">
        <f t="shared" si="7"/>
        <v>1</v>
      </c>
      <c r="G94" s="63">
        <f t="shared" si="8"/>
        <v>36951</v>
      </c>
      <c r="H94" s="70">
        <v>0</v>
      </c>
      <c r="I94" s="10"/>
      <c r="J94" s="71">
        <f ca="1">[1]!EURO($B$5,$C94,$D94,$E$5,$F94,$G94-$D$3,$H94,J$5)</f>
        <v>23.21050274341011</v>
      </c>
      <c r="L94" s="72"/>
      <c r="M94" s="74">
        <f>+MAX(0,MIN(M$5-SUM(M$7:M93), M$1))</f>
        <v>0</v>
      </c>
      <c r="N94" s="76">
        <f t="shared" ca="1" si="5"/>
        <v>0</v>
      </c>
    </row>
    <row r="95" spans="2:14" x14ac:dyDescent="0.2">
      <c r="B95" s="69"/>
      <c r="C95" s="60">
        <f t="shared" si="6"/>
        <v>56</v>
      </c>
      <c r="D95" s="73">
        <f>2*LN(1+VLOOKUP(G95,CURVES!B$13:C$372,2)/2)</f>
        <v>5.867346871773118E-2</v>
      </c>
      <c r="E95" s="69"/>
      <c r="F95" s="62">
        <f t="shared" si="7"/>
        <v>1</v>
      </c>
      <c r="G95" s="63">
        <f t="shared" si="8"/>
        <v>36958</v>
      </c>
      <c r="H95" s="70">
        <v>0</v>
      </c>
      <c r="I95" s="10"/>
      <c r="J95" s="71">
        <f ca="1">[1]!EURO($B$5,$C95,$D95,$E$5,$F95,$G95-$D$3,$H95,J$5)</f>
        <v>23.296243713204834</v>
      </c>
      <c r="L95" s="72"/>
      <c r="M95" s="74">
        <f>+MAX(0,MIN(M$5-SUM(M$7:M94), M$1))</f>
        <v>0</v>
      </c>
      <c r="N95" s="76">
        <f t="shared" ca="1" si="5"/>
        <v>0</v>
      </c>
    </row>
    <row r="96" spans="2:14" x14ac:dyDescent="0.2">
      <c r="B96" s="69"/>
      <c r="C96" s="60">
        <f t="shared" si="6"/>
        <v>56</v>
      </c>
      <c r="D96" s="73">
        <f>2*LN(1+VLOOKUP(G96,CURVES!B$13:C$372,2)/2)</f>
        <v>5.867346871773118E-2</v>
      </c>
      <c r="E96" s="69"/>
      <c r="F96" s="62">
        <f t="shared" si="7"/>
        <v>1</v>
      </c>
      <c r="G96" s="63">
        <f t="shared" si="8"/>
        <v>36965</v>
      </c>
      <c r="H96" s="70">
        <v>0</v>
      </c>
      <c r="I96" s="10"/>
      <c r="J96" s="71">
        <f ca="1">[1]!EURO($B$5,$C96,$D96,$E$5,$F96,$G96-$D$3,$H96,J$5)</f>
        <v>23.38087926716711</v>
      </c>
      <c r="L96" s="72"/>
      <c r="M96" s="74">
        <f>+MAX(0,MIN(M$5-SUM(M$7:M95), M$1))</f>
        <v>0</v>
      </c>
      <c r="N96" s="76">
        <f t="shared" ca="1" si="5"/>
        <v>0</v>
      </c>
    </row>
    <row r="97" spans="2:14" x14ac:dyDescent="0.2">
      <c r="B97" s="69"/>
      <c r="C97" s="60">
        <f t="shared" si="6"/>
        <v>56</v>
      </c>
      <c r="D97" s="73">
        <f>2*LN(1+VLOOKUP(G97,CURVES!B$13:C$372,2)/2)</f>
        <v>5.867346871773118E-2</v>
      </c>
      <c r="E97" s="69"/>
      <c r="F97" s="62">
        <f t="shared" si="7"/>
        <v>1</v>
      </c>
      <c r="G97" s="63">
        <f t="shared" si="8"/>
        <v>36972</v>
      </c>
      <c r="H97" s="70">
        <v>0</v>
      </c>
      <c r="I97" s="10"/>
      <c r="J97" s="71">
        <f ca="1">[1]!EURO($B$5,$C97,$D97,$E$5,$F97,$G97-$D$3,$H97,J$5)</f>
        <v>23.464427167068571</v>
      </c>
      <c r="L97" s="72"/>
      <c r="M97" s="74">
        <f>+MAX(0,MIN(M$5-SUM(M$7:M96), M$1))</f>
        <v>0</v>
      </c>
      <c r="N97" s="76">
        <f t="shared" ca="1" si="5"/>
        <v>0</v>
      </c>
    </row>
    <row r="98" spans="2:14" x14ac:dyDescent="0.2">
      <c r="B98" s="69"/>
      <c r="C98" s="60">
        <f t="shared" si="6"/>
        <v>56</v>
      </c>
      <c r="D98" s="73">
        <f>2*LN(1+VLOOKUP(G98,CURVES!B$13:C$372,2)/2)</f>
        <v>5.867346871773118E-2</v>
      </c>
      <c r="E98" s="69"/>
      <c r="F98" s="62">
        <f t="shared" si="7"/>
        <v>1</v>
      </c>
      <c r="G98" s="63">
        <f t="shared" si="8"/>
        <v>36979</v>
      </c>
      <c r="H98" s="70">
        <v>0</v>
      </c>
      <c r="I98" s="10"/>
      <c r="J98" s="71">
        <f ca="1">[1]!EURO($B$5,$C98,$D98,$E$5,$F98,$G98-$D$3,$H98,J$5)</f>
        <v>23.546904712458492</v>
      </c>
      <c r="L98" s="72"/>
      <c r="M98" s="74">
        <f>+MAX(0,MIN(M$5-SUM(M$7:M97), M$1))</f>
        <v>0</v>
      </c>
      <c r="N98" s="76">
        <f t="shared" ca="1" si="5"/>
        <v>0</v>
      </c>
    </row>
    <row r="99" spans="2:14" x14ac:dyDescent="0.2">
      <c r="B99" s="69"/>
      <c r="C99" s="60">
        <f t="shared" si="6"/>
        <v>56</v>
      </c>
      <c r="D99" s="73">
        <f>2*LN(1+VLOOKUP(G99,CURVES!B$13:C$372,2)/2)</f>
        <v>5.8950605277311927E-2</v>
      </c>
      <c r="E99" s="69"/>
      <c r="F99" s="62">
        <f t="shared" si="7"/>
        <v>1</v>
      </c>
      <c r="G99" s="63">
        <f t="shared" si="8"/>
        <v>36986</v>
      </c>
      <c r="H99" s="70">
        <v>0</v>
      </c>
      <c r="I99" s="10"/>
      <c r="J99" s="71">
        <f ca="1">[1]!EURO($B$5,$C99,$D99,$E$5,$F99,$G99-$D$3,$H99,J$5)</f>
        <v>23.610428543838253</v>
      </c>
      <c r="L99" s="72"/>
      <c r="M99" s="74">
        <f>+MAX(0,MIN(M$5-SUM(M$7:M98), M$1))</f>
        <v>0</v>
      </c>
      <c r="N99" s="76">
        <f t="shared" ca="1" si="5"/>
        <v>0</v>
      </c>
    </row>
    <row r="100" spans="2:14" x14ac:dyDescent="0.2">
      <c r="B100" s="69"/>
      <c r="C100" s="60">
        <f t="shared" si="6"/>
        <v>56</v>
      </c>
      <c r="D100" s="73">
        <f>2*LN(1+VLOOKUP(G100,CURVES!B$13:C$372,2)/2)</f>
        <v>5.8950605277311927E-2</v>
      </c>
      <c r="E100" s="69"/>
      <c r="F100" s="62">
        <f t="shared" si="7"/>
        <v>1</v>
      </c>
      <c r="G100" s="63">
        <f t="shared" si="8"/>
        <v>36993</v>
      </c>
      <c r="H100" s="70">
        <v>0</v>
      </c>
      <c r="I100" s="10"/>
      <c r="J100" s="71">
        <f ca="1">[1]!EURO($B$5,$C100,$D100,$E$5,$F100,$G100-$D$3,$H100,J$5)</f>
        <v>23.690615942584245</v>
      </c>
      <c r="L100" s="72"/>
      <c r="M100" s="74">
        <f>+MAX(0,MIN(M$5-SUM(M$7:M99), M$1))</f>
        <v>0</v>
      </c>
      <c r="N100" s="76">
        <f t="shared" ca="1" si="5"/>
        <v>0</v>
      </c>
    </row>
    <row r="101" spans="2:14" x14ac:dyDescent="0.2">
      <c r="B101" s="69"/>
      <c r="C101" s="60">
        <f t="shared" si="6"/>
        <v>56</v>
      </c>
      <c r="D101" s="73">
        <f>2*LN(1+VLOOKUP(G101,CURVES!B$13:C$372,2)/2)</f>
        <v>5.8950605277311927E-2</v>
      </c>
      <c r="E101" s="69"/>
      <c r="F101" s="62">
        <f t="shared" si="7"/>
        <v>1</v>
      </c>
      <c r="G101" s="63">
        <f t="shared" si="8"/>
        <v>37000</v>
      </c>
      <c r="H101" s="70">
        <v>0</v>
      </c>
      <c r="I101" s="10"/>
      <c r="J101" s="71">
        <f ca="1">[1]!EURO($B$5,$C101,$D101,$E$5,$F101,$G101-$D$3,$H101,J$5)</f>
        <v>23.769782377300519</v>
      </c>
      <c r="L101" s="72"/>
      <c r="M101" s="74">
        <f>+MAX(0,MIN(M$5-SUM(M$7:M100), M$1))</f>
        <v>0</v>
      </c>
      <c r="N101" s="76">
        <f t="shared" ca="1" si="5"/>
        <v>0</v>
      </c>
    </row>
    <row r="102" spans="2:14" x14ac:dyDescent="0.2">
      <c r="B102" s="69"/>
      <c r="C102" s="60">
        <f t="shared" si="6"/>
        <v>56</v>
      </c>
      <c r="D102" s="73">
        <f>2*LN(1+VLOOKUP(G102,CURVES!B$13:C$372,2)/2)</f>
        <v>5.8950605277311927E-2</v>
      </c>
      <c r="E102" s="69"/>
      <c r="F102" s="62">
        <f t="shared" si="7"/>
        <v>1</v>
      </c>
      <c r="G102" s="63">
        <f t="shared" si="8"/>
        <v>37007</v>
      </c>
      <c r="H102" s="70">
        <v>0</v>
      </c>
      <c r="I102" s="10"/>
      <c r="J102" s="71">
        <f ca="1">[1]!EURO($B$5,$C102,$D102,$E$5,$F102,$G102-$D$3,$H102,J$5)</f>
        <v>23.847943466049006</v>
      </c>
      <c r="L102" s="72"/>
      <c r="M102" s="74">
        <f>+MAX(0,MIN(M$5-SUM(M$7:M101), M$1))</f>
        <v>0</v>
      </c>
      <c r="N102" s="76">
        <f t="shared" ca="1" si="5"/>
        <v>0</v>
      </c>
    </row>
    <row r="103" spans="2:14" x14ac:dyDescent="0.2">
      <c r="B103" s="69"/>
      <c r="C103" s="60">
        <f t="shared" si="6"/>
        <v>56</v>
      </c>
      <c r="D103" s="73">
        <f>2*LN(1+VLOOKUP(G103,CURVES!B$13:C$372,2)/2)</f>
        <v>5.9174881695742337E-2</v>
      </c>
      <c r="E103" s="69"/>
      <c r="F103" s="62">
        <f t="shared" si="7"/>
        <v>1</v>
      </c>
      <c r="G103" s="63">
        <f t="shared" si="8"/>
        <v>37014</v>
      </c>
      <c r="H103" s="70">
        <v>0</v>
      </c>
      <c r="I103" s="10"/>
      <c r="J103" s="71">
        <f ca="1">[1]!EURO($B$5,$C103,$D103,$E$5,$F103,$G103-$D$3,$H103,J$5)</f>
        <v>23.909992304812267</v>
      </c>
      <c r="L103" s="72"/>
      <c r="M103" s="74">
        <f>+MAX(0,MIN(M$5-SUM(M$7:M102), M$1))</f>
        <v>0</v>
      </c>
      <c r="N103" s="76">
        <f t="shared" ca="1" si="5"/>
        <v>0</v>
      </c>
    </row>
    <row r="104" spans="2:14" x14ac:dyDescent="0.2">
      <c r="B104" s="69"/>
      <c r="C104" s="60">
        <f t="shared" si="6"/>
        <v>56</v>
      </c>
      <c r="D104" s="73">
        <f>2*LN(1+VLOOKUP(G104,CURVES!B$13:C$372,2)/2)</f>
        <v>5.9174881695742337E-2</v>
      </c>
      <c r="E104" s="69"/>
      <c r="F104" s="62">
        <f t="shared" si="7"/>
        <v>1</v>
      </c>
      <c r="G104" s="63">
        <f t="shared" si="8"/>
        <v>37021</v>
      </c>
      <c r="H104" s="70">
        <v>0</v>
      </c>
      <c r="I104" s="10"/>
      <c r="J104" s="71">
        <f ca="1">[1]!EURO($B$5,$C104,$D104,$E$5,$F104,$G104-$D$3,$H104,J$5)</f>
        <v>23.986027037069409</v>
      </c>
      <c r="L104" s="72"/>
      <c r="M104" s="74">
        <f>+MAX(0,MIN(M$5-SUM(M$7:M103), M$1))</f>
        <v>0</v>
      </c>
      <c r="N104" s="76">
        <f t="shared" ca="1" si="5"/>
        <v>0</v>
      </c>
    </row>
    <row r="105" spans="2:14" x14ac:dyDescent="0.2">
      <c r="B105" s="69"/>
      <c r="C105" s="60">
        <f t="shared" si="6"/>
        <v>56</v>
      </c>
      <c r="D105" s="73">
        <f>2*LN(1+VLOOKUP(G105,CURVES!B$13:C$372,2)/2)</f>
        <v>5.9174881695742337E-2</v>
      </c>
      <c r="E105" s="69"/>
      <c r="F105" s="62">
        <f t="shared" si="7"/>
        <v>1</v>
      </c>
      <c r="G105" s="63">
        <f t="shared" si="8"/>
        <v>37028</v>
      </c>
      <c r="H105" s="70">
        <v>0</v>
      </c>
      <c r="I105" s="10"/>
      <c r="J105" s="71">
        <f ca="1">[1]!EURO($B$5,$C105,$D105,$E$5,$F105,$G105-$D$3,$H105,J$5)</f>
        <v>24.061101117843666</v>
      </c>
      <c r="L105" s="72"/>
      <c r="M105" s="74">
        <f>+MAX(0,MIN(M$5-SUM(M$7:M104), M$1))</f>
        <v>0</v>
      </c>
      <c r="N105" s="76">
        <f t="shared" ca="1" si="5"/>
        <v>0</v>
      </c>
    </row>
    <row r="106" spans="2:14" x14ac:dyDescent="0.2">
      <c r="B106" s="69"/>
      <c r="C106" s="60">
        <f t="shared" si="6"/>
        <v>56</v>
      </c>
      <c r="D106" s="73">
        <f>2*LN(1+VLOOKUP(G106,CURVES!B$13:C$372,2)/2)</f>
        <v>5.9174881695742337E-2</v>
      </c>
      <c r="E106" s="69"/>
      <c r="F106" s="62">
        <f t="shared" si="7"/>
        <v>1</v>
      </c>
      <c r="G106" s="63">
        <f t="shared" si="8"/>
        <v>37035</v>
      </c>
      <c r="H106" s="70">
        <v>0</v>
      </c>
      <c r="I106" s="10"/>
      <c r="J106" s="71">
        <f ca="1">[1]!EURO($B$5,$C106,$D106,$E$5,$F106,$G106-$D$3,$H106,J$5)</f>
        <v>24.135228709891098</v>
      </c>
      <c r="L106" s="72"/>
      <c r="M106" s="74">
        <f>+MAX(0,MIN(M$5-SUM(M$7:M105), M$1))</f>
        <v>0</v>
      </c>
      <c r="N106" s="76">
        <f t="shared" ca="1" si="5"/>
        <v>0</v>
      </c>
    </row>
    <row r="107" spans="2:14" x14ac:dyDescent="0.2">
      <c r="B107" s="69"/>
      <c r="C107" s="60">
        <f t="shared" si="6"/>
        <v>56</v>
      </c>
      <c r="D107" s="73">
        <f>2*LN(1+VLOOKUP(G107,CURVES!B$13:C$372,2)/2)</f>
        <v>5.9174881695742337E-2</v>
      </c>
      <c r="E107" s="69"/>
      <c r="F107" s="62">
        <f t="shared" si="7"/>
        <v>1</v>
      </c>
      <c r="G107" s="63">
        <f t="shared" si="8"/>
        <v>37042</v>
      </c>
      <c r="H107" s="70">
        <v>0</v>
      </c>
      <c r="I107" s="10"/>
      <c r="J107" s="71">
        <f ca="1">[1]!EURO($B$5,$C107,$D107,$E$5,$F107,$G107-$D$3,$H107,J$5)</f>
        <v>24.208423642243421</v>
      </c>
      <c r="L107" s="72"/>
      <c r="M107" s="74">
        <f>+MAX(0,MIN(M$5-SUM(M$7:M106), M$1))</f>
        <v>0</v>
      </c>
      <c r="N107" s="76">
        <f t="shared" ca="1" si="5"/>
        <v>0</v>
      </c>
    </row>
    <row r="108" spans="2:14" x14ac:dyDescent="0.2">
      <c r="B108" s="69"/>
      <c r="C108" s="60">
        <f t="shared" si="6"/>
        <v>56</v>
      </c>
      <c r="D108" s="73">
        <f>2*LN(1+VLOOKUP(G108,CURVES!B$13:C$372,2)/2)</f>
        <v>5.9406607594468995E-2</v>
      </c>
      <c r="E108" s="69"/>
      <c r="F108" s="62">
        <f t="shared" si="7"/>
        <v>1</v>
      </c>
      <c r="G108" s="63">
        <f t="shared" si="8"/>
        <v>37049</v>
      </c>
      <c r="H108" s="70">
        <v>0</v>
      </c>
      <c r="I108" s="10"/>
      <c r="J108" s="71">
        <f ca="1">[1]!EURO($B$5,$C108,$D108,$E$5,$F108,$G108-$D$3,$H108,J$5)</f>
        <v>24.264253920746764</v>
      </c>
      <c r="L108" s="72"/>
      <c r="M108" s="74">
        <f>+MAX(0,MIN(M$5-SUM(M$7:M107), M$1))</f>
        <v>0</v>
      </c>
      <c r="N108" s="76">
        <f t="shared" ca="1" si="5"/>
        <v>0</v>
      </c>
    </row>
    <row r="109" spans="2:14" x14ac:dyDescent="0.2">
      <c r="B109" s="69"/>
      <c r="C109" s="60">
        <f t="shared" si="6"/>
        <v>56</v>
      </c>
      <c r="D109" s="73">
        <f>2*LN(1+VLOOKUP(G109,CURVES!B$13:C$372,2)/2)</f>
        <v>5.9406607594468995E-2</v>
      </c>
      <c r="E109" s="69"/>
      <c r="F109" s="62">
        <f t="shared" si="7"/>
        <v>1</v>
      </c>
      <c r="G109" s="63">
        <f t="shared" si="8"/>
        <v>37056</v>
      </c>
      <c r="H109" s="70">
        <v>0</v>
      </c>
      <c r="I109" s="10"/>
      <c r="J109" s="71">
        <f ca="1">[1]!EURO($B$5,$C109,$D109,$E$5,$F109,$G109-$D$3,$H109,J$5)</f>
        <v>24.335458075567917</v>
      </c>
      <c r="L109" s="72"/>
      <c r="M109" s="74">
        <f>+MAX(0,MIN(M$5-SUM(M$7:M108), M$1))</f>
        <v>0</v>
      </c>
      <c r="N109" s="76">
        <f t="shared" ca="1" si="5"/>
        <v>0</v>
      </c>
    </row>
    <row r="110" spans="2:14" x14ac:dyDescent="0.2">
      <c r="B110" s="69"/>
      <c r="C110" s="60">
        <f t="shared" si="6"/>
        <v>56</v>
      </c>
      <c r="D110" s="73">
        <f>2*LN(1+VLOOKUP(G110,CURVES!B$13:C$372,2)/2)</f>
        <v>5.9406607594468995E-2</v>
      </c>
      <c r="E110" s="69"/>
      <c r="F110" s="62">
        <f t="shared" si="7"/>
        <v>1</v>
      </c>
      <c r="G110" s="63">
        <f t="shared" si="8"/>
        <v>37063</v>
      </c>
      <c r="H110" s="70">
        <v>0</v>
      </c>
      <c r="I110" s="10"/>
      <c r="J110" s="71">
        <f ca="1">[1]!EURO($B$5,$C110,$D110,$E$5,$F110,$G110-$D$3,$H110,J$5)</f>
        <v>24.40576927571793</v>
      </c>
      <c r="L110" s="72"/>
      <c r="M110" s="74">
        <f>+MAX(0,MIN(M$5-SUM(M$7:M109), M$1))</f>
        <v>0</v>
      </c>
      <c r="N110" s="76">
        <f t="shared" ca="1" si="5"/>
        <v>0</v>
      </c>
    </row>
    <row r="111" spans="2:14" x14ac:dyDescent="0.2">
      <c r="B111" s="69"/>
      <c r="C111" s="60">
        <f t="shared" si="6"/>
        <v>56</v>
      </c>
      <c r="D111" s="73">
        <f>2*LN(1+VLOOKUP(G111,CURVES!B$13:C$372,2)/2)</f>
        <v>5.9406607594468995E-2</v>
      </c>
      <c r="E111" s="69"/>
      <c r="F111" s="62">
        <f t="shared" si="7"/>
        <v>1</v>
      </c>
      <c r="G111" s="63">
        <f t="shared" si="8"/>
        <v>37070</v>
      </c>
      <c r="H111" s="70">
        <v>0</v>
      </c>
      <c r="I111" s="10"/>
      <c r="J111" s="71">
        <f ca="1">[1]!EURO($B$5,$C111,$D111,$E$5,$F111,$G111-$D$3,$H111,J$5)</f>
        <v>24.475200125720846</v>
      </c>
      <c r="L111" s="72"/>
      <c r="M111" s="74">
        <f>+MAX(0,MIN(M$5-SUM(M$7:M110), M$1))</f>
        <v>0</v>
      </c>
      <c r="N111" s="76">
        <f t="shared" ca="1" si="5"/>
        <v>0</v>
      </c>
    </row>
    <row r="112" spans="2:14" x14ac:dyDescent="0.2">
      <c r="B112" s="69"/>
      <c r="C112" s="60">
        <f t="shared" si="6"/>
        <v>56</v>
      </c>
      <c r="D112" s="73">
        <f>2*LN(1+VLOOKUP(G112,CURVES!B$13:C$372,2)/2)</f>
        <v>5.9620404847347465E-2</v>
      </c>
      <c r="E112" s="69"/>
      <c r="F112" s="62">
        <f t="shared" si="7"/>
        <v>1</v>
      </c>
      <c r="G112" s="63">
        <f t="shared" si="8"/>
        <v>37077</v>
      </c>
      <c r="H112" s="70">
        <v>0</v>
      </c>
      <c r="I112" s="10"/>
      <c r="J112" s="71">
        <f ca="1">[1]!EURO($B$5,$C112,$D112,$E$5,$F112,$G112-$D$3,$H112,J$5)</f>
        <v>24.527988404843295</v>
      </c>
      <c r="L112" s="72"/>
      <c r="M112" s="74">
        <f>+MAX(0,MIN(M$5-SUM(M$7:M111), M$1))</f>
        <v>0</v>
      </c>
      <c r="N112" s="76">
        <f t="shared" ca="1" si="5"/>
        <v>0</v>
      </c>
    </row>
    <row r="113" spans="2:14" x14ac:dyDescent="0.2">
      <c r="B113" s="69"/>
      <c r="C113" s="60">
        <f t="shared" si="6"/>
        <v>56</v>
      </c>
      <c r="D113" s="73">
        <f>2*LN(1+VLOOKUP(G113,CURVES!B$13:C$372,2)/2)</f>
        <v>5.9620404847347465E-2</v>
      </c>
      <c r="E113" s="69"/>
      <c r="F113" s="62">
        <f t="shared" si="7"/>
        <v>1</v>
      </c>
      <c r="G113" s="63">
        <f t="shared" si="8"/>
        <v>37084</v>
      </c>
      <c r="H113" s="70">
        <v>0</v>
      </c>
      <c r="I113" s="10"/>
      <c r="J113" s="71">
        <f ca="1">[1]!EURO($B$5,$C113,$D113,$E$5,$F113,$G113-$D$3,$H113,J$5)</f>
        <v>24.595542982589279</v>
      </c>
      <c r="L113" s="72"/>
      <c r="M113" s="74">
        <f>+MAX(0,MIN(M$5-SUM(M$7:M112), M$1))</f>
        <v>0</v>
      </c>
      <c r="N113" s="76">
        <f t="shared" ca="1" si="5"/>
        <v>0</v>
      </c>
    </row>
    <row r="114" spans="2:14" x14ac:dyDescent="0.2">
      <c r="B114" s="69"/>
      <c r="C114" s="60">
        <f t="shared" si="6"/>
        <v>56</v>
      </c>
      <c r="D114" s="73">
        <f>2*LN(1+VLOOKUP(G114,CURVES!B$13:C$372,2)/2)</f>
        <v>5.9620404847347465E-2</v>
      </c>
      <c r="E114" s="69"/>
      <c r="F114" s="62">
        <f t="shared" si="7"/>
        <v>1</v>
      </c>
      <c r="G114" s="63">
        <f t="shared" si="8"/>
        <v>37091</v>
      </c>
      <c r="H114" s="70">
        <v>0</v>
      </c>
      <c r="I114" s="10"/>
      <c r="J114" s="71">
        <f ca="1">[1]!EURO($B$5,$C114,$D114,$E$5,$F114,$G114-$D$3,$H114,J$5)</f>
        <v>24.662253478992678</v>
      </c>
      <c r="L114" s="72"/>
      <c r="M114" s="74">
        <f>+MAX(0,MIN(M$5-SUM(M$7:M113), M$1))</f>
        <v>0</v>
      </c>
      <c r="N114" s="76">
        <f t="shared" ca="1" si="5"/>
        <v>0</v>
      </c>
    </row>
    <row r="115" spans="2:14" x14ac:dyDescent="0.2">
      <c r="B115" s="69"/>
      <c r="C115" s="60">
        <f t="shared" si="6"/>
        <v>56</v>
      </c>
      <c r="D115" s="73">
        <f>2*LN(1+VLOOKUP(G115,CURVES!B$13:C$372,2)/2)</f>
        <v>5.9620404847347465E-2</v>
      </c>
      <c r="E115" s="69"/>
      <c r="F115" s="62">
        <f t="shared" si="7"/>
        <v>1</v>
      </c>
      <c r="G115" s="63">
        <f t="shared" si="8"/>
        <v>37098</v>
      </c>
      <c r="H115" s="70">
        <v>0</v>
      </c>
      <c r="I115" s="10"/>
      <c r="J115" s="71">
        <f ca="1">[1]!EURO($B$5,$C115,$D115,$E$5,$F115,$G115-$D$3,$H115,J$5)</f>
        <v>24.728131425069208</v>
      </c>
      <c r="L115" s="72"/>
      <c r="M115" s="74">
        <f>+MAX(0,MIN(M$5-SUM(M$7:M114), M$1))</f>
        <v>0</v>
      </c>
      <c r="N115" s="76">
        <f t="shared" ca="1" si="5"/>
        <v>0</v>
      </c>
    </row>
    <row r="116" spans="2:14" x14ac:dyDescent="0.2">
      <c r="B116" s="69"/>
      <c r="C116" s="60">
        <f t="shared" si="6"/>
        <v>56</v>
      </c>
      <c r="D116" s="73">
        <f>2*LN(1+VLOOKUP(G116,CURVES!B$13:C$372,2)/2)</f>
        <v>5.9821483902889959E-2</v>
      </c>
      <c r="E116" s="69"/>
      <c r="F116" s="62">
        <f t="shared" si="7"/>
        <v>1</v>
      </c>
      <c r="G116" s="63">
        <f t="shared" si="8"/>
        <v>37105</v>
      </c>
      <c r="H116" s="70">
        <v>0</v>
      </c>
      <c r="I116" s="10"/>
      <c r="J116" s="71">
        <f ca="1">[1]!EURO($B$5,$C116,$D116,$E$5,$F116,$G116-$D$3,$H116,J$5)</f>
        <v>24.777788504380961</v>
      </c>
      <c r="L116" s="72"/>
      <c r="M116" s="74">
        <f>+MAX(0,MIN(M$5-SUM(M$7:M115), M$1))</f>
        <v>0</v>
      </c>
      <c r="N116" s="76">
        <f t="shared" ca="1" si="5"/>
        <v>0</v>
      </c>
    </row>
    <row r="117" spans="2:14" x14ac:dyDescent="0.2">
      <c r="B117" s="69"/>
      <c r="C117" s="60">
        <f t="shared" si="6"/>
        <v>56</v>
      </c>
      <c r="D117" s="73">
        <f>2*LN(1+VLOOKUP(G117,CURVES!B$13:C$372,2)/2)</f>
        <v>5.9821483902889959E-2</v>
      </c>
      <c r="E117" s="69"/>
      <c r="F117" s="62">
        <f t="shared" si="7"/>
        <v>1</v>
      </c>
      <c r="G117" s="63">
        <f t="shared" si="8"/>
        <v>37112</v>
      </c>
      <c r="H117" s="70">
        <v>0</v>
      </c>
      <c r="I117" s="10"/>
      <c r="J117" s="71">
        <f ca="1">[1]!EURO($B$5,$C117,$D117,$E$5,$F117,$G117-$D$3,$H117,J$5)</f>
        <v>24.841892330469459</v>
      </c>
      <c r="L117" s="72"/>
      <c r="M117" s="74">
        <f>+MAX(0,MIN(M$5-SUM(M$7:M116), M$1))</f>
        <v>0</v>
      </c>
      <c r="N117" s="76">
        <f t="shared" ca="1" si="5"/>
        <v>0</v>
      </c>
    </row>
    <row r="118" spans="2:14" x14ac:dyDescent="0.2">
      <c r="B118" s="69"/>
      <c r="C118" s="60">
        <f t="shared" si="6"/>
        <v>56</v>
      </c>
      <c r="D118" s="73">
        <f>2*LN(1+VLOOKUP(G118,CURVES!B$13:C$372,2)/2)</f>
        <v>5.9821483902889959E-2</v>
      </c>
      <c r="E118" s="69"/>
      <c r="F118" s="62">
        <f t="shared" si="7"/>
        <v>1</v>
      </c>
      <c r="G118" s="63">
        <f t="shared" si="8"/>
        <v>37119</v>
      </c>
      <c r="H118" s="70">
        <v>0</v>
      </c>
      <c r="I118" s="10"/>
      <c r="J118" s="71">
        <f ca="1">[1]!EURO($B$5,$C118,$D118,$E$5,$F118,$G118-$D$3,$H118,J$5)</f>
        <v>24.905196855567983</v>
      </c>
      <c r="L118" s="72"/>
      <c r="M118" s="74">
        <f>+MAX(0,MIN(M$5-SUM(M$7:M117), M$1))</f>
        <v>0</v>
      </c>
      <c r="N118" s="76">
        <f t="shared" ca="1" si="5"/>
        <v>0</v>
      </c>
    </row>
    <row r="119" spans="2:14" x14ac:dyDescent="0.2">
      <c r="B119" s="69"/>
      <c r="C119" s="60">
        <f t="shared" si="6"/>
        <v>56</v>
      </c>
      <c r="D119" s="73">
        <f>2*LN(1+VLOOKUP(G119,CURVES!B$13:C$372,2)/2)</f>
        <v>5.9821483902889959E-2</v>
      </c>
      <c r="E119" s="69"/>
      <c r="F119" s="62">
        <f t="shared" si="7"/>
        <v>1</v>
      </c>
      <c r="G119" s="63">
        <f t="shared" si="8"/>
        <v>37126</v>
      </c>
      <c r="H119" s="70">
        <v>0</v>
      </c>
      <c r="I119" s="10"/>
      <c r="J119" s="71">
        <f ca="1">[1]!EURO($B$5,$C119,$D119,$E$5,$F119,$G119-$D$3,$H119,J$5)</f>
        <v>24.967712664766513</v>
      </c>
      <c r="L119" s="72"/>
      <c r="M119" s="74">
        <f>+MAX(0,MIN(M$5-SUM(M$7:M118), M$1))</f>
        <v>0</v>
      </c>
      <c r="N119" s="76">
        <f t="shared" ca="1" si="5"/>
        <v>0</v>
      </c>
    </row>
    <row r="120" spans="2:14" x14ac:dyDescent="0.2">
      <c r="B120" s="69"/>
      <c r="C120" s="60">
        <f t="shared" si="6"/>
        <v>56</v>
      </c>
      <c r="D120" s="73">
        <f>2*LN(1+VLOOKUP(G120,CURVES!B$13:C$372,2)/2)</f>
        <v>5.9821483902889959E-2</v>
      </c>
      <c r="E120" s="69"/>
      <c r="F120" s="62">
        <f t="shared" si="7"/>
        <v>1</v>
      </c>
      <c r="G120" s="63">
        <f t="shared" si="8"/>
        <v>37133</v>
      </c>
      <c r="H120" s="70">
        <v>0</v>
      </c>
      <c r="I120" s="10"/>
      <c r="J120" s="71">
        <f ca="1">[1]!EURO($B$5,$C120,$D120,$E$5,$F120,$G120-$D$3,$H120,J$5)</f>
        <v>25.029450123815316</v>
      </c>
      <c r="L120" s="72"/>
      <c r="M120" s="74">
        <f>+MAX(0,MIN(M$5-SUM(M$7:M119), M$1))</f>
        <v>0</v>
      </c>
      <c r="N120" s="76">
        <f t="shared" ca="1" si="5"/>
        <v>0</v>
      </c>
    </row>
    <row r="121" spans="2:14" x14ac:dyDescent="0.2">
      <c r="B121" s="69"/>
      <c r="C121" s="60">
        <f t="shared" si="6"/>
        <v>56</v>
      </c>
      <c r="D121" s="73">
        <f>2*LN(1+VLOOKUP(G121,CURVES!B$13:C$372,2)/2)</f>
        <v>6.0022542757906583E-2</v>
      </c>
      <c r="E121" s="69"/>
      <c r="F121" s="62">
        <f t="shared" si="7"/>
        <v>1</v>
      </c>
      <c r="G121" s="63">
        <f t="shared" si="8"/>
        <v>37140</v>
      </c>
      <c r="H121" s="70">
        <v>0</v>
      </c>
      <c r="I121" s="10"/>
      <c r="J121" s="71">
        <f ca="1">[1]!EURO($B$5,$C121,$D121,$E$5,$F121,$G121-$D$3,$H121,J$5)</f>
        <v>25.074318630586717</v>
      </c>
      <c r="L121" s="72"/>
      <c r="M121" s="74">
        <f>+MAX(0,MIN(M$5-SUM(M$7:M120), M$1))</f>
        <v>0</v>
      </c>
      <c r="N121" s="76">
        <f t="shared" ca="1" si="5"/>
        <v>0</v>
      </c>
    </row>
    <row r="122" spans="2:14" x14ac:dyDescent="0.2">
      <c r="B122" s="69"/>
      <c r="C122" s="60">
        <f t="shared" si="6"/>
        <v>56</v>
      </c>
      <c r="D122" s="73">
        <f>2*LN(1+VLOOKUP(G122,CURVES!B$13:C$372,2)/2)</f>
        <v>6.0022542757906583E-2</v>
      </c>
      <c r="E122" s="69"/>
      <c r="F122" s="62">
        <f t="shared" si="7"/>
        <v>1</v>
      </c>
      <c r="G122" s="63">
        <f t="shared" si="8"/>
        <v>37147</v>
      </c>
      <c r="H122" s="70">
        <v>0</v>
      </c>
      <c r="I122" s="10"/>
      <c r="J122" s="71">
        <f ca="1">[1]!EURO($B$5,$C122,$D122,$E$5,$F122,$G122-$D$3,$H122,J$5)</f>
        <v>25.134387768943196</v>
      </c>
      <c r="L122" s="72"/>
      <c r="M122" s="74">
        <f>+MAX(0,MIN(M$5-SUM(M$7:M121), M$1))</f>
        <v>0</v>
      </c>
      <c r="N122" s="76">
        <f t="shared" ca="1" si="5"/>
        <v>0</v>
      </c>
    </row>
    <row r="123" spans="2:14" x14ac:dyDescent="0.2">
      <c r="B123" s="69"/>
      <c r="C123" s="60">
        <f t="shared" si="6"/>
        <v>56</v>
      </c>
      <c r="D123" s="73">
        <f>2*LN(1+VLOOKUP(G123,CURVES!B$13:C$372,2)/2)</f>
        <v>6.0022542757906583E-2</v>
      </c>
      <c r="E123" s="69"/>
      <c r="F123" s="62">
        <f t="shared" si="7"/>
        <v>1</v>
      </c>
      <c r="G123" s="63">
        <f t="shared" si="8"/>
        <v>37154</v>
      </c>
      <c r="H123" s="70">
        <v>0</v>
      </c>
      <c r="I123" s="10"/>
      <c r="J123" s="71">
        <f ca="1">[1]!EURO($B$5,$C123,$D123,$E$5,$F123,$G123-$D$3,$H123,J$5)</f>
        <v>25.1937085278682</v>
      </c>
      <c r="L123" s="72"/>
      <c r="M123" s="74">
        <f>+MAX(0,MIN(M$5-SUM(M$7:M122), M$1))</f>
        <v>0</v>
      </c>
      <c r="N123" s="76">
        <f t="shared" ca="1" si="5"/>
        <v>0</v>
      </c>
    </row>
    <row r="124" spans="2:14" x14ac:dyDescent="0.2">
      <c r="B124" s="69"/>
      <c r="C124" s="60">
        <f t="shared" si="6"/>
        <v>56</v>
      </c>
      <c r="D124" s="73">
        <f>2*LN(1+VLOOKUP(G124,CURVES!B$13:C$372,2)/2)</f>
        <v>6.0022542757906583E-2</v>
      </c>
      <c r="E124" s="69"/>
      <c r="F124" s="62">
        <f t="shared" si="7"/>
        <v>1</v>
      </c>
      <c r="G124" s="63">
        <f t="shared" si="8"/>
        <v>37161</v>
      </c>
      <c r="H124" s="70">
        <v>0</v>
      </c>
      <c r="I124" s="10"/>
      <c r="J124" s="71">
        <f ca="1">[1]!EURO($B$5,$C124,$D124,$E$5,$F124,$G124-$D$3,$H124,J$5)</f>
        <v>25.252290460333569</v>
      </c>
      <c r="L124" s="72"/>
      <c r="M124" s="74">
        <f>+MAX(0,MIN(M$5-SUM(M$7:M123), M$1))</f>
        <v>0</v>
      </c>
      <c r="N124" s="76">
        <f t="shared" ca="1" si="5"/>
        <v>0</v>
      </c>
    </row>
    <row r="125" spans="2:14" x14ac:dyDescent="0.2">
      <c r="B125" s="69"/>
      <c r="C125" s="60">
        <f t="shared" si="6"/>
        <v>56</v>
      </c>
      <c r="D125" s="73">
        <f>2*LN(1+VLOOKUP(G125,CURVES!B$13:C$372,2)/2)</f>
        <v>6.0206057041014518E-2</v>
      </c>
      <c r="E125" s="69"/>
      <c r="F125" s="62">
        <f t="shared" si="7"/>
        <v>1</v>
      </c>
      <c r="G125" s="63">
        <f t="shared" si="8"/>
        <v>37168</v>
      </c>
      <c r="H125" s="70">
        <v>0</v>
      </c>
      <c r="I125" s="10"/>
      <c r="J125" s="71">
        <f ca="1">[1]!EURO($B$5,$C125,$D125,$E$5,$F125,$G125-$D$3,$H125,J$5)</f>
        <v>25.294938401024901</v>
      </c>
      <c r="L125" s="72"/>
      <c r="M125" s="74">
        <f>+MAX(0,MIN(M$5-SUM(M$7:M124), M$1))</f>
        <v>0</v>
      </c>
      <c r="N125" s="76">
        <f t="shared" ca="1" si="5"/>
        <v>0</v>
      </c>
    </row>
    <row r="126" spans="2:14" x14ac:dyDescent="0.2">
      <c r="B126" s="69"/>
      <c r="C126" s="60">
        <f t="shared" si="6"/>
        <v>56</v>
      </c>
      <c r="D126" s="73">
        <f>2*LN(1+VLOOKUP(G126,CURVES!B$13:C$372,2)/2)</f>
        <v>6.0206057041014518E-2</v>
      </c>
      <c r="E126" s="69"/>
      <c r="F126" s="62">
        <f t="shared" si="7"/>
        <v>1</v>
      </c>
      <c r="G126" s="63">
        <f t="shared" si="8"/>
        <v>37175</v>
      </c>
      <c r="H126" s="70">
        <v>0</v>
      </c>
      <c r="I126" s="10"/>
      <c r="J126" s="71">
        <f ca="1">[1]!EURO($B$5,$C126,$D126,$E$5,$F126,$G126-$D$3,$H126,J$5)</f>
        <v>25.35194169486773</v>
      </c>
      <c r="L126" s="72"/>
      <c r="M126" s="74">
        <f>+MAX(0,MIN(M$5-SUM(M$7:M125), M$1))</f>
        <v>0</v>
      </c>
      <c r="N126" s="76">
        <f t="shared" ca="1" si="5"/>
        <v>0</v>
      </c>
    </row>
    <row r="127" spans="2:14" x14ac:dyDescent="0.2">
      <c r="B127" s="69"/>
      <c r="C127" s="60">
        <f t="shared" si="6"/>
        <v>56</v>
      </c>
      <c r="D127" s="73">
        <f>2*LN(1+VLOOKUP(G127,CURVES!B$13:C$372,2)/2)</f>
        <v>6.0206057041014518E-2</v>
      </c>
      <c r="E127" s="69"/>
      <c r="F127" s="62">
        <f t="shared" si="7"/>
        <v>1</v>
      </c>
      <c r="G127" s="63">
        <f t="shared" si="8"/>
        <v>37182</v>
      </c>
      <c r="H127" s="70">
        <v>0</v>
      </c>
      <c r="I127" s="10"/>
      <c r="J127" s="71">
        <f ca="1">[1]!EURO($B$5,$C127,$D127,$E$5,$F127,$G127-$D$3,$H127,J$5)</f>
        <v>25.408233829475563</v>
      </c>
      <c r="L127" s="72"/>
      <c r="M127" s="74">
        <f>+MAX(0,MIN(M$5-SUM(M$7:M126), M$1))</f>
        <v>0</v>
      </c>
      <c r="N127" s="76">
        <f t="shared" ca="1" si="5"/>
        <v>0</v>
      </c>
    </row>
    <row r="128" spans="2:14" x14ac:dyDescent="0.2">
      <c r="B128" s="69"/>
      <c r="C128" s="60">
        <f t="shared" si="6"/>
        <v>56</v>
      </c>
      <c r="D128" s="73">
        <f>2*LN(1+VLOOKUP(G128,CURVES!B$13:C$372,2)/2)</f>
        <v>6.0206057041014518E-2</v>
      </c>
      <c r="E128" s="69"/>
      <c r="F128" s="62">
        <f t="shared" si="7"/>
        <v>1</v>
      </c>
      <c r="G128" s="63">
        <f t="shared" si="8"/>
        <v>37189</v>
      </c>
      <c r="H128" s="70">
        <v>0</v>
      </c>
      <c r="I128" s="10"/>
      <c r="J128" s="71">
        <f ca="1">[1]!EURO($B$5,$C128,$D128,$E$5,$F128,$G128-$D$3,$H128,J$5)</f>
        <v>25.463823634208019</v>
      </c>
      <c r="L128" s="72"/>
      <c r="M128" s="74">
        <f>+MAX(0,MIN(M$5-SUM(M$7:M127), M$1))</f>
        <v>0</v>
      </c>
      <c r="N128" s="76">
        <f t="shared" ca="1" si="5"/>
        <v>0</v>
      </c>
    </row>
    <row r="129" spans="2:14" x14ac:dyDescent="0.2">
      <c r="B129" s="69"/>
      <c r="C129" s="60">
        <f t="shared" si="6"/>
        <v>56</v>
      </c>
      <c r="D129" s="73">
        <f>2*LN(1+VLOOKUP(G129,CURVES!B$13:C$372,2)/2)</f>
        <v>6.0377460810556102E-2</v>
      </c>
      <c r="E129" s="69"/>
      <c r="F129" s="62">
        <f t="shared" si="7"/>
        <v>1</v>
      </c>
      <c r="G129" s="63">
        <f t="shared" si="8"/>
        <v>37196</v>
      </c>
      <c r="H129" s="70">
        <v>0</v>
      </c>
      <c r="I129" s="10"/>
      <c r="J129" s="71">
        <f ca="1">[1]!EURO($B$5,$C129,$D129,$E$5,$F129,$G129-$D$3,$H129,J$5)</f>
        <v>25.504045571930291</v>
      </c>
      <c r="L129" s="72"/>
      <c r="M129" s="74">
        <f>+MAX(0,MIN(M$5-SUM(M$7:M128), M$1))</f>
        <v>0</v>
      </c>
      <c r="N129" s="76">
        <f t="shared" ca="1" si="5"/>
        <v>0</v>
      </c>
    </row>
    <row r="130" spans="2:14" x14ac:dyDescent="0.2">
      <c r="B130" s="69"/>
      <c r="C130" s="60">
        <f t="shared" si="6"/>
        <v>56</v>
      </c>
      <c r="D130" s="73">
        <f>2*LN(1+VLOOKUP(G130,CURVES!B$13:C$372,2)/2)</f>
        <v>6.0377460810556102E-2</v>
      </c>
      <c r="E130" s="69"/>
      <c r="F130" s="62">
        <f t="shared" si="7"/>
        <v>1</v>
      </c>
      <c r="G130" s="63">
        <f t="shared" si="8"/>
        <v>37203</v>
      </c>
      <c r="H130" s="70">
        <v>0</v>
      </c>
      <c r="I130" s="10"/>
      <c r="J130" s="71">
        <f ca="1">[1]!EURO($B$5,$C130,$D130,$E$5,$F130,$G130-$D$3,$H130,J$5)</f>
        <v>25.558136727194334</v>
      </c>
      <c r="L130" s="72"/>
      <c r="M130" s="74">
        <f>+MAX(0,MIN(M$5-SUM(M$7:M129), M$1))</f>
        <v>0</v>
      </c>
      <c r="N130" s="76">
        <f t="shared" ca="1" si="5"/>
        <v>0</v>
      </c>
    </row>
    <row r="131" spans="2:14" x14ac:dyDescent="0.2">
      <c r="B131" s="69"/>
      <c r="C131" s="60">
        <f t="shared" si="6"/>
        <v>56</v>
      </c>
      <c r="D131" s="73">
        <f>2*LN(1+VLOOKUP(G131,CURVES!B$13:C$372,2)/2)</f>
        <v>6.0377460810556102E-2</v>
      </c>
      <c r="E131" s="69"/>
      <c r="F131" s="62">
        <f t="shared" si="7"/>
        <v>1</v>
      </c>
      <c r="G131" s="63">
        <f t="shared" si="8"/>
        <v>37210</v>
      </c>
      <c r="H131" s="70">
        <v>0</v>
      </c>
      <c r="I131" s="10"/>
      <c r="J131" s="71">
        <f ca="1">[1]!EURO($B$5,$C131,$D131,$E$5,$F131,$G131-$D$3,$H131,J$5)</f>
        <v>25.611551166403963</v>
      </c>
      <c r="L131" s="72"/>
      <c r="M131" s="74">
        <f>+MAX(0,MIN(M$5-SUM(M$7:M130), M$1))</f>
        <v>0</v>
      </c>
      <c r="N131" s="76">
        <f t="shared" ca="1" si="5"/>
        <v>0</v>
      </c>
    </row>
    <row r="132" spans="2:14" x14ac:dyDescent="0.2">
      <c r="B132" s="69"/>
      <c r="C132" s="60">
        <f t="shared" si="6"/>
        <v>56</v>
      </c>
      <c r="D132" s="73">
        <f>2*LN(1+VLOOKUP(G132,CURVES!B$13:C$372,2)/2)</f>
        <v>6.0377460810556102E-2</v>
      </c>
      <c r="E132" s="69"/>
      <c r="F132" s="62">
        <f t="shared" si="7"/>
        <v>1</v>
      </c>
      <c r="G132" s="63">
        <f t="shared" si="8"/>
        <v>37217</v>
      </c>
      <c r="H132" s="70">
        <v>0</v>
      </c>
      <c r="I132" s="10"/>
      <c r="J132" s="71">
        <f ca="1">[1]!EURO($B$5,$C132,$D132,$E$5,$F132,$G132-$D$3,$H132,J$5)</f>
        <v>25.664297072106727</v>
      </c>
      <c r="L132" s="72"/>
      <c r="M132" s="74">
        <f>+MAX(0,MIN(M$5-SUM(M$7:M131), M$1))</f>
        <v>0</v>
      </c>
      <c r="N132" s="76">
        <f t="shared" ca="1" si="5"/>
        <v>0</v>
      </c>
    </row>
    <row r="133" spans="2:14" x14ac:dyDescent="0.2">
      <c r="B133" s="69"/>
      <c r="C133" s="60">
        <f t="shared" si="6"/>
        <v>56</v>
      </c>
      <c r="D133" s="73">
        <f>2*LN(1+VLOOKUP(G133,CURVES!B$13:C$372,2)/2)</f>
        <v>6.0377460810556102E-2</v>
      </c>
      <c r="E133" s="69"/>
      <c r="F133" s="62">
        <f t="shared" si="7"/>
        <v>1</v>
      </c>
      <c r="G133" s="63">
        <f t="shared" si="8"/>
        <v>37224</v>
      </c>
      <c r="H133" s="70">
        <v>0</v>
      </c>
      <c r="I133" s="10"/>
      <c r="J133" s="71">
        <f ca="1">[1]!EURO($B$5,$C133,$D133,$E$5,$F133,$G133-$D$3,$H133,J$5)</f>
        <v>25.716382475572399</v>
      </c>
      <c r="L133" s="72"/>
      <c r="M133" s="74">
        <f>+MAX(0,MIN(M$5-SUM(M$7:M132), M$1))</f>
        <v>0</v>
      </c>
      <c r="N133" s="76">
        <f t="shared" ca="1" si="5"/>
        <v>0</v>
      </c>
    </row>
    <row r="134" spans="2:14" x14ac:dyDescent="0.2">
      <c r="B134" s="69"/>
      <c r="C134" s="60">
        <f t="shared" si="6"/>
        <v>56</v>
      </c>
      <c r="D134" s="73">
        <f>2*LN(1+VLOOKUP(G134,CURVES!B$13:C$372,2)/2)</f>
        <v>6.0543321450504964E-2</v>
      </c>
      <c r="E134" s="69"/>
      <c r="F134" s="62">
        <f t="shared" si="7"/>
        <v>1</v>
      </c>
      <c r="G134" s="63">
        <f t="shared" si="8"/>
        <v>37231</v>
      </c>
      <c r="H134" s="70">
        <v>0</v>
      </c>
      <c r="I134" s="10"/>
      <c r="J134" s="71">
        <f ca="1">[1]!EURO($B$5,$C134,$D134,$E$5,$F134,$G134-$D$3,$H134,J$5)</f>
        <v>25.753044854492792</v>
      </c>
      <c r="L134" s="72"/>
      <c r="M134" s="74">
        <f>+MAX(0,MIN(M$5-SUM(M$7:M133), M$1))</f>
        <v>0</v>
      </c>
      <c r="N134" s="76">
        <f t="shared" ca="1" si="5"/>
        <v>0</v>
      </c>
    </row>
    <row r="135" spans="2:14" x14ac:dyDescent="0.2">
      <c r="B135" s="69"/>
      <c r="C135" s="60">
        <f t="shared" si="6"/>
        <v>56</v>
      </c>
      <c r="D135" s="73">
        <f>2*LN(1+VLOOKUP(G135,CURVES!B$13:C$372,2)/2)</f>
        <v>6.0543321450504964E-2</v>
      </c>
      <c r="E135" s="69"/>
      <c r="F135" s="62">
        <f t="shared" si="7"/>
        <v>1</v>
      </c>
      <c r="G135" s="63">
        <f t="shared" si="8"/>
        <v>37238</v>
      </c>
      <c r="H135" s="70">
        <v>0</v>
      </c>
      <c r="I135" s="10"/>
      <c r="J135" s="71">
        <f ca="1">[1]!EURO($B$5,$C135,$D135,$E$5,$F135,$G135-$D$3,$H135,J$5)</f>
        <v>25.803717534898475</v>
      </c>
      <c r="L135" s="72"/>
      <c r="M135" s="74">
        <f>+MAX(0,MIN(M$5-SUM(M$7:M134), M$1))</f>
        <v>0</v>
      </c>
      <c r="N135" s="76">
        <f t="shared" ref="N135:N198" ca="1" si="9">+$J135*M135</f>
        <v>0</v>
      </c>
    </row>
    <row r="136" spans="2:14" x14ac:dyDescent="0.2">
      <c r="B136" s="69"/>
      <c r="C136" s="60">
        <f t="shared" ref="C136:C199" si="10">+C$5*(1+$C$4*(EXP(D136*(G136-$G$5)/365.25)-1))</f>
        <v>56</v>
      </c>
      <c r="D136" s="73">
        <f>2*LN(1+VLOOKUP(G136,CURVES!B$13:C$372,2)/2)</f>
        <v>6.0543321450504964E-2</v>
      </c>
      <c r="E136" s="69"/>
      <c r="F136" s="62">
        <f t="shared" si="7"/>
        <v>1</v>
      </c>
      <c r="G136" s="63">
        <f t="shared" si="8"/>
        <v>37245</v>
      </c>
      <c r="H136" s="70">
        <v>0</v>
      </c>
      <c r="I136" s="10"/>
      <c r="J136" s="71">
        <f ca="1">[1]!EURO($B$5,$C136,$D136,$E$5,$F136,$G136-$D$3,$H136,J$5)</f>
        <v>25.853753062265149</v>
      </c>
      <c r="L136" s="72"/>
      <c r="M136" s="74">
        <f>+MAX(0,MIN(M$5-SUM(M$7:M135), M$1))</f>
        <v>0</v>
      </c>
      <c r="N136" s="76">
        <f t="shared" ca="1" si="9"/>
        <v>0</v>
      </c>
    </row>
    <row r="137" spans="2:14" x14ac:dyDescent="0.2">
      <c r="B137" s="69"/>
      <c r="C137" s="60">
        <f t="shared" si="10"/>
        <v>56</v>
      </c>
      <c r="D137" s="73">
        <f>2*LN(1+VLOOKUP(G137,CURVES!B$13:C$372,2)/2)</f>
        <v>6.0543321450504964E-2</v>
      </c>
      <c r="E137" s="69"/>
      <c r="F137" s="62">
        <f t="shared" ref="F137:F200" si="11">+F$5</f>
        <v>1</v>
      </c>
      <c r="G137" s="63">
        <f t="shared" ref="G137:G200" si="12">+G136+7</f>
        <v>37252</v>
      </c>
      <c r="H137" s="70">
        <v>0</v>
      </c>
      <c r="I137" s="10"/>
      <c r="J137" s="71">
        <f ca="1">[1]!EURO($B$5,$C137,$D137,$E$5,$F137,$G137-$D$3,$H137,J$5)</f>
        <v>25.903158902782032</v>
      </c>
      <c r="L137" s="72"/>
      <c r="M137" s="74">
        <f>+MAX(0,MIN(M$5-SUM(M$7:M136), M$1))</f>
        <v>0</v>
      </c>
      <c r="N137" s="76">
        <f t="shared" ca="1" si="9"/>
        <v>0</v>
      </c>
    </row>
    <row r="138" spans="2:14" x14ac:dyDescent="0.2">
      <c r="B138" s="69"/>
      <c r="C138" s="60">
        <f t="shared" si="10"/>
        <v>56</v>
      </c>
      <c r="D138" s="73">
        <f>2*LN(1+VLOOKUP(G138,CURVES!B$13:C$372,2)/2)</f>
        <v>6.0711223242716349E-2</v>
      </c>
      <c r="E138" s="69"/>
      <c r="F138" s="62">
        <f t="shared" si="11"/>
        <v>1</v>
      </c>
      <c r="G138" s="63">
        <f t="shared" si="12"/>
        <v>37259</v>
      </c>
      <c r="H138" s="70">
        <v>0</v>
      </c>
      <c r="I138" s="10"/>
      <c r="J138" s="71">
        <f ca="1">[1]!EURO($B$5,$C138,$D138,$E$5,$F138,$G138-$D$3,$H138,J$5)</f>
        <v>25.936532560110539</v>
      </c>
      <c r="L138" s="72"/>
      <c r="M138" s="74">
        <f>+MAX(0,MIN(M$5-SUM(M$7:M137), M$1))</f>
        <v>0</v>
      </c>
      <c r="N138" s="76">
        <f t="shared" ca="1" si="9"/>
        <v>0</v>
      </c>
    </row>
    <row r="139" spans="2:14" x14ac:dyDescent="0.2">
      <c r="B139" s="69"/>
      <c r="C139" s="60">
        <f t="shared" si="10"/>
        <v>56</v>
      </c>
      <c r="D139" s="73">
        <f>2*LN(1+VLOOKUP(G139,CURVES!B$13:C$372,2)/2)</f>
        <v>6.0711223242716349E-2</v>
      </c>
      <c r="E139" s="69"/>
      <c r="F139" s="62">
        <f t="shared" si="11"/>
        <v>1</v>
      </c>
      <c r="G139" s="63">
        <f t="shared" si="12"/>
        <v>37266</v>
      </c>
      <c r="H139" s="70">
        <v>0</v>
      </c>
      <c r="I139" s="10"/>
      <c r="J139" s="71">
        <f ca="1">[1]!EURO($B$5,$C139,$D139,$E$5,$F139,$G139-$D$3,$H139,J$5)</f>
        <v>25.984584873854256</v>
      </c>
      <c r="L139" s="72"/>
      <c r="M139" s="74">
        <f>+MAX(0,MIN(M$5-SUM(M$7:M138), M$1))</f>
        <v>0</v>
      </c>
      <c r="N139" s="76">
        <f t="shared" ca="1" si="9"/>
        <v>0</v>
      </c>
    </row>
    <row r="140" spans="2:14" x14ac:dyDescent="0.2">
      <c r="B140" s="69"/>
      <c r="C140" s="60">
        <f t="shared" si="10"/>
        <v>56</v>
      </c>
      <c r="D140" s="73">
        <f>2*LN(1+VLOOKUP(G140,CURVES!B$13:C$372,2)/2)</f>
        <v>6.0711223242716349E-2</v>
      </c>
      <c r="E140" s="69"/>
      <c r="F140" s="62">
        <f t="shared" si="11"/>
        <v>1</v>
      </c>
      <c r="G140" s="63">
        <f t="shared" si="12"/>
        <v>37273</v>
      </c>
      <c r="H140" s="70">
        <v>0</v>
      </c>
      <c r="I140" s="10"/>
      <c r="J140" s="71">
        <f ca="1">[1]!EURO($B$5,$C140,$D140,$E$5,$F140,$G140-$D$3,$H140,J$5)</f>
        <v>26.032029248061161</v>
      </c>
      <c r="L140" s="72"/>
      <c r="M140" s="74">
        <f>+MAX(0,MIN(M$5-SUM(M$7:M139), M$1))</f>
        <v>0</v>
      </c>
      <c r="N140" s="76">
        <f t="shared" ca="1" si="9"/>
        <v>0</v>
      </c>
    </row>
    <row r="141" spans="2:14" x14ac:dyDescent="0.2">
      <c r="B141" s="69"/>
      <c r="C141" s="60">
        <f t="shared" si="10"/>
        <v>56</v>
      </c>
      <c r="D141" s="73">
        <f>2*LN(1+VLOOKUP(G141,CURVES!B$13:C$372,2)/2)</f>
        <v>6.0711223242716349E-2</v>
      </c>
      <c r="E141" s="69"/>
      <c r="F141" s="62">
        <f t="shared" si="11"/>
        <v>1</v>
      </c>
      <c r="G141" s="63">
        <f t="shared" si="12"/>
        <v>37280</v>
      </c>
      <c r="H141" s="70">
        <v>0</v>
      </c>
      <c r="I141" s="10"/>
      <c r="J141" s="71">
        <f ca="1">[1]!EURO($B$5,$C141,$D141,$E$5,$F141,$G141-$D$3,$H141,J$5)</f>
        <v>26.078872639737547</v>
      </c>
      <c r="L141" s="72"/>
      <c r="M141" s="74">
        <f>+MAX(0,MIN(M$5-SUM(M$7:M140), M$1))</f>
        <v>0</v>
      </c>
      <c r="N141" s="76">
        <f t="shared" ca="1" si="9"/>
        <v>0</v>
      </c>
    </row>
    <row r="142" spans="2:14" x14ac:dyDescent="0.2">
      <c r="B142" s="69"/>
      <c r="C142" s="60">
        <f t="shared" si="10"/>
        <v>56</v>
      </c>
      <c r="D142" s="73">
        <f>2*LN(1+VLOOKUP(G142,CURVES!B$13:C$372,2)/2)</f>
        <v>6.0711223242716349E-2</v>
      </c>
      <c r="E142" s="69"/>
      <c r="F142" s="62">
        <f t="shared" si="11"/>
        <v>1</v>
      </c>
      <c r="G142" s="63">
        <f t="shared" si="12"/>
        <v>37287</v>
      </c>
      <c r="H142" s="70">
        <v>0</v>
      </c>
      <c r="I142" s="10"/>
      <c r="J142" s="71">
        <f ca="1">[1]!EURO($B$5,$C142,$D142,$E$5,$F142,$G142-$D$3,$H142,J$5)</f>
        <v>26.125121886189064</v>
      </c>
      <c r="L142" s="72"/>
      <c r="M142" s="74">
        <f>+MAX(0,MIN(M$5-SUM(M$7:M141), M$1))</f>
        <v>0</v>
      </c>
      <c r="N142" s="76">
        <f t="shared" ca="1" si="9"/>
        <v>0</v>
      </c>
    </row>
    <row r="143" spans="2:14" x14ac:dyDescent="0.2">
      <c r="B143" s="69"/>
      <c r="C143" s="60">
        <f t="shared" si="10"/>
        <v>56</v>
      </c>
      <c r="D143" s="73">
        <f>2*LN(1+VLOOKUP(G143,CURVES!B$13:C$372,2)/2)</f>
        <v>6.0874302440720604E-2</v>
      </c>
      <c r="E143" s="69"/>
      <c r="F143" s="62">
        <f t="shared" si="11"/>
        <v>1</v>
      </c>
      <c r="G143" s="63">
        <f t="shared" si="12"/>
        <v>37294</v>
      </c>
      <c r="H143" s="70">
        <v>0</v>
      </c>
      <c r="I143" s="10"/>
      <c r="J143" s="71">
        <f ca="1">[1]!EURO($B$5,$C143,$D143,$E$5,$F143,$G143-$D$3,$H143,J$5)</f>
        <v>26.155262725041176</v>
      </c>
      <c r="L143" s="72"/>
      <c r="M143" s="74">
        <f>+MAX(0,MIN(M$5-SUM(M$7:M142), M$1))</f>
        <v>0</v>
      </c>
      <c r="N143" s="76">
        <f t="shared" ca="1" si="9"/>
        <v>0</v>
      </c>
    </row>
    <row r="144" spans="2:14" x14ac:dyDescent="0.2">
      <c r="B144" s="69"/>
      <c r="C144" s="60">
        <f t="shared" si="10"/>
        <v>56</v>
      </c>
      <c r="D144" s="73">
        <f>2*LN(1+VLOOKUP(G144,CURVES!B$13:C$372,2)/2)</f>
        <v>6.0874302440720604E-2</v>
      </c>
      <c r="E144" s="69"/>
      <c r="F144" s="62">
        <f t="shared" si="11"/>
        <v>1</v>
      </c>
      <c r="G144" s="63">
        <f t="shared" si="12"/>
        <v>37301</v>
      </c>
      <c r="H144" s="70">
        <v>0</v>
      </c>
      <c r="I144" s="10"/>
      <c r="J144" s="71">
        <f ca="1">[1]!EURO($B$5,$C144,$D144,$E$5,$F144,$G144-$D$3,$H144,J$5)</f>
        <v>26.200231793541203</v>
      </c>
      <c r="L144" s="72"/>
      <c r="M144" s="74">
        <f>+MAX(0,MIN(M$5-SUM(M$7:M143), M$1))</f>
        <v>0</v>
      </c>
      <c r="N144" s="76">
        <f t="shared" ca="1" si="9"/>
        <v>0</v>
      </c>
    </row>
    <row r="145" spans="2:14" x14ac:dyDescent="0.2">
      <c r="B145" s="69"/>
      <c r="C145" s="60">
        <f t="shared" si="10"/>
        <v>56</v>
      </c>
      <c r="D145" s="73">
        <f>2*LN(1+VLOOKUP(G145,CURVES!B$13:C$372,2)/2)</f>
        <v>6.0874302440720604E-2</v>
      </c>
      <c r="E145" s="69"/>
      <c r="F145" s="62">
        <f t="shared" si="11"/>
        <v>1</v>
      </c>
      <c r="G145" s="63">
        <f t="shared" si="12"/>
        <v>37308</v>
      </c>
      <c r="H145" s="70">
        <v>0</v>
      </c>
      <c r="I145" s="10"/>
      <c r="J145" s="71">
        <f ca="1">[1]!EURO($B$5,$C145,$D145,$E$5,$F145,$G145-$D$3,$H145,J$5)</f>
        <v>26.244626672591629</v>
      </c>
      <c r="L145" s="72"/>
      <c r="M145" s="74">
        <f>+MAX(0,MIN(M$5-SUM(M$7:M144), M$1))</f>
        <v>0</v>
      </c>
      <c r="N145" s="76">
        <f t="shared" ca="1" si="9"/>
        <v>0</v>
      </c>
    </row>
    <row r="146" spans="2:14" x14ac:dyDescent="0.2">
      <c r="B146" s="69"/>
      <c r="C146" s="60">
        <f t="shared" si="10"/>
        <v>56</v>
      </c>
      <c r="D146" s="73">
        <f>2*LN(1+VLOOKUP(G146,CURVES!B$13:C$372,2)/2)</f>
        <v>6.0874302440720604E-2</v>
      </c>
      <c r="E146" s="69"/>
      <c r="F146" s="62">
        <f t="shared" si="11"/>
        <v>1</v>
      </c>
      <c r="G146" s="63">
        <f t="shared" si="12"/>
        <v>37315</v>
      </c>
      <c r="H146" s="70">
        <v>0</v>
      </c>
      <c r="I146" s="10"/>
      <c r="J146" s="71">
        <f ca="1">[1]!EURO($B$5,$C146,$D146,$E$5,$F146,$G146-$D$3,$H146,J$5)</f>
        <v>26.288453750379666</v>
      </c>
      <c r="L146" s="72"/>
      <c r="M146" s="74">
        <f>+MAX(0,MIN(M$5-SUM(M$7:M145), M$1))</f>
        <v>0</v>
      </c>
      <c r="N146" s="76">
        <f t="shared" ca="1" si="9"/>
        <v>0</v>
      </c>
    </row>
    <row r="147" spans="2:14" x14ac:dyDescent="0.2">
      <c r="B147" s="69"/>
      <c r="C147" s="60">
        <f t="shared" si="10"/>
        <v>56</v>
      </c>
      <c r="D147" s="73">
        <f>2*LN(1+VLOOKUP(G147,CURVES!B$13:C$372,2)/2)</f>
        <v>6.1021588360137144E-2</v>
      </c>
      <c r="E147" s="69"/>
      <c r="F147" s="62">
        <f t="shared" si="11"/>
        <v>1</v>
      </c>
      <c r="G147" s="63">
        <f t="shared" si="12"/>
        <v>37322</v>
      </c>
      <c r="H147" s="70">
        <v>0</v>
      </c>
      <c r="I147" s="10"/>
      <c r="J147" s="71">
        <f ca="1">[1]!EURO($B$5,$C147,$D147,$E$5,$F147,$G147-$D$3,$H147,J$5)</f>
        <v>26.317305293734364</v>
      </c>
      <c r="L147" s="72"/>
      <c r="M147" s="74">
        <f>+MAX(0,MIN(M$5-SUM(M$7:M146), M$1))</f>
        <v>0</v>
      </c>
      <c r="N147" s="76">
        <f t="shared" ca="1" si="9"/>
        <v>0</v>
      </c>
    </row>
    <row r="148" spans="2:14" x14ac:dyDescent="0.2">
      <c r="B148" s="69"/>
      <c r="C148" s="60">
        <f t="shared" si="10"/>
        <v>56</v>
      </c>
      <c r="D148" s="73">
        <f>2*LN(1+VLOOKUP(G148,CURVES!B$13:C$372,2)/2)</f>
        <v>6.1021588360137144E-2</v>
      </c>
      <c r="E148" s="69"/>
      <c r="F148" s="62">
        <f t="shared" si="11"/>
        <v>1</v>
      </c>
      <c r="G148" s="63">
        <f t="shared" si="12"/>
        <v>37329</v>
      </c>
      <c r="H148" s="70">
        <v>0</v>
      </c>
      <c r="I148" s="10"/>
      <c r="J148" s="71">
        <f ca="1">[1]!EURO($B$5,$C148,$D148,$E$5,$F148,$G148-$D$3,$H148,J$5)</f>
        <v>26.359915000146533</v>
      </c>
      <c r="L148" s="72"/>
      <c r="M148" s="74">
        <f>+MAX(0,MIN(M$5-SUM(M$7:M147), M$1))</f>
        <v>0</v>
      </c>
      <c r="N148" s="76">
        <f t="shared" ca="1" si="9"/>
        <v>0</v>
      </c>
    </row>
    <row r="149" spans="2:14" x14ac:dyDescent="0.2">
      <c r="B149" s="69"/>
      <c r="C149" s="60">
        <f t="shared" si="10"/>
        <v>56</v>
      </c>
      <c r="D149" s="73">
        <f>2*LN(1+VLOOKUP(G149,CURVES!B$13:C$372,2)/2)</f>
        <v>6.1021588360137144E-2</v>
      </c>
      <c r="E149" s="69"/>
      <c r="F149" s="62">
        <f t="shared" si="11"/>
        <v>1</v>
      </c>
      <c r="G149" s="63">
        <f t="shared" si="12"/>
        <v>37336</v>
      </c>
      <c r="H149" s="70">
        <v>0</v>
      </c>
      <c r="I149" s="10"/>
      <c r="J149" s="71">
        <f ca="1">[1]!EURO($B$5,$C149,$D149,$E$5,$F149,$G149-$D$3,$H149,J$5)</f>
        <v>26.401975569071034</v>
      </c>
      <c r="L149" s="72"/>
      <c r="M149" s="74">
        <f>+MAX(0,MIN(M$5-SUM(M$7:M148), M$1))</f>
        <v>0</v>
      </c>
      <c r="N149" s="76">
        <f t="shared" ca="1" si="9"/>
        <v>0</v>
      </c>
    </row>
    <row r="150" spans="2:14" x14ac:dyDescent="0.2">
      <c r="B150" s="69"/>
      <c r="C150" s="60">
        <f t="shared" si="10"/>
        <v>56</v>
      </c>
      <c r="D150" s="73">
        <f>2*LN(1+VLOOKUP(G150,CURVES!B$13:C$372,2)/2)</f>
        <v>6.1021588360137144E-2</v>
      </c>
      <c r="E150" s="69"/>
      <c r="F150" s="62">
        <f t="shared" si="11"/>
        <v>1</v>
      </c>
      <c r="G150" s="63">
        <f t="shared" si="12"/>
        <v>37343</v>
      </c>
      <c r="H150" s="70">
        <v>0</v>
      </c>
      <c r="I150" s="10"/>
      <c r="J150" s="71">
        <f ca="1">[1]!EURO($B$5,$C150,$D150,$E$5,$F150,$G150-$D$3,$H150,J$5)</f>
        <v>26.443492980993145</v>
      </c>
      <c r="L150" s="72"/>
      <c r="M150" s="74">
        <f>+MAX(0,MIN(M$5-SUM(M$7:M149), M$1))</f>
        <v>0</v>
      </c>
      <c r="N150" s="76">
        <f t="shared" ca="1" si="9"/>
        <v>0</v>
      </c>
    </row>
    <row r="151" spans="2:14" x14ac:dyDescent="0.2">
      <c r="B151" s="69"/>
      <c r="C151" s="60">
        <f t="shared" si="10"/>
        <v>56</v>
      </c>
      <c r="D151" s="73">
        <f>2*LN(1+VLOOKUP(G151,CURVES!B$13:C$372,2)/2)</f>
        <v>6.117210745905776E-2</v>
      </c>
      <c r="E151" s="69"/>
      <c r="F151" s="62">
        <f t="shared" si="11"/>
        <v>1</v>
      </c>
      <c r="G151" s="63">
        <f t="shared" si="12"/>
        <v>37350</v>
      </c>
      <c r="H151" s="70">
        <v>0</v>
      </c>
      <c r="I151" s="10"/>
      <c r="J151" s="71">
        <f ca="1">[1]!EURO($B$5,$C151,$D151,$E$5,$F151,$G151-$D$3,$H151,J$5)</f>
        <v>26.469340320066195</v>
      </c>
      <c r="L151" s="72"/>
      <c r="M151" s="74">
        <f>+MAX(0,MIN(M$5-SUM(M$7:M150), M$1))</f>
        <v>0</v>
      </c>
      <c r="N151" s="76">
        <f t="shared" ca="1" si="9"/>
        <v>0</v>
      </c>
    </row>
    <row r="152" spans="2:14" x14ac:dyDescent="0.2">
      <c r="B152" s="69"/>
      <c r="C152" s="60">
        <f t="shared" si="10"/>
        <v>56</v>
      </c>
      <c r="D152" s="73">
        <f>2*LN(1+VLOOKUP(G152,CURVES!B$13:C$372,2)/2)</f>
        <v>6.117210745905776E-2</v>
      </c>
      <c r="E152" s="69"/>
      <c r="F152" s="62">
        <f t="shared" si="11"/>
        <v>1</v>
      </c>
      <c r="G152" s="63">
        <f t="shared" si="12"/>
        <v>37357</v>
      </c>
      <c r="H152" s="70">
        <v>0</v>
      </c>
      <c r="I152" s="10"/>
      <c r="J152" s="71">
        <f ca="1">[1]!EURO($B$5,$C152,$D152,$E$5,$F152,$G152-$D$3,$H152,J$5)</f>
        <v>26.509686867790535</v>
      </c>
      <c r="L152" s="72"/>
      <c r="M152" s="74">
        <f>+MAX(0,MIN(M$5-SUM(M$7:M151), M$1))</f>
        <v>0</v>
      </c>
      <c r="N152" s="76">
        <f t="shared" ca="1" si="9"/>
        <v>0</v>
      </c>
    </row>
    <row r="153" spans="2:14" x14ac:dyDescent="0.2">
      <c r="B153" s="69"/>
      <c r="C153" s="60">
        <f t="shared" si="10"/>
        <v>56</v>
      </c>
      <c r="D153" s="73">
        <f>2*LN(1+VLOOKUP(G153,CURVES!B$13:C$372,2)/2)</f>
        <v>6.117210745905776E-2</v>
      </c>
      <c r="E153" s="69"/>
      <c r="F153" s="62">
        <f t="shared" si="11"/>
        <v>1</v>
      </c>
      <c r="G153" s="63">
        <f t="shared" si="12"/>
        <v>37364</v>
      </c>
      <c r="H153" s="70">
        <v>0</v>
      </c>
      <c r="I153" s="10"/>
      <c r="J153" s="71">
        <f ca="1">[1]!EURO($B$5,$C153,$D153,$E$5,$F153,$G153-$D$3,$H153,J$5)</f>
        <v>26.549507762378276</v>
      </c>
      <c r="L153" s="72"/>
      <c r="M153" s="74">
        <f>+MAX(0,MIN(M$5-SUM(M$7:M152), M$1))</f>
        <v>0</v>
      </c>
      <c r="N153" s="76">
        <f t="shared" ca="1" si="9"/>
        <v>0</v>
      </c>
    </row>
    <row r="154" spans="2:14" x14ac:dyDescent="0.2">
      <c r="B154" s="69"/>
      <c r="C154" s="60">
        <f t="shared" si="10"/>
        <v>56</v>
      </c>
      <c r="D154" s="73">
        <f>2*LN(1+VLOOKUP(G154,CURVES!B$13:C$372,2)/2)</f>
        <v>6.117210745905776E-2</v>
      </c>
      <c r="E154" s="69"/>
      <c r="F154" s="62">
        <f t="shared" si="11"/>
        <v>1</v>
      </c>
      <c r="G154" s="63">
        <f t="shared" si="12"/>
        <v>37371</v>
      </c>
      <c r="H154" s="70">
        <v>0</v>
      </c>
      <c r="I154" s="10"/>
      <c r="J154" s="71">
        <f ca="1">[1]!EURO($B$5,$C154,$D154,$E$5,$F154,$G154-$D$3,$H154,J$5)</f>
        <v>26.588808613247078</v>
      </c>
      <c r="L154" s="72"/>
      <c r="M154" s="74">
        <f>+MAX(0,MIN(M$5-SUM(M$7:M153), M$1))</f>
        <v>0</v>
      </c>
      <c r="N154" s="76">
        <f t="shared" ca="1" si="9"/>
        <v>0</v>
      </c>
    </row>
    <row r="155" spans="2:14" x14ac:dyDescent="0.2">
      <c r="B155" s="69"/>
      <c r="C155" s="60">
        <f t="shared" si="10"/>
        <v>56</v>
      </c>
      <c r="D155" s="73">
        <f>2*LN(1+VLOOKUP(G155,CURVES!B$13:C$372,2)/2)</f>
        <v>6.1298861641984767E-2</v>
      </c>
      <c r="E155" s="69"/>
      <c r="F155" s="62">
        <f t="shared" si="11"/>
        <v>1</v>
      </c>
      <c r="G155" s="63">
        <f t="shared" si="12"/>
        <v>37378</v>
      </c>
      <c r="H155" s="70">
        <v>0</v>
      </c>
      <c r="I155" s="10"/>
      <c r="J155" s="71">
        <f ca="1">[1]!EURO($B$5,$C155,$D155,$E$5,$F155,$G155-$D$3,$H155,J$5)</f>
        <v>26.61451449052888</v>
      </c>
      <c r="L155" s="72"/>
      <c r="M155" s="74">
        <f>+MAX(0,MIN(M$5-SUM(M$7:M154), M$1))</f>
        <v>0</v>
      </c>
      <c r="N155" s="76">
        <f t="shared" ca="1" si="9"/>
        <v>0</v>
      </c>
    </row>
    <row r="156" spans="2:14" x14ac:dyDescent="0.2">
      <c r="B156" s="69"/>
      <c r="C156" s="60">
        <f t="shared" si="10"/>
        <v>56</v>
      </c>
      <c r="D156" s="73">
        <f>2*LN(1+VLOOKUP(G156,CURVES!B$13:C$372,2)/2)</f>
        <v>6.1298861641984767E-2</v>
      </c>
      <c r="E156" s="69"/>
      <c r="F156" s="62">
        <f t="shared" si="11"/>
        <v>1</v>
      </c>
      <c r="G156" s="63">
        <f t="shared" si="12"/>
        <v>37385</v>
      </c>
      <c r="H156" s="70">
        <v>0</v>
      </c>
      <c r="I156" s="10"/>
      <c r="J156" s="71">
        <f ca="1">[1]!EURO($B$5,$C156,$D156,$E$5,$F156,$G156-$D$3,$H156,J$5)</f>
        <v>26.652706268860356</v>
      </c>
      <c r="L156" s="72"/>
      <c r="M156" s="74">
        <f>+MAX(0,MIN(M$5-SUM(M$7:M155), M$1))</f>
        <v>0</v>
      </c>
      <c r="N156" s="76">
        <f t="shared" ca="1" si="9"/>
        <v>0</v>
      </c>
    </row>
    <row r="157" spans="2:14" x14ac:dyDescent="0.2">
      <c r="B157" s="69"/>
      <c r="C157" s="60">
        <f t="shared" si="10"/>
        <v>56</v>
      </c>
      <c r="D157" s="73">
        <f>2*LN(1+VLOOKUP(G157,CURVES!B$13:C$372,2)/2)</f>
        <v>6.1298861641984767E-2</v>
      </c>
      <c r="E157" s="69"/>
      <c r="F157" s="62">
        <f t="shared" si="11"/>
        <v>1</v>
      </c>
      <c r="G157" s="63">
        <f t="shared" si="12"/>
        <v>37392</v>
      </c>
      <c r="H157" s="70">
        <v>0</v>
      </c>
      <c r="I157" s="10"/>
      <c r="J157" s="71">
        <f ca="1">[1]!EURO($B$5,$C157,$D157,$E$5,$F157,$G157-$D$3,$H157,J$5)</f>
        <v>26.690394426532247</v>
      </c>
      <c r="L157" s="72"/>
      <c r="M157" s="74">
        <f>+MAX(0,MIN(M$5-SUM(M$7:M156), M$1))</f>
        <v>0</v>
      </c>
      <c r="N157" s="76">
        <f t="shared" ca="1" si="9"/>
        <v>0</v>
      </c>
    </row>
    <row r="158" spans="2:14" x14ac:dyDescent="0.2">
      <c r="B158" s="69"/>
      <c r="C158" s="60">
        <f t="shared" si="10"/>
        <v>56</v>
      </c>
      <c r="D158" s="73">
        <f>2*LN(1+VLOOKUP(G158,CURVES!B$13:C$372,2)/2)</f>
        <v>6.1298861641984767E-2</v>
      </c>
      <c r="E158" s="69"/>
      <c r="F158" s="62">
        <f t="shared" si="11"/>
        <v>1</v>
      </c>
      <c r="G158" s="63">
        <f t="shared" si="12"/>
        <v>37399</v>
      </c>
      <c r="H158" s="70">
        <v>0</v>
      </c>
      <c r="I158" s="10"/>
      <c r="J158" s="71">
        <f ca="1">[1]!EURO($B$5,$C158,$D158,$E$5,$F158,$G158-$D$3,$H158,J$5)</f>
        <v>26.72758423417093</v>
      </c>
      <c r="L158" s="72"/>
      <c r="M158" s="74">
        <f>+MAX(0,MIN(M$5-SUM(M$7:M157), M$1))</f>
        <v>0</v>
      </c>
      <c r="N158" s="76">
        <f t="shared" ca="1" si="9"/>
        <v>0</v>
      </c>
    </row>
    <row r="159" spans="2:14" x14ac:dyDescent="0.2">
      <c r="B159" s="69"/>
      <c r="C159" s="60">
        <f t="shared" si="10"/>
        <v>56</v>
      </c>
      <c r="D159" s="73">
        <f>2*LN(1+VLOOKUP(G159,CURVES!B$13:C$372,2)/2)</f>
        <v>6.1298861641984767E-2</v>
      </c>
      <c r="E159" s="69"/>
      <c r="F159" s="62">
        <f t="shared" si="11"/>
        <v>1</v>
      </c>
      <c r="G159" s="63">
        <f t="shared" si="12"/>
        <v>37406</v>
      </c>
      <c r="H159" s="70">
        <v>0</v>
      </c>
      <c r="I159" s="10"/>
      <c r="J159" s="71">
        <f ca="1">[1]!EURO($B$5,$C159,$D159,$E$5,$F159,$G159-$D$3,$H159,J$5)</f>
        <v>26.764280882168265</v>
      </c>
      <c r="L159" s="72"/>
      <c r="M159" s="74">
        <f>+MAX(0,MIN(M$5-SUM(M$7:M158), M$1))</f>
        <v>0</v>
      </c>
      <c r="N159" s="76">
        <f t="shared" ca="1" si="9"/>
        <v>0</v>
      </c>
    </row>
    <row r="160" spans="2:14" x14ac:dyDescent="0.2">
      <c r="B160" s="69"/>
      <c r="C160" s="60">
        <f t="shared" si="10"/>
        <v>56</v>
      </c>
      <c r="D160" s="73">
        <f>2*LN(1+VLOOKUP(G160,CURVES!B$13:C$372,2)/2)</f>
        <v>6.1429832531223937E-2</v>
      </c>
      <c r="E160" s="69"/>
      <c r="F160" s="62">
        <f t="shared" si="11"/>
        <v>1</v>
      </c>
      <c r="G160" s="63">
        <f t="shared" si="12"/>
        <v>37413</v>
      </c>
      <c r="H160" s="70">
        <v>0</v>
      </c>
      <c r="I160" s="10"/>
      <c r="J160" s="71">
        <f ca="1">[1]!EURO($B$5,$C160,$D160,$E$5,$F160,$G160-$D$3,$H160,J$5)</f>
        <v>26.786540018700908</v>
      </c>
      <c r="L160" s="72"/>
      <c r="M160" s="74">
        <f>+MAX(0,MIN(M$5-SUM(M$7:M159), M$1))</f>
        <v>0</v>
      </c>
      <c r="N160" s="76">
        <f t="shared" ca="1" si="9"/>
        <v>0</v>
      </c>
    </row>
    <row r="161" spans="2:14" x14ac:dyDescent="0.2">
      <c r="B161" s="69"/>
      <c r="C161" s="60">
        <f t="shared" si="10"/>
        <v>56</v>
      </c>
      <c r="D161" s="73">
        <f>2*LN(1+VLOOKUP(G161,CURVES!B$13:C$372,2)/2)</f>
        <v>6.1429832531223937E-2</v>
      </c>
      <c r="E161" s="69"/>
      <c r="F161" s="62">
        <f t="shared" si="11"/>
        <v>1</v>
      </c>
      <c r="G161" s="63">
        <f t="shared" si="12"/>
        <v>37420</v>
      </c>
      <c r="H161" s="70">
        <v>0</v>
      </c>
      <c r="I161" s="10"/>
      <c r="J161" s="71">
        <f ca="1">[1]!EURO($B$5,$C161,$D161,$E$5,$F161,$G161-$D$3,$H161,J$5)</f>
        <v>26.822177968496145</v>
      </c>
      <c r="L161" s="72"/>
      <c r="M161" s="74">
        <f>+MAX(0,MIN(M$5-SUM(M$7:M160), M$1))</f>
        <v>0</v>
      </c>
      <c r="N161" s="76">
        <f t="shared" ca="1" si="9"/>
        <v>0</v>
      </c>
    </row>
    <row r="162" spans="2:14" x14ac:dyDescent="0.2">
      <c r="B162" s="69"/>
      <c r="C162" s="60">
        <f t="shared" si="10"/>
        <v>56</v>
      </c>
      <c r="D162" s="73">
        <f>2*LN(1+VLOOKUP(G162,CURVES!B$13:C$372,2)/2)</f>
        <v>6.1429832531223937E-2</v>
      </c>
      <c r="E162" s="69"/>
      <c r="F162" s="62">
        <f t="shared" si="11"/>
        <v>1</v>
      </c>
      <c r="G162" s="63">
        <f t="shared" si="12"/>
        <v>37427</v>
      </c>
      <c r="H162" s="70">
        <v>0</v>
      </c>
      <c r="I162" s="10"/>
      <c r="J162" s="71">
        <f ca="1">[1]!EURO($B$5,$C162,$D162,$E$5,$F162,$G162-$D$3,$H162,J$5)</f>
        <v>26.857337986748124</v>
      </c>
      <c r="L162" s="72"/>
      <c r="M162" s="74">
        <f>+MAX(0,MIN(M$5-SUM(M$7:M161), M$1))</f>
        <v>0</v>
      </c>
      <c r="N162" s="76">
        <f t="shared" ca="1" si="9"/>
        <v>0</v>
      </c>
    </row>
    <row r="163" spans="2:14" x14ac:dyDescent="0.2">
      <c r="B163" s="69"/>
      <c r="C163" s="60">
        <f t="shared" si="10"/>
        <v>56</v>
      </c>
      <c r="D163" s="73">
        <f>2*LN(1+VLOOKUP(G163,CURVES!B$13:C$372,2)/2)</f>
        <v>6.1429832531223937E-2</v>
      </c>
      <c r="E163" s="69"/>
      <c r="F163" s="62">
        <f t="shared" si="11"/>
        <v>1</v>
      </c>
      <c r="G163" s="63">
        <f t="shared" si="12"/>
        <v>37434</v>
      </c>
      <c r="H163" s="70">
        <v>0</v>
      </c>
      <c r="I163" s="10"/>
      <c r="J163" s="71">
        <f ca="1">[1]!EURO($B$5,$C163,$D163,$E$5,$F163,$G163-$D$3,$H163,J$5)</f>
        <v>26.892024960565806</v>
      </c>
      <c r="L163" s="72"/>
      <c r="M163" s="74">
        <f>+MAX(0,MIN(M$5-SUM(M$7:M162), M$1))</f>
        <v>0</v>
      </c>
      <c r="N163" s="76">
        <f t="shared" ca="1" si="9"/>
        <v>0</v>
      </c>
    </row>
    <row r="164" spans="2:14" x14ac:dyDescent="0.2">
      <c r="B164" s="69"/>
      <c r="C164" s="60">
        <f t="shared" si="10"/>
        <v>56</v>
      </c>
      <c r="D164" s="73">
        <f>2*LN(1+VLOOKUP(G164,CURVES!B$13:C$372,2)/2)</f>
        <v>6.1551156672790888E-2</v>
      </c>
      <c r="E164" s="69"/>
      <c r="F164" s="62">
        <f t="shared" si="11"/>
        <v>1</v>
      </c>
      <c r="G164" s="63">
        <f t="shared" si="12"/>
        <v>37441</v>
      </c>
      <c r="H164" s="70">
        <v>0</v>
      </c>
      <c r="I164" s="10"/>
      <c r="J164" s="71">
        <f ca="1">[1]!EURO($B$5,$C164,$D164,$E$5,$F164,$G164-$D$3,$H164,J$5)</f>
        <v>26.913003802028374</v>
      </c>
      <c r="L164" s="72"/>
      <c r="M164" s="74">
        <f>+MAX(0,MIN(M$5-SUM(M$7:M163), M$1))</f>
        <v>0</v>
      </c>
      <c r="N164" s="76">
        <f t="shared" ca="1" si="9"/>
        <v>0</v>
      </c>
    </row>
    <row r="165" spans="2:14" x14ac:dyDescent="0.2">
      <c r="B165" s="69"/>
      <c r="C165" s="60">
        <f t="shared" si="10"/>
        <v>56</v>
      </c>
      <c r="D165" s="73">
        <f>2*LN(1+VLOOKUP(G165,CURVES!B$13:C$372,2)/2)</f>
        <v>6.1551156672790888E-2</v>
      </c>
      <c r="E165" s="69"/>
      <c r="F165" s="62">
        <f t="shared" si="11"/>
        <v>1</v>
      </c>
      <c r="G165" s="63">
        <f t="shared" si="12"/>
        <v>37448</v>
      </c>
      <c r="H165" s="70">
        <v>0</v>
      </c>
      <c r="I165" s="10"/>
      <c r="J165" s="71">
        <f ca="1">[1]!EURO($B$5,$C165,$D165,$E$5,$F165,$G165-$D$3,$H165,J$5)</f>
        <v>26.946678401434632</v>
      </c>
      <c r="L165" s="72"/>
      <c r="M165" s="74">
        <f>+MAX(0,MIN(M$5-SUM(M$7:M164), M$1))</f>
        <v>0</v>
      </c>
      <c r="N165" s="76">
        <f t="shared" ca="1" si="9"/>
        <v>0</v>
      </c>
    </row>
    <row r="166" spans="2:14" x14ac:dyDescent="0.2">
      <c r="B166" s="69"/>
      <c r="C166" s="60">
        <f t="shared" si="10"/>
        <v>56</v>
      </c>
      <c r="D166" s="73">
        <f>2*LN(1+VLOOKUP(G166,CURVES!B$13:C$372,2)/2)</f>
        <v>6.1551156672790888E-2</v>
      </c>
      <c r="E166" s="69"/>
      <c r="F166" s="62">
        <f t="shared" si="11"/>
        <v>1</v>
      </c>
      <c r="G166" s="63">
        <f t="shared" si="12"/>
        <v>37455</v>
      </c>
      <c r="H166" s="70">
        <v>0</v>
      </c>
      <c r="I166" s="10"/>
      <c r="J166" s="71">
        <f ca="1">[1]!EURO($B$5,$C166,$D166,$E$5,$F166,$G166-$D$3,$H166,J$5)</f>
        <v>26.979894306721054</v>
      </c>
      <c r="L166" s="72"/>
      <c r="M166" s="74">
        <f>+MAX(0,MIN(M$5-SUM(M$7:M165), M$1))</f>
        <v>0</v>
      </c>
      <c r="N166" s="76">
        <f t="shared" ca="1" si="9"/>
        <v>0</v>
      </c>
    </row>
    <row r="167" spans="2:14" x14ac:dyDescent="0.2">
      <c r="B167" s="69"/>
      <c r="C167" s="60">
        <f t="shared" si="10"/>
        <v>56</v>
      </c>
      <c r="D167" s="73">
        <f>2*LN(1+VLOOKUP(G167,CURVES!B$13:C$372,2)/2)</f>
        <v>6.1551156672790888E-2</v>
      </c>
      <c r="E167" s="69"/>
      <c r="F167" s="62">
        <f t="shared" si="11"/>
        <v>1</v>
      </c>
      <c r="G167" s="63">
        <f t="shared" si="12"/>
        <v>37462</v>
      </c>
      <c r="H167" s="70">
        <v>0</v>
      </c>
      <c r="I167" s="10"/>
      <c r="J167" s="71">
        <f ca="1">[1]!EURO($B$5,$C167,$D167,$E$5,$F167,$G167-$D$3,$H167,J$5)</f>
        <v>27.012656126595296</v>
      </c>
      <c r="L167" s="72"/>
      <c r="M167" s="74">
        <f>+MAX(0,MIN(M$5-SUM(M$7:M166), M$1))</f>
        <v>0</v>
      </c>
      <c r="N167" s="76">
        <f t="shared" ca="1" si="9"/>
        <v>0</v>
      </c>
    </row>
    <row r="168" spans="2:14" x14ac:dyDescent="0.2">
      <c r="B168" s="69"/>
      <c r="C168" s="60">
        <f t="shared" si="10"/>
        <v>56</v>
      </c>
      <c r="D168" s="73">
        <f>2*LN(1+VLOOKUP(G168,CURVES!B$13:C$372,2)/2)</f>
        <v>6.1667573779981298E-2</v>
      </c>
      <c r="E168" s="69"/>
      <c r="F168" s="62">
        <f t="shared" si="11"/>
        <v>1</v>
      </c>
      <c r="G168" s="63">
        <f t="shared" si="12"/>
        <v>37469</v>
      </c>
      <c r="H168" s="70">
        <v>0</v>
      </c>
      <c r="I168" s="10"/>
      <c r="J168" s="71">
        <f ca="1">[1]!EURO($B$5,$C168,$D168,$E$5,$F168,$G168-$D$3,$H168,J$5)</f>
        <v>27.031960890531984</v>
      </c>
      <c r="L168" s="72"/>
      <c r="M168" s="74">
        <f>+MAX(0,MIN(M$5-SUM(M$7:M167), M$1))</f>
        <v>0</v>
      </c>
      <c r="N168" s="76">
        <f t="shared" ca="1" si="9"/>
        <v>0</v>
      </c>
    </row>
    <row r="169" spans="2:14" x14ac:dyDescent="0.2">
      <c r="B169" s="69"/>
      <c r="C169" s="60">
        <f t="shared" si="10"/>
        <v>56</v>
      </c>
      <c r="D169" s="73">
        <f>2*LN(1+VLOOKUP(G169,CURVES!B$13:C$372,2)/2)</f>
        <v>6.1667573779981298E-2</v>
      </c>
      <c r="E169" s="69"/>
      <c r="F169" s="62">
        <f t="shared" si="11"/>
        <v>1</v>
      </c>
      <c r="G169" s="63">
        <f t="shared" si="12"/>
        <v>37476</v>
      </c>
      <c r="H169" s="70">
        <v>0</v>
      </c>
      <c r="I169" s="10"/>
      <c r="J169" s="71">
        <f ca="1">[1]!EURO($B$5,$C169,$D169,$E$5,$F169,$G169-$D$3,$H169,J$5)</f>
        <v>27.063751212737859</v>
      </c>
      <c r="L169" s="72"/>
      <c r="M169" s="74">
        <f>+MAX(0,MIN(M$5-SUM(M$7:M168), M$1))</f>
        <v>0</v>
      </c>
      <c r="N169" s="76">
        <f t="shared" ca="1" si="9"/>
        <v>0</v>
      </c>
    </row>
    <row r="170" spans="2:14" x14ac:dyDescent="0.2">
      <c r="B170" s="69"/>
      <c r="C170" s="60">
        <f t="shared" si="10"/>
        <v>56</v>
      </c>
      <c r="D170" s="73">
        <f>2*LN(1+VLOOKUP(G170,CURVES!B$13:C$372,2)/2)</f>
        <v>6.1667573779981298E-2</v>
      </c>
      <c r="E170" s="69"/>
      <c r="F170" s="62">
        <f t="shared" si="11"/>
        <v>1</v>
      </c>
      <c r="G170" s="63">
        <f t="shared" si="12"/>
        <v>37483</v>
      </c>
      <c r="H170" s="70">
        <v>0</v>
      </c>
      <c r="I170" s="10"/>
      <c r="J170" s="71">
        <f ca="1">[1]!EURO($B$5,$C170,$D170,$E$5,$F170,$G170-$D$3,$H170,J$5)</f>
        <v>27.095100996647453</v>
      </c>
      <c r="L170" s="72"/>
      <c r="M170" s="74">
        <f>+MAX(0,MIN(M$5-SUM(M$7:M169), M$1))</f>
        <v>0</v>
      </c>
      <c r="N170" s="76">
        <f t="shared" ca="1" si="9"/>
        <v>0</v>
      </c>
    </row>
    <row r="171" spans="2:14" x14ac:dyDescent="0.2">
      <c r="B171" s="69"/>
      <c r="C171" s="60">
        <f t="shared" si="10"/>
        <v>56</v>
      </c>
      <c r="D171" s="73">
        <f>2*LN(1+VLOOKUP(G171,CURVES!B$13:C$372,2)/2)</f>
        <v>6.1667573779981298E-2</v>
      </c>
      <c r="E171" s="69"/>
      <c r="F171" s="62">
        <f t="shared" si="11"/>
        <v>1</v>
      </c>
      <c r="G171" s="63">
        <f t="shared" si="12"/>
        <v>37490</v>
      </c>
      <c r="H171" s="70">
        <v>0</v>
      </c>
      <c r="I171" s="10"/>
      <c r="J171" s="71">
        <f ca="1">[1]!EURO($B$5,$C171,$D171,$E$5,$F171,$G171-$D$3,$H171,J$5)</f>
        <v>27.126014594842065</v>
      </c>
      <c r="L171" s="72"/>
      <c r="M171" s="74">
        <f>+MAX(0,MIN(M$5-SUM(M$7:M170), M$1))</f>
        <v>0</v>
      </c>
      <c r="N171" s="76">
        <f t="shared" ca="1" si="9"/>
        <v>0</v>
      </c>
    </row>
    <row r="172" spans="2:14" x14ac:dyDescent="0.2">
      <c r="B172" s="69"/>
      <c r="C172" s="60">
        <f t="shared" si="10"/>
        <v>56</v>
      </c>
      <c r="D172" s="73">
        <f>2*LN(1+VLOOKUP(G172,CURVES!B$13:C$372,2)/2)</f>
        <v>6.1667573779981298E-2</v>
      </c>
      <c r="E172" s="69"/>
      <c r="F172" s="62">
        <f t="shared" si="11"/>
        <v>1</v>
      </c>
      <c r="G172" s="63">
        <f t="shared" si="12"/>
        <v>37497</v>
      </c>
      <c r="H172" s="70">
        <v>0</v>
      </c>
      <c r="I172" s="10"/>
      <c r="J172" s="71">
        <f ca="1">[1]!EURO($B$5,$C172,$D172,$E$5,$F172,$G172-$D$3,$H172,J$5)</f>
        <v>27.156496298955915</v>
      </c>
      <c r="L172" s="72"/>
      <c r="M172" s="74">
        <f>+MAX(0,MIN(M$5-SUM(M$7:M171), M$1))</f>
        <v>0</v>
      </c>
      <c r="N172" s="76">
        <f t="shared" ca="1" si="9"/>
        <v>0</v>
      </c>
    </row>
    <row r="173" spans="2:14" x14ac:dyDescent="0.2">
      <c r="B173" s="69"/>
      <c r="C173" s="60">
        <f t="shared" si="10"/>
        <v>56</v>
      </c>
      <c r="D173" s="73">
        <f>2*LN(1+VLOOKUP(G173,CURVES!B$13:C$372,2)/2)</f>
        <v>6.1783984115732916E-2</v>
      </c>
      <c r="E173" s="69"/>
      <c r="F173" s="62">
        <f t="shared" si="11"/>
        <v>1</v>
      </c>
      <c r="G173" s="63">
        <f t="shared" si="12"/>
        <v>37504</v>
      </c>
      <c r="H173" s="70">
        <v>0</v>
      </c>
      <c r="I173" s="10"/>
      <c r="J173" s="71">
        <f ca="1">[1]!EURO($B$5,$C173,$D173,$E$5,$F173,$G173-$D$3,$H173,J$5)</f>
        <v>27.173166307436674</v>
      </c>
      <c r="L173" s="72"/>
      <c r="M173" s="74">
        <f>+MAX(0,MIN(M$5-SUM(M$7:M172), M$1))</f>
        <v>0</v>
      </c>
      <c r="N173" s="76">
        <f t="shared" ca="1" si="9"/>
        <v>0</v>
      </c>
    </row>
    <row r="174" spans="2:14" x14ac:dyDescent="0.2">
      <c r="B174" s="69"/>
      <c r="C174" s="60">
        <f t="shared" si="10"/>
        <v>56</v>
      </c>
      <c r="D174" s="73">
        <f>2*LN(1+VLOOKUP(G174,CURVES!B$13:C$372,2)/2)</f>
        <v>6.1783984115732916E-2</v>
      </c>
      <c r="E174" s="69"/>
      <c r="F174" s="62">
        <f t="shared" si="11"/>
        <v>1</v>
      </c>
      <c r="G174" s="63">
        <f t="shared" si="12"/>
        <v>37511</v>
      </c>
      <c r="H174" s="70">
        <v>0</v>
      </c>
      <c r="I174" s="10"/>
      <c r="J174" s="71">
        <f ca="1">[1]!EURO($B$5,$C174,$D174,$E$5,$F174,$G174-$D$3,$H174,J$5)</f>
        <v>27.202720607623334</v>
      </c>
      <c r="L174" s="72"/>
      <c r="M174" s="74">
        <f>+MAX(0,MIN(M$5-SUM(M$7:M173), M$1))</f>
        <v>0</v>
      </c>
      <c r="N174" s="76">
        <f t="shared" ca="1" si="9"/>
        <v>0</v>
      </c>
    </row>
    <row r="175" spans="2:14" x14ac:dyDescent="0.2">
      <c r="B175" s="69"/>
      <c r="C175" s="60">
        <f t="shared" si="10"/>
        <v>56</v>
      </c>
      <c r="D175" s="73">
        <f>2*LN(1+VLOOKUP(G175,CURVES!B$13:C$372,2)/2)</f>
        <v>6.1783984115732916E-2</v>
      </c>
      <c r="E175" s="69"/>
      <c r="F175" s="62">
        <f t="shared" si="11"/>
        <v>1</v>
      </c>
      <c r="G175" s="63">
        <f t="shared" si="12"/>
        <v>37518</v>
      </c>
      <c r="H175" s="70">
        <v>0</v>
      </c>
      <c r="I175" s="10"/>
      <c r="J175" s="71">
        <f ca="1">[1]!EURO($B$5,$C175,$D175,$E$5,$F175,$G175-$D$3,$H175,J$5)</f>
        <v>27.231855650239517</v>
      </c>
      <c r="L175" s="72"/>
      <c r="M175" s="74">
        <f>+MAX(0,MIN(M$5-SUM(M$7:M174), M$1))</f>
        <v>0</v>
      </c>
      <c r="N175" s="76">
        <f t="shared" ca="1" si="9"/>
        <v>0</v>
      </c>
    </row>
    <row r="176" spans="2:14" x14ac:dyDescent="0.2">
      <c r="B176" s="69"/>
      <c r="C176" s="60">
        <f t="shared" si="10"/>
        <v>56</v>
      </c>
      <c r="D176" s="73">
        <f>2*LN(1+VLOOKUP(G176,CURVES!B$13:C$372,2)/2)</f>
        <v>6.1783984115732916E-2</v>
      </c>
      <c r="E176" s="69"/>
      <c r="F176" s="62">
        <f t="shared" si="11"/>
        <v>1</v>
      </c>
      <c r="G176" s="63">
        <f t="shared" si="12"/>
        <v>37525</v>
      </c>
      <c r="H176" s="70">
        <v>0</v>
      </c>
      <c r="I176" s="10"/>
      <c r="J176" s="71">
        <f ca="1">[1]!EURO($B$5,$C176,$D176,$E$5,$F176,$G176-$D$3,$H176,J$5)</f>
        <v>27.260575495474619</v>
      </c>
      <c r="L176" s="72"/>
      <c r="M176" s="74">
        <f>+MAX(0,MIN(M$5-SUM(M$7:M175), M$1))</f>
        <v>0</v>
      </c>
      <c r="N176" s="76">
        <f t="shared" ca="1" si="9"/>
        <v>0</v>
      </c>
    </row>
    <row r="177" spans="2:14" x14ac:dyDescent="0.2">
      <c r="B177" s="69"/>
      <c r="C177" s="60">
        <f t="shared" si="10"/>
        <v>56</v>
      </c>
      <c r="D177" s="73">
        <f>2*LN(1+VLOOKUP(G177,CURVES!B$13:C$372,2)/2)</f>
        <v>6.1892099004673393E-2</v>
      </c>
      <c r="E177" s="69"/>
      <c r="F177" s="62">
        <f t="shared" si="11"/>
        <v>1</v>
      </c>
      <c r="G177" s="63">
        <f t="shared" si="12"/>
        <v>37532</v>
      </c>
      <c r="H177" s="70">
        <v>0</v>
      </c>
      <c r="I177" s="10"/>
      <c r="J177" s="71">
        <f ca="1">[1]!EURO($B$5,$C177,$D177,$E$5,$F177,$G177-$D$3,$H177,J$5)</f>
        <v>27.276176855093912</v>
      </c>
      <c r="L177" s="72"/>
      <c r="M177" s="74">
        <f>+MAX(0,MIN(M$5-SUM(M$7:M176), M$1))</f>
        <v>0</v>
      </c>
      <c r="N177" s="76">
        <f t="shared" ca="1" si="9"/>
        <v>0</v>
      </c>
    </row>
    <row r="178" spans="2:14" x14ac:dyDescent="0.2">
      <c r="B178" s="69"/>
      <c r="C178" s="60">
        <f t="shared" si="10"/>
        <v>56</v>
      </c>
      <c r="D178" s="73">
        <f>2*LN(1+VLOOKUP(G178,CURVES!B$13:C$372,2)/2)</f>
        <v>6.1892099004673393E-2</v>
      </c>
      <c r="E178" s="69"/>
      <c r="F178" s="62">
        <f t="shared" si="11"/>
        <v>1</v>
      </c>
      <c r="G178" s="63">
        <f t="shared" si="12"/>
        <v>37539</v>
      </c>
      <c r="H178" s="70">
        <v>0</v>
      </c>
      <c r="I178" s="10"/>
      <c r="J178" s="71">
        <f ca="1">[1]!EURO($B$5,$C178,$D178,$E$5,$F178,$G178-$D$3,$H178,J$5)</f>
        <v>27.304007936958396</v>
      </c>
      <c r="L178" s="72"/>
      <c r="M178" s="74">
        <f>+MAX(0,MIN(M$5-SUM(M$7:M177), M$1))</f>
        <v>0</v>
      </c>
      <c r="N178" s="76">
        <f t="shared" ca="1" si="9"/>
        <v>0</v>
      </c>
    </row>
    <row r="179" spans="2:14" x14ac:dyDescent="0.2">
      <c r="B179" s="69"/>
      <c r="C179" s="60">
        <f t="shared" si="10"/>
        <v>56</v>
      </c>
      <c r="D179" s="73">
        <f>2*LN(1+VLOOKUP(G179,CURVES!B$13:C$372,2)/2)</f>
        <v>6.1892099004673393E-2</v>
      </c>
      <c r="E179" s="69"/>
      <c r="F179" s="62">
        <f t="shared" si="11"/>
        <v>1</v>
      </c>
      <c r="G179" s="63">
        <f t="shared" si="12"/>
        <v>37546</v>
      </c>
      <c r="H179" s="70">
        <v>0</v>
      </c>
      <c r="I179" s="10"/>
      <c r="J179" s="71">
        <f ca="1">[1]!EURO($B$5,$C179,$D179,$E$5,$F179,$G179-$D$3,$H179,J$5)</f>
        <v>27.331435784228532</v>
      </c>
      <c r="L179" s="72"/>
      <c r="M179" s="74">
        <f>+MAX(0,MIN(M$5-SUM(M$7:M178), M$1))</f>
        <v>0</v>
      </c>
      <c r="N179" s="76">
        <f t="shared" ca="1" si="9"/>
        <v>0</v>
      </c>
    </row>
    <row r="180" spans="2:14" x14ac:dyDescent="0.2">
      <c r="B180" s="69"/>
      <c r="C180" s="60">
        <f t="shared" si="10"/>
        <v>56</v>
      </c>
      <c r="D180" s="73">
        <f>2*LN(1+VLOOKUP(G180,CURVES!B$13:C$372,2)/2)</f>
        <v>6.1892099004673393E-2</v>
      </c>
      <c r="E180" s="69"/>
      <c r="F180" s="62">
        <f t="shared" si="11"/>
        <v>1</v>
      </c>
      <c r="G180" s="63">
        <f t="shared" si="12"/>
        <v>37553</v>
      </c>
      <c r="H180" s="70">
        <v>0</v>
      </c>
      <c r="I180" s="10"/>
      <c r="J180" s="71">
        <f ca="1">[1]!EURO($B$5,$C180,$D180,$E$5,$F180,$G180-$D$3,$H180,J$5)</f>
        <v>27.358464243139196</v>
      </c>
      <c r="L180" s="72"/>
      <c r="M180" s="74">
        <f>+MAX(0,MIN(M$5-SUM(M$7:M179), M$1))</f>
        <v>0</v>
      </c>
      <c r="N180" s="76">
        <f t="shared" ca="1" si="9"/>
        <v>0</v>
      </c>
    </row>
    <row r="181" spans="2:14" x14ac:dyDescent="0.2">
      <c r="B181" s="69"/>
      <c r="C181" s="60">
        <f t="shared" si="10"/>
        <v>56</v>
      </c>
      <c r="D181" s="73">
        <f>2*LN(1+VLOOKUP(G181,CURVES!B$13:C$372,2)/2)</f>
        <v>6.1892099004673393E-2</v>
      </c>
      <c r="E181" s="69"/>
      <c r="F181" s="62">
        <f t="shared" si="11"/>
        <v>1</v>
      </c>
      <c r="G181" s="63">
        <f t="shared" si="12"/>
        <v>37560</v>
      </c>
      <c r="H181" s="70">
        <v>0</v>
      </c>
      <c r="I181" s="10"/>
      <c r="J181" s="71">
        <f ca="1">[1]!EURO($B$5,$C181,$D181,$E$5,$F181,$G181-$D$3,$H181,J$5)</f>
        <v>27.38509710887045</v>
      </c>
      <c r="L181" s="72"/>
      <c r="M181" s="74">
        <f>+MAX(0,MIN(M$5-SUM(M$7:M180), M$1))</f>
        <v>0</v>
      </c>
      <c r="N181" s="76">
        <f t="shared" ca="1" si="9"/>
        <v>0</v>
      </c>
    </row>
    <row r="182" spans="2:14" x14ac:dyDescent="0.2">
      <c r="B182" s="69"/>
      <c r="C182" s="60">
        <f t="shared" si="10"/>
        <v>56</v>
      </c>
      <c r="D182" s="73">
        <f>2*LN(1+VLOOKUP(G182,CURVES!B$13:C$372,2)/2)</f>
        <v>6.1997286865597134E-2</v>
      </c>
      <c r="E182" s="69"/>
      <c r="F182" s="62">
        <f t="shared" si="11"/>
        <v>1</v>
      </c>
      <c r="G182" s="63">
        <f t="shared" si="12"/>
        <v>37567</v>
      </c>
      <c r="H182" s="70">
        <v>0</v>
      </c>
      <c r="I182" s="10"/>
      <c r="J182" s="71">
        <f ca="1">[1]!EURO($B$5,$C182,$D182,$E$5,$F182,$G182-$D$3,$H182,J$5)</f>
        <v>27.398639265801993</v>
      </c>
      <c r="L182" s="72"/>
      <c r="M182" s="74">
        <f>+MAX(0,MIN(M$5-SUM(M$7:M181), M$1))</f>
        <v>0</v>
      </c>
      <c r="N182" s="76">
        <f t="shared" ca="1" si="9"/>
        <v>0</v>
      </c>
    </row>
    <row r="183" spans="2:14" x14ac:dyDescent="0.2">
      <c r="B183" s="69"/>
      <c r="C183" s="60">
        <f t="shared" si="10"/>
        <v>56</v>
      </c>
      <c r="D183" s="73">
        <f>2*LN(1+VLOOKUP(G183,CURVES!B$13:C$372,2)/2)</f>
        <v>6.1997286865597134E-2</v>
      </c>
      <c r="E183" s="69"/>
      <c r="F183" s="62">
        <f t="shared" si="11"/>
        <v>1</v>
      </c>
      <c r="G183" s="63">
        <f t="shared" si="12"/>
        <v>37574</v>
      </c>
      <c r="H183" s="70">
        <v>0</v>
      </c>
      <c r="I183" s="10"/>
      <c r="J183" s="71">
        <f ca="1">[1]!EURO($B$5,$C183,$D183,$E$5,$F183,$G183-$D$3,$H183,J$5)</f>
        <v>27.424424295191745</v>
      </c>
      <c r="L183" s="72"/>
      <c r="M183" s="74">
        <f>+MAX(0,MIN(M$5-SUM(M$7:M182), M$1))</f>
        <v>0</v>
      </c>
      <c r="N183" s="76">
        <f t="shared" ca="1" si="9"/>
        <v>0</v>
      </c>
    </row>
    <row r="184" spans="2:14" x14ac:dyDescent="0.2">
      <c r="B184" s="69"/>
      <c r="C184" s="60">
        <f t="shared" si="10"/>
        <v>56</v>
      </c>
      <c r="D184" s="73">
        <f>2*LN(1+VLOOKUP(G184,CURVES!B$13:C$372,2)/2)</f>
        <v>6.1997286865597134E-2</v>
      </c>
      <c r="E184" s="69"/>
      <c r="F184" s="62">
        <f t="shared" si="11"/>
        <v>1</v>
      </c>
      <c r="G184" s="63">
        <f t="shared" si="12"/>
        <v>37581</v>
      </c>
      <c r="H184" s="70">
        <v>0</v>
      </c>
      <c r="I184" s="10"/>
      <c r="J184" s="71">
        <f ca="1">[1]!EURO($B$5,$C184,$D184,$E$5,$F184,$G184-$D$3,$H184,J$5)</f>
        <v>27.449824928291971</v>
      </c>
      <c r="L184" s="72"/>
      <c r="M184" s="74">
        <f>+MAX(0,MIN(M$5-SUM(M$7:M183), M$1))</f>
        <v>0</v>
      </c>
      <c r="N184" s="76">
        <f t="shared" ca="1" si="9"/>
        <v>0</v>
      </c>
    </row>
    <row r="185" spans="2:14" x14ac:dyDescent="0.2">
      <c r="B185" s="69"/>
      <c r="C185" s="60">
        <f t="shared" si="10"/>
        <v>56</v>
      </c>
      <c r="D185" s="73">
        <f>2*LN(1+VLOOKUP(G185,CURVES!B$13:C$372,2)/2)</f>
        <v>6.1997286865597134E-2</v>
      </c>
      <c r="E185" s="69"/>
      <c r="F185" s="62">
        <f t="shared" si="11"/>
        <v>1</v>
      </c>
      <c r="G185" s="63">
        <f t="shared" si="12"/>
        <v>37588</v>
      </c>
      <c r="H185" s="70">
        <v>0</v>
      </c>
      <c r="I185" s="10"/>
      <c r="J185" s="71">
        <f ca="1">[1]!EURO($B$5,$C185,$D185,$E$5,$F185,$G185-$D$3,$H185,J$5)</f>
        <v>27.474844765846356</v>
      </c>
      <c r="L185" s="72"/>
      <c r="M185" s="74">
        <f>+MAX(0,MIN(M$5-SUM(M$7:M184), M$1))</f>
        <v>0</v>
      </c>
      <c r="N185" s="76">
        <f t="shared" ca="1" si="9"/>
        <v>0</v>
      </c>
    </row>
    <row r="186" spans="2:14" x14ac:dyDescent="0.2">
      <c r="B186" s="69"/>
      <c r="C186" s="60">
        <f t="shared" si="10"/>
        <v>56</v>
      </c>
      <c r="D186" s="73">
        <f>2*LN(1+VLOOKUP(G186,CURVES!B$13:C$372,2)/2)</f>
        <v>6.2099076306161093E-2</v>
      </c>
      <c r="E186" s="69"/>
      <c r="F186" s="62">
        <f t="shared" si="11"/>
        <v>1</v>
      </c>
      <c r="G186" s="63">
        <f t="shared" si="12"/>
        <v>37595</v>
      </c>
      <c r="H186" s="70">
        <v>0</v>
      </c>
      <c r="I186" s="10"/>
      <c r="J186" s="71">
        <f ca="1">[1]!EURO($B$5,$C186,$D186,$E$5,$F186,$G186-$D$3,$H186,J$5)</f>
        <v>27.486942170501454</v>
      </c>
      <c r="L186" s="72"/>
      <c r="M186" s="74">
        <f>+MAX(0,MIN(M$5-SUM(M$7:M185), M$1))</f>
        <v>0</v>
      </c>
      <c r="N186" s="76">
        <f t="shared" ca="1" si="9"/>
        <v>0</v>
      </c>
    </row>
    <row r="187" spans="2:14" x14ac:dyDescent="0.2">
      <c r="B187" s="69"/>
      <c r="C187" s="60">
        <f t="shared" si="10"/>
        <v>56</v>
      </c>
      <c r="D187" s="73">
        <f>2*LN(1+VLOOKUP(G187,CURVES!B$13:C$372,2)/2)</f>
        <v>6.2099076306161093E-2</v>
      </c>
      <c r="E187" s="69"/>
      <c r="F187" s="62">
        <f t="shared" si="11"/>
        <v>1</v>
      </c>
      <c r="G187" s="63">
        <f t="shared" si="12"/>
        <v>37602</v>
      </c>
      <c r="H187" s="70">
        <v>0</v>
      </c>
      <c r="I187" s="10"/>
      <c r="J187" s="71">
        <f ca="1">[1]!EURO($B$5,$C187,$D187,$E$5,$F187,$G187-$D$3,$H187,J$5)</f>
        <v>27.511145863274411</v>
      </c>
      <c r="L187" s="72"/>
      <c r="M187" s="74">
        <f>+MAX(0,MIN(M$5-SUM(M$7:M186), M$1))</f>
        <v>0</v>
      </c>
      <c r="N187" s="76">
        <f t="shared" ca="1" si="9"/>
        <v>0</v>
      </c>
    </row>
    <row r="188" spans="2:14" x14ac:dyDescent="0.2">
      <c r="B188" s="69"/>
      <c r="C188" s="60">
        <f t="shared" si="10"/>
        <v>56</v>
      </c>
      <c r="D188" s="73">
        <f>2*LN(1+VLOOKUP(G188,CURVES!B$13:C$372,2)/2)</f>
        <v>6.2099076306161093E-2</v>
      </c>
      <c r="E188" s="69"/>
      <c r="F188" s="62">
        <f t="shared" si="11"/>
        <v>1</v>
      </c>
      <c r="G188" s="63">
        <f t="shared" si="12"/>
        <v>37609</v>
      </c>
      <c r="H188" s="70">
        <v>0</v>
      </c>
      <c r="I188" s="10"/>
      <c r="J188" s="71">
        <f ca="1">[1]!EURO($B$5,$C188,$D188,$E$5,$F188,$G188-$D$3,$H188,J$5)</f>
        <v>27.534979393553463</v>
      </c>
      <c r="L188" s="72"/>
      <c r="M188" s="74">
        <f>+MAX(0,MIN(M$5-SUM(M$7:M187), M$1))</f>
        <v>0</v>
      </c>
      <c r="N188" s="76">
        <f t="shared" ca="1" si="9"/>
        <v>0</v>
      </c>
    </row>
    <row r="189" spans="2:14" x14ac:dyDescent="0.2">
      <c r="B189" s="69"/>
      <c r="C189" s="60">
        <f t="shared" si="10"/>
        <v>56</v>
      </c>
      <c r="D189" s="73">
        <f>2*LN(1+VLOOKUP(G189,CURVES!B$13:C$372,2)/2)</f>
        <v>6.2099076306161093E-2</v>
      </c>
      <c r="E189" s="69"/>
      <c r="F189" s="62">
        <f t="shared" si="11"/>
        <v>1</v>
      </c>
      <c r="G189" s="63">
        <f t="shared" si="12"/>
        <v>37616</v>
      </c>
      <c r="H189" s="70">
        <v>0</v>
      </c>
      <c r="I189" s="10"/>
      <c r="J189" s="71">
        <f ca="1">[1]!EURO($B$5,$C189,$D189,$E$5,$F189,$G189-$D$3,$H189,J$5)</f>
        <v>27.558446181587939</v>
      </c>
      <c r="L189" s="72"/>
      <c r="M189" s="74">
        <f>+MAX(0,MIN(M$5-SUM(M$7:M188), M$1))</f>
        <v>0</v>
      </c>
      <c r="N189" s="76">
        <f t="shared" ca="1" si="9"/>
        <v>0</v>
      </c>
    </row>
    <row r="190" spans="2:14" x14ac:dyDescent="0.2">
      <c r="B190" s="69"/>
      <c r="C190" s="60">
        <f t="shared" si="10"/>
        <v>56</v>
      </c>
      <c r="D190" s="73">
        <f>2*LN(1+VLOOKUP(G190,CURVES!B$13:C$372,2)/2)</f>
        <v>6.220428962198167E-2</v>
      </c>
      <c r="E190" s="69"/>
      <c r="F190" s="62">
        <f t="shared" si="11"/>
        <v>1</v>
      </c>
      <c r="G190" s="63">
        <f t="shared" si="12"/>
        <v>37623</v>
      </c>
      <c r="H190" s="70">
        <v>0</v>
      </c>
      <c r="I190" s="10"/>
      <c r="J190" s="71">
        <f ca="1">[1]!EURO($B$5,$C190,$D190,$E$5,$F190,$G190-$D$3,$H190,J$5)</f>
        <v>27.568319379507209</v>
      </c>
      <c r="L190" s="72"/>
      <c r="M190" s="74">
        <f>+MAX(0,MIN(M$5-SUM(M$7:M189), M$1))</f>
        <v>0</v>
      </c>
      <c r="N190" s="76">
        <f t="shared" ca="1" si="9"/>
        <v>0</v>
      </c>
    </row>
    <row r="191" spans="2:14" x14ac:dyDescent="0.2">
      <c r="B191" s="69"/>
      <c r="C191" s="60">
        <f t="shared" si="10"/>
        <v>56</v>
      </c>
      <c r="D191" s="73">
        <f>2*LN(1+VLOOKUP(G191,CURVES!B$13:C$372,2)/2)</f>
        <v>6.220428962198167E-2</v>
      </c>
      <c r="E191" s="69"/>
      <c r="F191" s="62">
        <f t="shared" si="11"/>
        <v>1</v>
      </c>
      <c r="G191" s="63">
        <f t="shared" si="12"/>
        <v>37630</v>
      </c>
      <c r="H191" s="70">
        <v>0</v>
      </c>
      <c r="I191" s="10"/>
      <c r="J191" s="71">
        <f ca="1">[1]!EURO($B$5,$C191,$D191,$E$5,$F191,$G191-$D$3,$H191,J$5)</f>
        <v>27.590995905426148</v>
      </c>
      <c r="L191" s="72"/>
      <c r="M191" s="74">
        <f>+MAX(0,MIN(M$5-SUM(M$7:M190), M$1))</f>
        <v>0</v>
      </c>
      <c r="N191" s="76">
        <f t="shared" ca="1" si="9"/>
        <v>0</v>
      </c>
    </row>
    <row r="192" spans="2:14" x14ac:dyDescent="0.2">
      <c r="B192" s="69"/>
      <c r="C192" s="60">
        <f t="shared" si="10"/>
        <v>56</v>
      </c>
      <c r="D192" s="73">
        <f>2*LN(1+VLOOKUP(G192,CURVES!B$13:C$372,2)/2)</f>
        <v>6.220428962198167E-2</v>
      </c>
      <c r="E192" s="69"/>
      <c r="F192" s="62">
        <f t="shared" si="11"/>
        <v>1</v>
      </c>
      <c r="G192" s="63">
        <f t="shared" si="12"/>
        <v>37637</v>
      </c>
      <c r="H192" s="70">
        <v>0</v>
      </c>
      <c r="I192" s="10"/>
      <c r="J192" s="71">
        <f ca="1">[1]!EURO($B$5,$C192,$D192,$E$5,$F192,$G192-$D$3,$H192,J$5)</f>
        <v>27.613315805169634</v>
      </c>
      <c r="L192" s="72"/>
      <c r="M192" s="74">
        <f>+MAX(0,MIN(M$5-SUM(M$7:M191), M$1))</f>
        <v>0</v>
      </c>
      <c r="N192" s="76">
        <f t="shared" ca="1" si="9"/>
        <v>0</v>
      </c>
    </row>
    <row r="193" spans="2:14" x14ac:dyDescent="0.2">
      <c r="B193" s="69"/>
      <c r="C193" s="60">
        <f t="shared" si="10"/>
        <v>56</v>
      </c>
      <c r="D193" s="73">
        <f>2*LN(1+VLOOKUP(G193,CURVES!B$13:C$372,2)/2)</f>
        <v>6.220428962198167E-2</v>
      </c>
      <c r="E193" s="69"/>
      <c r="F193" s="62">
        <f t="shared" si="11"/>
        <v>1</v>
      </c>
      <c r="G193" s="63">
        <f t="shared" si="12"/>
        <v>37644</v>
      </c>
      <c r="H193" s="70">
        <v>0</v>
      </c>
      <c r="I193" s="10"/>
      <c r="J193" s="71">
        <f ca="1">[1]!EURO($B$5,$C193,$D193,$E$5,$F193,$G193-$D$3,$H193,J$5)</f>
        <v>27.635282331161047</v>
      </c>
      <c r="L193" s="72"/>
      <c r="M193" s="74">
        <f>+MAX(0,MIN(M$5-SUM(M$7:M192), M$1))</f>
        <v>0</v>
      </c>
      <c r="N193" s="76">
        <f t="shared" ca="1" si="9"/>
        <v>0</v>
      </c>
    </row>
    <row r="194" spans="2:14" x14ac:dyDescent="0.2">
      <c r="B194" s="69"/>
      <c r="C194" s="60">
        <f t="shared" si="10"/>
        <v>56</v>
      </c>
      <c r="D194" s="73">
        <f>2*LN(1+VLOOKUP(G194,CURVES!B$13:C$372,2)/2)</f>
        <v>6.220428962198167E-2</v>
      </c>
      <c r="E194" s="69"/>
      <c r="F194" s="62">
        <f t="shared" si="11"/>
        <v>1</v>
      </c>
      <c r="G194" s="63">
        <f t="shared" si="12"/>
        <v>37651</v>
      </c>
      <c r="H194" s="70">
        <v>0</v>
      </c>
      <c r="I194" s="10"/>
      <c r="J194" s="71">
        <f ca="1">[1]!EURO($B$5,$C194,$D194,$E$5,$F194,$G194-$D$3,$H194,J$5)</f>
        <v>27.656898695629756</v>
      </c>
      <c r="L194" s="72"/>
      <c r="M194" s="74">
        <f>+MAX(0,MIN(M$5-SUM(M$7:M193), M$1))</f>
        <v>0</v>
      </c>
      <c r="N194" s="76">
        <f t="shared" ca="1" si="9"/>
        <v>0</v>
      </c>
    </row>
    <row r="195" spans="2:14" x14ac:dyDescent="0.2">
      <c r="B195" s="69"/>
      <c r="C195" s="60">
        <f t="shared" si="10"/>
        <v>56</v>
      </c>
      <c r="D195" s="73">
        <f>2*LN(1+VLOOKUP(G195,CURVES!B$13:C$372,2)/2)</f>
        <v>6.2309541522493406E-2</v>
      </c>
      <c r="E195" s="69"/>
      <c r="F195" s="62">
        <f t="shared" si="11"/>
        <v>1</v>
      </c>
      <c r="G195" s="63">
        <f t="shared" si="12"/>
        <v>37658</v>
      </c>
      <c r="H195" s="70">
        <v>0</v>
      </c>
      <c r="I195" s="10"/>
      <c r="J195" s="71">
        <f ca="1">[1]!EURO($B$5,$C195,$D195,$E$5,$F195,$G195-$D$3,$H195,J$5)</f>
        <v>27.664605775680258</v>
      </c>
      <c r="L195" s="72"/>
      <c r="M195" s="74">
        <f>+MAX(0,MIN(M$5-SUM(M$7:M194), M$1))</f>
        <v>0</v>
      </c>
      <c r="N195" s="76">
        <f t="shared" ca="1" si="9"/>
        <v>0</v>
      </c>
    </row>
    <row r="196" spans="2:14" x14ac:dyDescent="0.2">
      <c r="B196" s="69"/>
      <c r="C196" s="60">
        <f t="shared" si="10"/>
        <v>56</v>
      </c>
      <c r="D196" s="73">
        <f>2*LN(1+VLOOKUP(G196,CURVES!B$13:C$372,2)/2)</f>
        <v>6.2309541522493406E-2</v>
      </c>
      <c r="E196" s="69"/>
      <c r="F196" s="62">
        <f t="shared" si="11"/>
        <v>1</v>
      </c>
      <c r="G196" s="63">
        <f t="shared" si="12"/>
        <v>37665</v>
      </c>
      <c r="H196" s="70">
        <v>0</v>
      </c>
      <c r="I196" s="10"/>
      <c r="J196" s="71">
        <f ca="1">[1]!EURO($B$5,$C196,$D196,$E$5,$F196,$G196-$D$3,$H196,J$5)</f>
        <v>27.685465022872471</v>
      </c>
      <c r="L196" s="72"/>
      <c r="M196" s="74">
        <f>+MAX(0,MIN(M$5-SUM(M$7:M195), M$1))</f>
        <v>0</v>
      </c>
      <c r="N196" s="76">
        <f t="shared" ca="1" si="9"/>
        <v>0</v>
      </c>
    </row>
    <row r="197" spans="2:14" x14ac:dyDescent="0.2">
      <c r="B197" s="69"/>
      <c r="C197" s="60">
        <f t="shared" si="10"/>
        <v>56</v>
      </c>
      <c r="D197" s="73">
        <f>2*LN(1+VLOOKUP(G197,CURVES!B$13:C$372,2)/2)</f>
        <v>6.2309541522493406E-2</v>
      </c>
      <c r="E197" s="69"/>
      <c r="F197" s="62">
        <f t="shared" si="11"/>
        <v>1</v>
      </c>
      <c r="G197" s="63">
        <f t="shared" si="12"/>
        <v>37672</v>
      </c>
      <c r="H197" s="70">
        <v>0</v>
      </c>
      <c r="I197" s="10"/>
      <c r="J197" s="71">
        <f ca="1">[1]!EURO($B$5,$C197,$D197,$E$5,$F197,$G197-$D$3,$H197,J$5)</f>
        <v>27.705983624117483</v>
      </c>
      <c r="L197" s="72"/>
      <c r="M197" s="74">
        <f>+MAX(0,MIN(M$5-SUM(M$7:M196), M$1))</f>
        <v>0</v>
      </c>
      <c r="N197" s="76">
        <f t="shared" ca="1" si="9"/>
        <v>0</v>
      </c>
    </row>
    <row r="198" spans="2:14" x14ac:dyDescent="0.2">
      <c r="B198" s="69"/>
      <c r="C198" s="60">
        <f t="shared" si="10"/>
        <v>56</v>
      </c>
      <c r="D198" s="73">
        <f>2*LN(1+VLOOKUP(G198,CURVES!B$13:C$372,2)/2)</f>
        <v>6.2309541522493406E-2</v>
      </c>
      <c r="E198" s="69"/>
      <c r="F198" s="62">
        <f t="shared" si="11"/>
        <v>1</v>
      </c>
      <c r="G198" s="63">
        <f t="shared" si="12"/>
        <v>37679</v>
      </c>
      <c r="H198" s="70">
        <v>0</v>
      </c>
      <c r="I198" s="10"/>
      <c r="J198" s="71">
        <f ca="1">[1]!EURO($B$5,$C198,$D198,$E$5,$F198,$G198-$D$3,$H198,J$5)</f>
        <v>27.72616463804259</v>
      </c>
      <c r="L198" s="72"/>
      <c r="M198" s="74">
        <f>+MAX(0,MIN(M$5-SUM(M$7:M197), M$1))</f>
        <v>0</v>
      </c>
      <c r="N198" s="76">
        <f t="shared" ca="1" si="9"/>
        <v>0</v>
      </c>
    </row>
    <row r="199" spans="2:14" x14ac:dyDescent="0.2">
      <c r="B199" s="69"/>
      <c r="C199" s="60">
        <f t="shared" si="10"/>
        <v>56</v>
      </c>
      <c r="D199" s="73">
        <f>2*LN(1+VLOOKUP(G199,CURVES!B$13:C$372,2)/2)</f>
        <v>6.2404602997833201E-2</v>
      </c>
      <c r="E199" s="69"/>
      <c r="F199" s="62">
        <f t="shared" si="11"/>
        <v>1</v>
      </c>
      <c r="G199" s="63">
        <f t="shared" si="12"/>
        <v>37686</v>
      </c>
      <c r="H199" s="70">
        <v>0</v>
      </c>
      <c r="I199" s="10"/>
      <c r="J199" s="71">
        <f ca="1">[1]!EURO($B$5,$C199,$D199,$E$5,$F199,$G199-$D$3,$H199,J$5)</f>
        <v>27.733528526159965</v>
      </c>
      <c r="L199" s="72"/>
      <c r="M199" s="74">
        <f>+MAX(0,MIN(M$5-SUM(M$7:M198), M$1))</f>
        <v>0</v>
      </c>
      <c r="N199" s="76">
        <f t="shared" ref="N199:N218" ca="1" si="13">+$J199*M199</f>
        <v>0</v>
      </c>
    </row>
    <row r="200" spans="2:14" x14ac:dyDescent="0.2">
      <c r="B200" s="69"/>
      <c r="C200" s="60">
        <f t="shared" ref="C200:C218" si="14">+C$5*(1+$C$4*(EXP(D200*(G200-$G$5)/365.25)-1))</f>
        <v>56</v>
      </c>
      <c r="D200" s="73">
        <f>2*LN(1+VLOOKUP(G200,CURVES!B$13:C$372,2)/2)</f>
        <v>6.2404602997833201E-2</v>
      </c>
      <c r="E200" s="69"/>
      <c r="F200" s="62">
        <f t="shared" si="11"/>
        <v>1</v>
      </c>
      <c r="G200" s="63">
        <f t="shared" si="12"/>
        <v>37693</v>
      </c>
      <c r="H200" s="70">
        <v>0</v>
      </c>
      <c r="I200" s="10"/>
      <c r="J200" s="71">
        <f ca="1">[1]!EURO($B$5,$C200,$D200,$E$5,$F200,$G200-$D$3,$H200,J$5)</f>
        <v>27.752983997685234</v>
      </c>
      <c r="L200" s="72"/>
      <c r="M200" s="74">
        <f>+MAX(0,MIN(M$5-SUM(M$7:M199), M$1))</f>
        <v>0</v>
      </c>
      <c r="N200" s="76">
        <f t="shared" ca="1" si="13"/>
        <v>0</v>
      </c>
    </row>
    <row r="201" spans="2:14" x14ac:dyDescent="0.2">
      <c r="B201" s="69"/>
      <c r="C201" s="60">
        <f t="shared" si="14"/>
        <v>56</v>
      </c>
      <c r="D201" s="73">
        <f>2*LN(1+VLOOKUP(G201,CURVES!B$13:C$372,2)/2)</f>
        <v>6.2404602997833201E-2</v>
      </c>
      <c r="E201" s="69"/>
      <c r="F201" s="62">
        <f t="shared" ref="F201:F218" si="15">+F$5</f>
        <v>1</v>
      </c>
      <c r="G201" s="63">
        <f t="shared" ref="G201:G218" si="16">+G200+7</f>
        <v>37700</v>
      </c>
      <c r="H201" s="70">
        <v>0</v>
      </c>
      <c r="I201" s="10"/>
      <c r="J201" s="71">
        <f ca="1">[1]!EURO($B$5,$C201,$D201,$E$5,$F201,$G201-$D$3,$H201,J$5)</f>
        <v>27.772110942594058</v>
      </c>
      <c r="L201" s="72"/>
      <c r="M201" s="74">
        <f>+MAX(0,MIN(M$5-SUM(M$7:M200), M$1))</f>
        <v>0</v>
      </c>
      <c r="N201" s="76">
        <f t="shared" ca="1" si="13"/>
        <v>0</v>
      </c>
    </row>
    <row r="202" spans="2:14" x14ac:dyDescent="0.2">
      <c r="B202" s="69"/>
      <c r="C202" s="60">
        <f t="shared" si="14"/>
        <v>56</v>
      </c>
      <c r="D202" s="73">
        <f>2*LN(1+VLOOKUP(G202,CURVES!B$13:C$372,2)/2)</f>
        <v>6.2404602997833201E-2</v>
      </c>
      <c r="E202" s="69"/>
      <c r="F202" s="62">
        <f t="shared" si="15"/>
        <v>1</v>
      </c>
      <c r="G202" s="63">
        <f t="shared" si="16"/>
        <v>37707</v>
      </c>
      <c r="H202" s="70">
        <v>0</v>
      </c>
      <c r="I202" s="10"/>
      <c r="J202" s="71">
        <f ca="1">[1]!EURO($B$5,$C202,$D202,$E$5,$F202,$G202-$D$3,$H202,J$5)</f>
        <v>27.790912276130243</v>
      </c>
      <c r="L202" s="72"/>
      <c r="M202" s="74">
        <f>+MAX(0,MIN(M$5-SUM(M$7:M201), M$1))</f>
        <v>0</v>
      </c>
      <c r="N202" s="76">
        <f t="shared" ca="1" si="13"/>
        <v>0</v>
      </c>
    </row>
    <row r="203" spans="2:14" x14ac:dyDescent="0.2">
      <c r="B203" s="69"/>
      <c r="C203" s="60">
        <f t="shared" si="14"/>
        <v>56</v>
      </c>
      <c r="D203" s="73">
        <f>2*LN(1+VLOOKUP(G203,CURVES!B$13:C$372,2)/2)</f>
        <v>6.250200692903185E-2</v>
      </c>
      <c r="E203" s="69"/>
      <c r="F203" s="62">
        <f t="shared" si="15"/>
        <v>1</v>
      </c>
      <c r="G203" s="63">
        <f t="shared" si="16"/>
        <v>37714</v>
      </c>
      <c r="H203" s="70">
        <v>0</v>
      </c>
      <c r="I203" s="10"/>
      <c r="J203" s="71">
        <f ca="1">[1]!EURO($B$5,$C203,$D203,$E$5,$F203,$G203-$D$3,$H203,J$5)</f>
        <v>27.796363491831087</v>
      </c>
      <c r="L203" s="72"/>
      <c r="M203" s="74">
        <f>+MAX(0,MIN(M$5-SUM(M$7:M202), M$1))</f>
        <v>0</v>
      </c>
      <c r="N203" s="76">
        <f t="shared" ca="1" si="13"/>
        <v>0</v>
      </c>
    </row>
    <row r="204" spans="2:14" x14ac:dyDescent="0.2">
      <c r="B204" s="69"/>
      <c r="C204" s="60">
        <f t="shared" si="14"/>
        <v>56</v>
      </c>
      <c r="D204" s="73">
        <f>2*LN(1+VLOOKUP(G204,CURVES!B$13:C$372,2)/2)</f>
        <v>6.250200692903185E-2</v>
      </c>
      <c r="E204" s="69"/>
      <c r="F204" s="62">
        <f t="shared" si="15"/>
        <v>1</v>
      </c>
      <c r="G204" s="63">
        <f t="shared" si="16"/>
        <v>37721</v>
      </c>
      <c r="H204" s="70">
        <v>0</v>
      </c>
      <c r="I204" s="10"/>
      <c r="J204" s="71">
        <f ca="1">[1]!EURO($B$5,$C204,$D204,$E$5,$F204,$G204-$D$3,$H204,J$5)</f>
        <v>27.814461825625024</v>
      </c>
      <c r="L204" s="72"/>
      <c r="M204" s="74">
        <f>+MAX(0,MIN(M$5-SUM(M$7:M203), M$1))</f>
        <v>0</v>
      </c>
      <c r="N204" s="76">
        <f t="shared" ca="1" si="13"/>
        <v>0</v>
      </c>
    </row>
    <row r="205" spans="2:14" x14ac:dyDescent="0.2">
      <c r="B205" s="69"/>
      <c r="C205" s="60">
        <f t="shared" si="14"/>
        <v>56</v>
      </c>
      <c r="D205" s="73">
        <f>2*LN(1+VLOOKUP(G205,CURVES!B$13:C$372,2)/2)</f>
        <v>6.250200692903185E-2</v>
      </c>
      <c r="E205" s="69"/>
      <c r="F205" s="62">
        <f t="shared" si="15"/>
        <v>1</v>
      </c>
      <c r="G205" s="63">
        <f t="shared" si="16"/>
        <v>37728</v>
      </c>
      <c r="H205" s="70">
        <v>0</v>
      </c>
      <c r="I205" s="10"/>
      <c r="J205" s="71">
        <f ca="1">[1]!EURO($B$5,$C205,$D205,$E$5,$F205,$G205-$D$3,$H205,J$5)</f>
        <v>27.832243196613778</v>
      </c>
      <c r="L205" s="72"/>
      <c r="M205" s="74">
        <f>+MAX(0,MIN(M$5-SUM(M$7:M204), M$1))</f>
        <v>0</v>
      </c>
      <c r="N205" s="76">
        <f t="shared" ca="1" si="13"/>
        <v>0</v>
      </c>
    </row>
    <row r="206" spans="2:14" x14ac:dyDescent="0.2">
      <c r="B206" s="69"/>
      <c r="C206" s="60">
        <f t="shared" si="14"/>
        <v>56</v>
      </c>
      <c r="D206" s="73">
        <f>2*LN(1+VLOOKUP(G206,CURVES!B$13:C$372,2)/2)</f>
        <v>6.250200692903185E-2</v>
      </c>
      <c r="E206" s="69"/>
      <c r="F206" s="62">
        <f t="shared" si="15"/>
        <v>1</v>
      </c>
      <c r="G206" s="63">
        <f t="shared" si="16"/>
        <v>37735</v>
      </c>
      <c r="H206" s="70">
        <v>0</v>
      </c>
      <c r="I206" s="10"/>
      <c r="J206" s="71">
        <f ca="1">[1]!EURO($B$5,$C206,$D206,$E$5,$F206,$G206-$D$3,$H206,J$5)</f>
        <v>27.849710386024118</v>
      </c>
      <c r="L206" s="72"/>
      <c r="M206" s="74">
        <f>+MAX(0,MIN(M$5-SUM(M$7:M205), M$1))</f>
        <v>0</v>
      </c>
      <c r="N206" s="76">
        <f t="shared" ca="1" si="13"/>
        <v>0</v>
      </c>
    </row>
    <row r="207" spans="2:14" x14ac:dyDescent="0.2">
      <c r="B207" s="69"/>
      <c r="C207" s="60">
        <f t="shared" si="14"/>
        <v>56</v>
      </c>
      <c r="D207" s="73">
        <f>2*LN(1+VLOOKUP(G207,CURVES!B$13:C$372,2)/2)</f>
        <v>6.2585788113658253E-2</v>
      </c>
      <c r="E207" s="69"/>
      <c r="F207" s="62">
        <f t="shared" si="15"/>
        <v>1</v>
      </c>
      <c r="G207" s="63">
        <f t="shared" si="16"/>
        <v>37742</v>
      </c>
      <c r="H207" s="70">
        <v>0</v>
      </c>
      <c r="I207" s="10"/>
      <c r="J207" s="71">
        <f ca="1">[1]!EURO($B$5,$C207,$D207,$E$5,$F207,$G207-$D$3,$H207,J$5)</f>
        <v>27.855458204897104</v>
      </c>
      <c r="L207" s="72"/>
      <c r="M207" s="74">
        <f>+MAX(0,MIN(M$5-SUM(M$7:M206), M$1))</f>
        <v>0</v>
      </c>
      <c r="N207" s="76">
        <f t="shared" ca="1" si="13"/>
        <v>0</v>
      </c>
    </row>
    <row r="208" spans="2:14" x14ac:dyDescent="0.2">
      <c r="B208" s="69"/>
      <c r="C208" s="60">
        <f t="shared" si="14"/>
        <v>56</v>
      </c>
      <c r="D208" s="73">
        <f>2*LN(1+VLOOKUP(G208,CURVES!B$13:C$372,2)/2)</f>
        <v>6.2585788113658253E-2</v>
      </c>
      <c r="E208" s="69"/>
      <c r="F208" s="62">
        <f t="shared" si="15"/>
        <v>1</v>
      </c>
      <c r="G208" s="63">
        <f t="shared" si="16"/>
        <v>37749</v>
      </c>
      <c r="H208" s="70">
        <v>0</v>
      </c>
      <c r="I208" s="10"/>
      <c r="J208" s="71">
        <f ca="1">[1]!EURO($B$5,$C208,$D208,$E$5,$F208,$G208-$D$3,$H208,J$5)</f>
        <v>27.872253716665519</v>
      </c>
      <c r="L208" s="72"/>
      <c r="M208" s="74">
        <f>+MAX(0,MIN(M$5-SUM(M$7:M207), M$1))</f>
        <v>0</v>
      </c>
      <c r="N208" s="76">
        <f t="shared" ca="1" si="13"/>
        <v>0</v>
      </c>
    </row>
    <row r="209" spans="2:14" x14ac:dyDescent="0.2">
      <c r="B209" s="69"/>
      <c r="C209" s="60">
        <f t="shared" si="14"/>
        <v>56</v>
      </c>
      <c r="D209" s="73">
        <f>2*LN(1+VLOOKUP(G209,CURVES!B$13:C$372,2)/2)</f>
        <v>6.2585788113658253E-2</v>
      </c>
      <c r="E209" s="69"/>
      <c r="F209" s="62">
        <f t="shared" si="15"/>
        <v>1</v>
      </c>
      <c r="G209" s="63">
        <f t="shared" si="16"/>
        <v>37756</v>
      </c>
      <c r="H209" s="70">
        <v>0</v>
      </c>
      <c r="I209" s="10"/>
      <c r="J209" s="71">
        <f ca="1">[1]!EURO($B$5,$C209,$D209,$E$5,$F209,$G209-$D$3,$H209,J$5)</f>
        <v>27.888743292422191</v>
      </c>
      <c r="L209" s="72"/>
      <c r="M209" s="74">
        <f>+MAX(0,MIN(M$5-SUM(M$7:M208), M$1))</f>
        <v>0</v>
      </c>
      <c r="N209" s="76">
        <f t="shared" ca="1" si="13"/>
        <v>0</v>
      </c>
    </row>
    <row r="210" spans="2:14" x14ac:dyDescent="0.2">
      <c r="B210" s="69"/>
      <c r="C210" s="60">
        <f t="shared" si="14"/>
        <v>56</v>
      </c>
      <c r="D210" s="73">
        <f>2*LN(1+VLOOKUP(G210,CURVES!B$13:C$372,2)/2)</f>
        <v>6.2585788113658253E-2</v>
      </c>
      <c r="E210" s="69"/>
      <c r="F210" s="62">
        <f t="shared" si="15"/>
        <v>1</v>
      </c>
      <c r="G210" s="63">
        <f t="shared" si="16"/>
        <v>37763</v>
      </c>
      <c r="H210" s="70">
        <v>0</v>
      </c>
      <c r="I210" s="10"/>
      <c r="J210" s="71">
        <f ca="1">[1]!EURO($B$5,$C210,$D210,$E$5,$F210,$G210-$D$3,$H210,J$5)</f>
        <v>27.904929587912573</v>
      </c>
      <c r="L210" s="72"/>
      <c r="M210" s="74">
        <f>+MAX(0,MIN(M$5-SUM(M$7:M209), M$1))</f>
        <v>0</v>
      </c>
      <c r="N210" s="76">
        <f t="shared" ca="1" si="13"/>
        <v>0</v>
      </c>
    </row>
    <row r="211" spans="2:14" x14ac:dyDescent="0.2">
      <c r="B211" s="69"/>
      <c r="C211" s="60">
        <f t="shared" si="14"/>
        <v>56</v>
      </c>
      <c r="D211" s="73">
        <f>2*LN(1+VLOOKUP(G211,CURVES!B$13:C$372,2)/2)</f>
        <v>6.2585788113658253E-2</v>
      </c>
      <c r="E211" s="69"/>
      <c r="F211" s="62">
        <f t="shared" si="15"/>
        <v>1</v>
      </c>
      <c r="G211" s="63">
        <f t="shared" si="16"/>
        <v>37770</v>
      </c>
      <c r="H211" s="70">
        <v>0</v>
      </c>
      <c r="I211" s="10"/>
      <c r="J211" s="71">
        <f ca="1">[1]!EURO($B$5,$C211,$D211,$E$5,$F211,$G211-$D$3,$H211,J$5)</f>
        <v>27.920815228720663</v>
      </c>
      <c r="L211" s="72"/>
      <c r="M211" s="74">
        <f>+MAX(0,MIN(M$5-SUM(M$7:M210), M$1))</f>
        <v>0</v>
      </c>
      <c r="N211" s="76">
        <f t="shared" ca="1" si="13"/>
        <v>0</v>
      </c>
    </row>
    <row r="212" spans="2:14" x14ac:dyDescent="0.2">
      <c r="B212" s="69"/>
      <c r="C212" s="60">
        <f t="shared" si="14"/>
        <v>56</v>
      </c>
      <c r="D212" s="73">
        <f>2*LN(1+VLOOKUP(G212,CURVES!B$13:C$372,2)/2)</f>
        <v>6.2672358320046265E-2</v>
      </c>
      <c r="E212" s="69"/>
      <c r="F212" s="62">
        <f t="shared" si="15"/>
        <v>1</v>
      </c>
      <c r="G212" s="63">
        <f t="shared" si="16"/>
        <v>37777</v>
      </c>
      <c r="H212" s="70">
        <v>0</v>
      </c>
      <c r="I212" s="10"/>
      <c r="J212" s="71">
        <f ca="1">[1]!EURO($B$5,$C212,$D212,$E$5,$F212,$G212-$D$3,$H212,J$5)</f>
        <v>27.924354580079122</v>
      </c>
      <c r="L212" s="72"/>
      <c r="M212" s="74">
        <f>+MAX(0,MIN(M$5-SUM(M$7:M211), M$1))</f>
        <v>0</v>
      </c>
      <c r="N212" s="76">
        <f t="shared" ca="1" si="13"/>
        <v>0</v>
      </c>
    </row>
    <row r="213" spans="2:14" x14ac:dyDescent="0.2">
      <c r="B213" s="69"/>
      <c r="C213" s="60">
        <f t="shared" si="14"/>
        <v>56</v>
      </c>
      <c r="D213" s="73">
        <f>2*LN(1+VLOOKUP(G213,CURVES!B$13:C$372,2)/2)</f>
        <v>6.2672358320046265E-2</v>
      </c>
      <c r="E213" s="69"/>
      <c r="F213" s="62">
        <f t="shared" si="15"/>
        <v>1</v>
      </c>
      <c r="G213" s="63">
        <f t="shared" si="16"/>
        <v>37784</v>
      </c>
      <c r="H213" s="70">
        <v>0</v>
      </c>
      <c r="I213" s="10"/>
      <c r="J213" s="71">
        <f ca="1">[1]!EURO($B$5,$C213,$D213,$E$5,$F213,$G213-$D$3,$H213,J$5)</f>
        <v>27.93959394722982</v>
      </c>
      <c r="L213" s="72"/>
      <c r="M213" s="74">
        <f>+MAX(0,MIN(M$5-SUM(M$7:M212), M$1))</f>
        <v>0</v>
      </c>
      <c r="N213" s="76">
        <f t="shared" ca="1" si="13"/>
        <v>0</v>
      </c>
    </row>
    <row r="214" spans="2:14" x14ac:dyDescent="0.2">
      <c r="B214" s="69"/>
      <c r="C214" s="60">
        <f t="shared" si="14"/>
        <v>56</v>
      </c>
      <c r="D214" s="73">
        <f>2*LN(1+VLOOKUP(G214,CURVES!B$13:C$372,2)/2)</f>
        <v>6.2672358320046265E-2</v>
      </c>
      <c r="E214" s="69"/>
      <c r="F214" s="62">
        <f t="shared" si="15"/>
        <v>1</v>
      </c>
      <c r="G214" s="63">
        <f t="shared" si="16"/>
        <v>37791</v>
      </c>
      <c r="H214" s="70">
        <v>0</v>
      </c>
      <c r="I214" s="10"/>
      <c r="J214" s="71">
        <f ca="1">[1]!EURO($B$5,$C214,$D214,$E$5,$F214,$G214-$D$3,$H214,J$5)</f>
        <v>27.954540457346656</v>
      </c>
      <c r="L214" s="72"/>
      <c r="M214" s="74">
        <f>+MAX(0,MIN(M$5-SUM(M$7:M213), M$1))</f>
        <v>0</v>
      </c>
      <c r="N214" s="76">
        <f t="shared" ca="1" si="13"/>
        <v>0</v>
      </c>
    </row>
    <row r="215" spans="2:14" x14ac:dyDescent="0.2">
      <c r="B215" s="69"/>
      <c r="C215" s="60">
        <f t="shared" si="14"/>
        <v>56</v>
      </c>
      <c r="D215" s="73">
        <f>2*LN(1+VLOOKUP(G215,CURVES!B$13:C$372,2)/2)</f>
        <v>6.2672358320046265E-2</v>
      </c>
      <c r="E215" s="69"/>
      <c r="F215" s="62">
        <f t="shared" si="15"/>
        <v>1</v>
      </c>
      <c r="G215" s="63">
        <f t="shared" si="16"/>
        <v>37798</v>
      </c>
      <c r="H215" s="70">
        <v>0</v>
      </c>
      <c r="I215" s="10"/>
      <c r="J215" s="71">
        <f ca="1">[1]!EURO($B$5,$C215,$D215,$E$5,$F215,$G215-$D$3,$H215,J$5)</f>
        <v>27.969196620260931</v>
      </c>
      <c r="L215" s="72"/>
      <c r="M215" s="74">
        <f>+MAX(0,MIN(M$5-SUM(M$7:M214), M$1))</f>
        <v>0</v>
      </c>
      <c r="N215" s="76">
        <f t="shared" ca="1" si="13"/>
        <v>0</v>
      </c>
    </row>
    <row r="216" spans="2:14" x14ac:dyDescent="0.2">
      <c r="B216" s="69"/>
      <c r="C216" s="60">
        <f t="shared" si="14"/>
        <v>56</v>
      </c>
      <c r="D216" s="73">
        <f>2*LN(1+VLOOKUP(G216,CURVES!B$13:C$372,2)/2)</f>
        <v>6.2754859164067839E-2</v>
      </c>
      <c r="E216" s="69"/>
      <c r="F216" s="62">
        <f t="shared" si="15"/>
        <v>1</v>
      </c>
      <c r="G216" s="63">
        <f t="shared" si="16"/>
        <v>37805</v>
      </c>
      <c r="H216" s="70">
        <v>0</v>
      </c>
      <c r="I216" s="10"/>
      <c r="J216" s="71">
        <f ca="1">[1]!EURO($B$5,$C216,$D216,$E$5,$F216,$G216-$D$3,$H216,J$5)</f>
        <v>27.971887240151879</v>
      </c>
      <c r="L216" s="72"/>
      <c r="M216" s="74">
        <f>+MAX(0,MIN(M$5-SUM(M$7:M215), M$1))</f>
        <v>0</v>
      </c>
      <c r="N216" s="76">
        <f t="shared" ca="1" si="13"/>
        <v>0</v>
      </c>
    </row>
    <row r="217" spans="2:14" x14ac:dyDescent="0.2">
      <c r="B217" s="69"/>
      <c r="C217" s="60">
        <f t="shared" si="14"/>
        <v>56</v>
      </c>
      <c r="D217" s="73">
        <f>2*LN(1+VLOOKUP(G217,CURVES!B$13:C$372,2)/2)</f>
        <v>6.2754859164067839E-2</v>
      </c>
      <c r="E217" s="69"/>
      <c r="F217" s="62">
        <f t="shared" si="15"/>
        <v>1</v>
      </c>
      <c r="G217" s="63">
        <f t="shared" si="16"/>
        <v>37812</v>
      </c>
      <c r="H217" s="70">
        <v>0</v>
      </c>
      <c r="I217" s="10"/>
      <c r="J217" s="71">
        <f ca="1">[1]!EURO($B$5,$C217,$D217,$E$5,$F217,$G217-$D$3,$H217,J$5)</f>
        <v>27.985920292454189</v>
      </c>
      <c r="L217" s="72"/>
      <c r="M217" s="74">
        <f>+MAX(0,MIN(M$5-SUM(M$7:M216), M$1))</f>
        <v>0</v>
      </c>
      <c r="N217" s="76">
        <f t="shared" ca="1" si="13"/>
        <v>0</v>
      </c>
    </row>
    <row r="218" spans="2:14" x14ac:dyDescent="0.2">
      <c r="B218" s="69"/>
      <c r="C218" s="60">
        <f t="shared" si="14"/>
        <v>56</v>
      </c>
      <c r="D218" s="73">
        <f>2*LN(1+VLOOKUP(G218,CURVES!B$13:C$372,2)/2)</f>
        <v>6.2754859164067839E-2</v>
      </c>
      <c r="E218" s="69"/>
      <c r="F218" s="62">
        <f t="shared" si="15"/>
        <v>1</v>
      </c>
      <c r="G218" s="63">
        <f t="shared" si="16"/>
        <v>37819</v>
      </c>
      <c r="H218" s="70">
        <v>0</v>
      </c>
      <c r="I218" s="10"/>
      <c r="J218" s="71">
        <f ca="1">[1]!EURO($B$5,$C218,$D218,$E$5,$F218,$G218-$D$3,$H218,J$5)</f>
        <v>27.999670454943598</v>
      </c>
      <c r="L218" s="72"/>
      <c r="M218" s="74">
        <f>+MAX(0,MIN(M$5-SUM(M$7:M217), M$1))</f>
        <v>0</v>
      </c>
      <c r="N218" s="76">
        <f t="shared" ca="1" si="13"/>
        <v>0</v>
      </c>
    </row>
  </sheetData>
  <pageMargins left="0.75" right="0.75" top="1" bottom="1" header="0.5" footer="0.5"/>
  <pageSetup scale="95" fitToHeight="3" orientation="landscape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508"/>
  <sheetViews>
    <sheetView zoomScale="75" workbookViewId="0">
      <selection activeCell="D2" sqref="D2"/>
    </sheetView>
  </sheetViews>
  <sheetFormatPr defaultRowHeight="12.75" x14ac:dyDescent="0.2"/>
  <cols>
    <col min="1" max="1" width="4.140625" customWidth="1"/>
    <col min="2" max="2" width="19" customWidth="1"/>
    <col min="3" max="3" width="14" customWidth="1"/>
    <col min="4" max="5" width="19.28515625" customWidth="1"/>
    <col min="6" max="6" width="16.5703125" customWidth="1"/>
    <col min="7" max="7" width="15.140625" customWidth="1"/>
    <col min="8" max="8" width="19.42578125" customWidth="1"/>
    <col min="9" max="9" width="19" customWidth="1"/>
    <col min="10" max="10" width="18" customWidth="1"/>
    <col min="11" max="11" width="10.7109375" customWidth="1"/>
    <col min="12" max="12" width="12.5703125" customWidth="1"/>
    <col min="13" max="13" width="11.7109375" customWidth="1"/>
    <col min="14" max="14" width="9.28515625" style="5" customWidth="1"/>
    <col min="15" max="15" width="12.5703125" customWidth="1"/>
    <col min="16" max="16" width="11.7109375" customWidth="1"/>
    <col min="158" max="158" width="13.85546875" customWidth="1"/>
    <col min="159" max="159" width="14.85546875" customWidth="1"/>
  </cols>
  <sheetData>
    <row r="1" spans="1:159" ht="24" thickBot="1" x14ac:dyDescent="0.4">
      <c r="A1" s="39" t="s">
        <v>26</v>
      </c>
      <c r="B1" s="3"/>
      <c r="F1" s="4"/>
      <c r="G1" s="4"/>
      <c r="H1" s="4"/>
      <c r="I1" s="4"/>
    </row>
    <row r="2" spans="1:159" ht="15.75" x14ac:dyDescent="0.25">
      <c r="F2" s="4"/>
      <c r="G2" s="4"/>
      <c r="H2" s="4"/>
      <c r="I2" s="4"/>
      <c r="FA2" s="6" t="s">
        <v>27</v>
      </c>
      <c r="FB2" s="7"/>
      <c r="FC2" s="8"/>
    </row>
    <row r="3" spans="1:159" ht="15.75" x14ac:dyDescent="0.25">
      <c r="B3" s="3" t="s">
        <v>28</v>
      </c>
      <c r="F3" s="4"/>
      <c r="G3" s="4"/>
      <c r="H3" s="4"/>
      <c r="I3" s="4"/>
      <c r="FA3" s="9" t="s">
        <v>29</v>
      </c>
      <c r="FB3" s="10"/>
      <c r="FC3" s="11"/>
    </row>
    <row r="4" spans="1:159" x14ac:dyDescent="0.2">
      <c r="B4" s="12" t="s">
        <v>30</v>
      </c>
      <c r="C4" s="13" t="s">
        <v>31</v>
      </c>
      <c r="F4" s="4"/>
      <c r="G4" s="4"/>
      <c r="H4" s="4"/>
      <c r="I4" s="4"/>
      <c r="FA4" s="14"/>
      <c r="FB4" s="15" t="s">
        <v>32</v>
      </c>
      <c r="FC4" s="16" t="s">
        <v>33</v>
      </c>
    </row>
    <row r="5" spans="1:159" x14ac:dyDescent="0.2">
      <c r="B5" s="12" t="s">
        <v>28</v>
      </c>
      <c r="C5" s="13" t="s">
        <v>34</v>
      </c>
      <c r="F5" s="4"/>
      <c r="G5" s="4"/>
      <c r="H5" s="4"/>
      <c r="I5" s="4"/>
      <c r="FA5" s="17" t="s">
        <v>35</v>
      </c>
      <c r="FB5" s="18" t="s">
        <v>36</v>
      </c>
      <c r="FC5" s="19" t="s">
        <v>36</v>
      </c>
    </row>
    <row r="6" spans="1:159" ht="13.5" thickBot="1" x14ac:dyDescent="0.25">
      <c r="B6" s="12" t="s">
        <v>37</v>
      </c>
      <c r="C6" s="13" t="s">
        <v>34</v>
      </c>
      <c r="F6" s="4"/>
      <c r="G6" s="4"/>
      <c r="H6" s="4"/>
      <c r="I6" s="4"/>
      <c r="FA6" s="20" t="s">
        <v>38</v>
      </c>
      <c r="FB6" s="21" t="s">
        <v>39</v>
      </c>
      <c r="FC6" s="22" t="s">
        <v>39</v>
      </c>
    </row>
    <row r="7" spans="1:159" ht="15.75" x14ac:dyDescent="0.25">
      <c r="B7" s="3" t="s">
        <v>40</v>
      </c>
      <c r="C7" s="23"/>
      <c r="F7" s="4"/>
      <c r="G7" s="4"/>
      <c r="H7" s="4"/>
      <c r="I7" s="4"/>
      <c r="FA7" s="24">
        <v>35431</v>
      </c>
      <c r="FB7" s="25">
        <v>35423</v>
      </c>
      <c r="FC7" s="26">
        <v>35422</v>
      </c>
    </row>
    <row r="8" spans="1:159" x14ac:dyDescent="0.2">
      <c r="B8" s="12" t="s">
        <v>41</v>
      </c>
      <c r="C8" s="27">
        <f ca="1">PriceCurveDate</f>
        <v>36337</v>
      </c>
      <c r="D8" s="27">
        <f t="shared" ref="D8:I8" ca="1" si="0">PriceCurveDate</f>
        <v>36337</v>
      </c>
      <c r="E8" s="27">
        <f t="shared" ca="1" si="0"/>
        <v>36337</v>
      </c>
      <c r="F8" s="27">
        <f t="shared" ca="1" si="0"/>
        <v>36337</v>
      </c>
      <c r="G8" s="27">
        <f t="shared" ca="1" si="0"/>
        <v>36337</v>
      </c>
      <c r="H8" s="27">
        <f t="shared" ca="1" si="0"/>
        <v>36337</v>
      </c>
      <c r="I8" s="27">
        <f t="shared" ca="1" si="0"/>
        <v>36337</v>
      </c>
      <c r="J8" s="27">
        <v>35888</v>
      </c>
      <c r="N8"/>
      <c r="FA8" s="9">
        <v>35462</v>
      </c>
      <c r="FB8" s="28">
        <v>35457</v>
      </c>
      <c r="FC8" s="29">
        <v>35454</v>
      </c>
    </row>
    <row r="9" spans="1:159" x14ac:dyDescent="0.2">
      <c r="B9" s="12" t="s">
        <v>42</v>
      </c>
      <c r="C9" s="30">
        <f ca="1">INDEX(FA7:FA414,MATCH(PriceCurveDate,FB7:FB414,1)+1)</f>
        <v>36342</v>
      </c>
      <c r="D9" s="30">
        <f t="shared" ref="D9:J9" ca="1" si="1">Prompt</f>
        <v>36342</v>
      </c>
      <c r="E9" s="30">
        <f t="shared" ca="1" si="1"/>
        <v>36342</v>
      </c>
      <c r="F9" s="30">
        <f t="shared" ca="1" si="1"/>
        <v>36342</v>
      </c>
      <c r="G9" s="30">
        <f t="shared" ca="1" si="1"/>
        <v>36342</v>
      </c>
      <c r="H9" s="30">
        <f ca="1">Prompt</f>
        <v>36342</v>
      </c>
      <c r="I9" s="30">
        <f t="shared" ca="1" si="1"/>
        <v>36342</v>
      </c>
      <c r="J9" s="30">
        <f t="shared" ca="1" si="1"/>
        <v>36342</v>
      </c>
      <c r="N9"/>
      <c r="FA9" s="9">
        <v>35490</v>
      </c>
      <c r="FB9" s="28">
        <v>35485</v>
      </c>
      <c r="FC9" s="29">
        <v>35482</v>
      </c>
    </row>
    <row r="10" spans="1:159" x14ac:dyDescent="0.2">
      <c r="B10" s="12" t="s">
        <v>43</v>
      </c>
      <c r="C10" s="31" t="s">
        <v>44</v>
      </c>
      <c r="D10" s="53" t="s">
        <v>45</v>
      </c>
      <c r="E10" s="52" t="s">
        <v>46</v>
      </c>
      <c r="F10" t="s">
        <v>47</v>
      </c>
      <c r="G10" t="s">
        <v>48</v>
      </c>
      <c r="H10" s="46" t="s">
        <v>49</v>
      </c>
      <c r="I10" s="31" t="s">
        <v>44</v>
      </c>
      <c r="J10" s="31" t="s">
        <v>50</v>
      </c>
      <c r="N10"/>
      <c r="FA10" s="9">
        <v>35521</v>
      </c>
      <c r="FB10" s="28">
        <v>35513</v>
      </c>
      <c r="FC10" s="29">
        <v>35510</v>
      </c>
    </row>
    <row r="11" spans="1:159" x14ac:dyDescent="0.2">
      <c r="B11" s="12" t="s">
        <v>51</v>
      </c>
      <c r="C11" s="13" t="s">
        <v>52</v>
      </c>
      <c r="D11" s="13" t="s">
        <v>53</v>
      </c>
      <c r="E11" s="13" t="s">
        <v>53</v>
      </c>
      <c r="F11" s="13" t="s">
        <v>53</v>
      </c>
      <c r="G11" s="13" t="s">
        <v>53</v>
      </c>
      <c r="H11" s="13" t="s">
        <v>54</v>
      </c>
      <c r="I11" s="13" t="s">
        <v>52</v>
      </c>
      <c r="J11" s="13" t="s">
        <v>54</v>
      </c>
      <c r="N11"/>
      <c r="FA11" s="9">
        <v>35551</v>
      </c>
      <c r="FB11" s="28">
        <v>35544</v>
      </c>
      <c r="FC11" s="29">
        <v>35543</v>
      </c>
    </row>
    <row r="12" spans="1:159" x14ac:dyDescent="0.2">
      <c r="B12" s="12" t="s">
        <v>55</v>
      </c>
      <c r="C12" s="13" t="s">
        <v>56</v>
      </c>
      <c r="D12" s="13" t="s">
        <v>57</v>
      </c>
      <c r="E12" s="13" t="s">
        <v>57</v>
      </c>
      <c r="F12" s="13" t="s">
        <v>57</v>
      </c>
      <c r="G12" s="13" t="s">
        <v>57</v>
      </c>
      <c r="H12" s="13" t="s">
        <v>58</v>
      </c>
      <c r="I12" s="13" t="s">
        <v>56</v>
      </c>
      <c r="J12" s="13" t="s">
        <v>58</v>
      </c>
      <c r="N12"/>
      <c r="FA12" s="9">
        <v>35582</v>
      </c>
      <c r="FB12" s="28">
        <v>35578</v>
      </c>
      <c r="FC12" s="29">
        <v>35577</v>
      </c>
    </row>
    <row r="13" spans="1:159" x14ac:dyDescent="0.2">
      <c r="B13" s="54">
        <v>36342</v>
      </c>
      <c r="C13">
        <v>5.0208130350197007E-2</v>
      </c>
      <c r="D13">
        <v>-6.7500000000000004E-2</v>
      </c>
      <c r="E13">
        <v>-3.2500000000000001E-2</v>
      </c>
      <c r="F13">
        <v>0</v>
      </c>
      <c r="G13">
        <v>-2.2499999999999999E-2</v>
      </c>
      <c r="H13">
        <v>0.40500000000000003</v>
      </c>
      <c r="I13">
        <v>5.0208130350197007E-2</v>
      </c>
      <c r="J13">
        <v>0.4</v>
      </c>
      <c r="N13"/>
      <c r="Q13" s="32"/>
      <c r="S13" s="33"/>
      <c r="T13" s="33"/>
      <c r="U13" s="33"/>
      <c r="FA13" s="9">
        <v>35612</v>
      </c>
      <c r="FB13" s="28">
        <v>35607</v>
      </c>
      <c r="FC13" s="29">
        <v>35606</v>
      </c>
    </row>
    <row r="14" spans="1:159" x14ac:dyDescent="0.2">
      <c r="B14" s="54">
        <v>36373</v>
      </c>
      <c r="C14">
        <v>5.1196810561716016E-2</v>
      </c>
      <c r="D14">
        <v>-6.7500000000000004E-2</v>
      </c>
      <c r="E14">
        <v>-0.03</v>
      </c>
      <c r="F14">
        <v>0</v>
      </c>
      <c r="G14">
        <v>-2.2499999999999999E-2</v>
      </c>
      <c r="H14">
        <v>0.3775</v>
      </c>
      <c r="I14">
        <v>5.1196810561716016E-2</v>
      </c>
      <c r="J14">
        <v>0.55000000000000004</v>
      </c>
      <c r="N14"/>
      <c r="Q14" s="32"/>
      <c r="S14" s="33"/>
      <c r="T14" s="33"/>
      <c r="U14" s="33"/>
      <c r="FA14" s="9">
        <v>35643</v>
      </c>
      <c r="FB14" s="28">
        <v>35640</v>
      </c>
      <c r="FC14" s="29">
        <v>35639</v>
      </c>
    </row>
    <row r="15" spans="1:159" x14ac:dyDescent="0.2">
      <c r="B15" s="54">
        <v>36404</v>
      </c>
      <c r="C15">
        <v>5.1801544648307017E-2</v>
      </c>
      <c r="D15">
        <v>-7.2499999999999995E-2</v>
      </c>
      <c r="E15">
        <v>-0.03</v>
      </c>
      <c r="F15">
        <v>0</v>
      </c>
      <c r="G15">
        <v>-2.2499999999999999E-2</v>
      </c>
      <c r="H15">
        <v>0.37</v>
      </c>
      <c r="I15">
        <v>5.1801544648307017E-2</v>
      </c>
      <c r="J15">
        <v>0.6</v>
      </c>
      <c r="N15"/>
      <c r="Q15" s="32"/>
      <c r="S15" s="33"/>
      <c r="T15" s="33"/>
      <c r="U15" s="33"/>
      <c r="FA15" s="9">
        <v>35674</v>
      </c>
      <c r="FB15" s="28">
        <v>35669</v>
      </c>
      <c r="FC15" s="29">
        <v>35668</v>
      </c>
    </row>
    <row r="16" spans="1:159" x14ac:dyDescent="0.2">
      <c r="B16" s="54">
        <v>36434</v>
      </c>
      <c r="C16">
        <v>5.2375234253107E-2</v>
      </c>
      <c r="D16">
        <v>-7.2499999999999995E-2</v>
      </c>
      <c r="E16">
        <v>-0.03</v>
      </c>
      <c r="F16">
        <v>0</v>
      </c>
      <c r="G16">
        <v>-2.2499999999999999E-2</v>
      </c>
      <c r="H16">
        <v>0.36499999999999999</v>
      </c>
      <c r="I16">
        <v>5.2375234253107E-2</v>
      </c>
      <c r="J16">
        <v>0.6</v>
      </c>
      <c r="N16"/>
      <c r="Q16" s="32"/>
      <c r="S16" s="33"/>
      <c r="T16" s="33"/>
      <c r="U16" s="33"/>
      <c r="FA16" s="9">
        <v>35704</v>
      </c>
      <c r="FB16" s="28">
        <v>35699</v>
      </c>
      <c r="FC16" s="29">
        <v>35698</v>
      </c>
    </row>
    <row r="17" spans="2:159" x14ac:dyDescent="0.2">
      <c r="B17" s="54">
        <v>36465</v>
      </c>
      <c r="C17">
        <v>5.2988312607109019E-2</v>
      </c>
      <c r="D17">
        <v>-7.2499999999999995E-2</v>
      </c>
      <c r="E17">
        <v>-2.75E-2</v>
      </c>
      <c r="F17">
        <v>5.0000000000000001E-3</v>
      </c>
      <c r="G17">
        <v>-2.5000000000000001E-2</v>
      </c>
      <c r="H17">
        <v>0.36</v>
      </c>
      <c r="I17">
        <v>5.2988312607109019E-2</v>
      </c>
      <c r="J17">
        <v>0.6</v>
      </c>
      <c r="N17"/>
      <c r="Q17" s="32"/>
      <c r="S17" s="33"/>
      <c r="T17" s="33"/>
      <c r="U17" s="33"/>
      <c r="FA17" s="9">
        <v>35735</v>
      </c>
      <c r="FB17" s="28">
        <v>35732</v>
      </c>
      <c r="FC17" s="29">
        <v>35731</v>
      </c>
    </row>
    <row r="18" spans="2:159" x14ac:dyDescent="0.2">
      <c r="B18" s="54">
        <v>36495</v>
      </c>
      <c r="C18">
        <v>5.3581614359330017E-2</v>
      </c>
      <c r="D18">
        <v>-7.2499999999999995E-2</v>
      </c>
      <c r="E18">
        <v>-2.75E-2</v>
      </c>
      <c r="F18">
        <v>5.0000000000000001E-3</v>
      </c>
      <c r="G18">
        <v>-2.5000000000000001E-2</v>
      </c>
      <c r="H18">
        <v>0.35499999999999998</v>
      </c>
      <c r="I18">
        <v>5.3581614359330017E-2</v>
      </c>
      <c r="J18">
        <v>1.05</v>
      </c>
      <c r="N18"/>
      <c r="Q18" s="32"/>
      <c r="S18" s="33"/>
      <c r="T18" s="33"/>
      <c r="U18" s="33"/>
      <c r="FA18" s="9">
        <v>35765</v>
      </c>
      <c r="FB18" s="28">
        <v>35758</v>
      </c>
      <c r="FC18" s="29">
        <v>35755</v>
      </c>
    </row>
    <row r="19" spans="2:159" x14ac:dyDescent="0.2">
      <c r="B19" s="54">
        <v>36526</v>
      </c>
      <c r="C19">
        <v>5.4197353551409019E-2</v>
      </c>
      <c r="D19">
        <v>-6.25E-2</v>
      </c>
      <c r="E19">
        <v>-2.75E-2</v>
      </c>
      <c r="F19">
        <v>5.0000000000000001E-3</v>
      </c>
      <c r="G19">
        <v>-2.5000000000000001E-2</v>
      </c>
      <c r="H19">
        <v>0.35749999999999998</v>
      </c>
      <c r="I19">
        <v>5.4197353551409019E-2</v>
      </c>
      <c r="J19">
        <v>1.05</v>
      </c>
      <c r="N19"/>
      <c r="Q19" s="32"/>
      <c r="S19" s="33"/>
      <c r="T19" s="33"/>
      <c r="U19" s="33"/>
      <c r="FA19" s="9">
        <v>35796</v>
      </c>
      <c r="FB19" s="28">
        <v>35793</v>
      </c>
      <c r="FC19" s="29">
        <v>35790</v>
      </c>
    </row>
    <row r="20" spans="2:159" x14ac:dyDescent="0.2">
      <c r="B20" s="54">
        <v>36557</v>
      </c>
      <c r="C20">
        <v>5.4815283945643001E-2</v>
      </c>
      <c r="D20">
        <v>-6.25E-2</v>
      </c>
      <c r="E20">
        <v>-2.75E-2</v>
      </c>
      <c r="F20">
        <v>5.0000000000000001E-3</v>
      </c>
      <c r="G20">
        <v>-2.5000000000000001E-2</v>
      </c>
      <c r="H20">
        <v>0.34499999999999997</v>
      </c>
      <c r="I20">
        <v>5.4815283945643001E-2</v>
      </c>
      <c r="J20">
        <v>1.05</v>
      </c>
      <c r="N20"/>
      <c r="Q20" s="32"/>
      <c r="S20" s="33"/>
      <c r="T20" s="33"/>
      <c r="U20" s="33"/>
      <c r="FA20" s="9">
        <v>35827</v>
      </c>
      <c r="FB20" s="28">
        <v>35823</v>
      </c>
      <c r="FC20" s="29">
        <v>35822</v>
      </c>
    </row>
    <row r="21" spans="2:159" x14ac:dyDescent="0.2">
      <c r="B21" s="54">
        <v>36586</v>
      </c>
      <c r="C21">
        <v>5.5393347977978E-2</v>
      </c>
      <c r="D21">
        <v>-6.7500000000000004E-2</v>
      </c>
      <c r="E21">
        <v>-2.75E-2</v>
      </c>
      <c r="F21">
        <v>5.0000000000000001E-3</v>
      </c>
      <c r="G21">
        <v>-2.5000000000000001E-2</v>
      </c>
      <c r="H21">
        <v>0.31</v>
      </c>
      <c r="I21">
        <v>5.5393347977978E-2</v>
      </c>
      <c r="J21">
        <v>0.55000000000000004</v>
      </c>
      <c r="N21"/>
      <c r="Q21" s="32"/>
      <c r="S21" s="33"/>
      <c r="T21" s="33"/>
      <c r="U21" s="33"/>
      <c r="FA21" s="9">
        <v>35855</v>
      </c>
      <c r="FB21" s="28">
        <v>35851</v>
      </c>
      <c r="FC21" s="29">
        <v>35850</v>
      </c>
    </row>
    <row r="22" spans="2:159" x14ac:dyDescent="0.2">
      <c r="B22" s="54">
        <v>36617</v>
      </c>
      <c r="C22">
        <v>5.5878297676255996E-2</v>
      </c>
      <c r="D22">
        <v>-7.0000000000000007E-2</v>
      </c>
      <c r="E22">
        <v>-2.75E-2</v>
      </c>
      <c r="F22">
        <v>5.0000000000000001E-3</v>
      </c>
      <c r="G22">
        <v>-2.5000000000000001E-2</v>
      </c>
      <c r="H22">
        <v>0.25</v>
      </c>
      <c r="I22">
        <v>5.5878297676255996E-2</v>
      </c>
      <c r="J22">
        <v>0.4</v>
      </c>
      <c r="N22"/>
      <c r="Q22" s="32"/>
      <c r="S22" s="33"/>
      <c r="T22" s="33"/>
      <c r="U22" s="33"/>
      <c r="FA22" s="9">
        <v>35886</v>
      </c>
      <c r="FB22" s="28">
        <v>35881</v>
      </c>
      <c r="FC22" s="29">
        <v>35880</v>
      </c>
    </row>
    <row r="23" spans="2:159" x14ac:dyDescent="0.2">
      <c r="B23" s="54">
        <v>36647</v>
      </c>
      <c r="C23">
        <v>5.6241622881613003E-2</v>
      </c>
      <c r="D23">
        <v>-7.0000000000000007E-2</v>
      </c>
      <c r="E23">
        <v>-2.75E-2</v>
      </c>
      <c r="F23">
        <v>5.0000000000000001E-3</v>
      </c>
      <c r="G23">
        <v>-2.5000000000000001E-2</v>
      </c>
      <c r="H23">
        <v>0.2175</v>
      </c>
      <c r="I23">
        <v>5.6241622881613003E-2</v>
      </c>
      <c r="J23">
        <v>0.35</v>
      </c>
      <c r="N23"/>
      <c r="Q23" s="32"/>
      <c r="S23" s="33"/>
      <c r="T23" s="33"/>
      <c r="U23" s="33"/>
      <c r="FA23" s="9">
        <v>35916</v>
      </c>
      <c r="FB23" s="28">
        <v>35913</v>
      </c>
      <c r="FC23" s="29">
        <v>35912</v>
      </c>
    </row>
    <row r="24" spans="2:159" x14ac:dyDescent="0.2">
      <c r="B24" s="54">
        <v>36678</v>
      </c>
      <c r="C24">
        <v>5.6617058973311013E-2</v>
      </c>
      <c r="D24">
        <v>-7.0000000000000007E-2</v>
      </c>
      <c r="E24">
        <v>-2.75E-2</v>
      </c>
      <c r="F24">
        <v>5.0000000000000001E-3</v>
      </c>
      <c r="G24">
        <v>-2.5000000000000001E-2</v>
      </c>
      <c r="H24">
        <v>0.215</v>
      </c>
      <c r="I24">
        <v>5.6617058973311013E-2</v>
      </c>
      <c r="J24">
        <v>0.4</v>
      </c>
      <c r="N24"/>
      <c r="Q24" s="32"/>
      <c r="S24" s="33"/>
      <c r="T24" s="33"/>
      <c r="U24" s="33"/>
      <c r="FA24" s="9">
        <v>35947</v>
      </c>
      <c r="FB24" s="28">
        <v>35942</v>
      </c>
      <c r="FC24" s="29">
        <v>35941</v>
      </c>
    </row>
    <row r="25" spans="2:159" x14ac:dyDescent="0.2">
      <c r="B25" s="54">
        <v>36708</v>
      </c>
      <c r="C25">
        <v>5.6991084210964001E-2</v>
      </c>
      <c r="D25">
        <v>-7.0000000000000007E-2</v>
      </c>
      <c r="E25">
        <v>-2.75E-2</v>
      </c>
      <c r="F25">
        <v>5.0000000000000001E-3</v>
      </c>
      <c r="G25">
        <v>-2.5000000000000001E-2</v>
      </c>
      <c r="H25">
        <v>0.21249999999999999</v>
      </c>
      <c r="I25">
        <v>5.6991084210964001E-2</v>
      </c>
      <c r="J25">
        <v>0.4</v>
      </c>
      <c r="N25"/>
      <c r="Q25" s="32"/>
      <c r="S25" s="33"/>
      <c r="T25" s="33"/>
      <c r="U25" s="33"/>
      <c r="FA25" s="9">
        <v>35977</v>
      </c>
      <c r="FB25" s="28">
        <v>35972</v>
      </c>
      <c r="FC25" s="29">
        <v>35971</v>
      </c>
    </row>
    <row r="26" spans="2:159" x14ac:dyDescent="0.2">
      <c r="B26" s="54">
        <v>36739</v>
      </c>
      <c r="C26">
        <v>5.733918745288602E-2</v>
      </c>
      <c r="D26">
        <v>-7.0000000000000007E-2</v>
      </c>
      <c r="E26">
        <v>-2.75E-2</v>
      </c>
      <c r="F26">
        <v>5.0000000000000001E-3</v>
      </c>
      <c r="G26">
        <v>-2.5000000000000001E-2</v>
      </c>
      <c r="H26">
        <v>0.21</v>
      </c>
      <c r="I26">
        <v>5.733918745288602E-2</v>
      </c>
      <c r="J26">
        <v>0.55000000000000004</v>
      </c>
      <c r="N26"/>
      <c r="Q26" s="32"/>
      <c r="S26" s="33"/>
      <c r="T26" s="33"/>
      <c r="U26" s="33"/>
      <c r="FA26" s="9">
        <v>36008</v>
      </c>
      <c r="FB26" s="28">
        <v>36005</v>
      </c>
      <c r="FC26" s="29">
        <v>36004</v>
      </c>
    </row>
    <row r="27" spans="2:159" x14ac:dyDescent="0.2">
      <c r="B27" s="54">
        <v>36770</v>
      </c>
      <c r="C27">
        <v>5.7687290735123006E-2</v>
      </c>
      <c r="D27">
        <v>-7.0000000000000007E-2</v>
      </c>
      <c r="E27">
        <v>-2.75E-2</v>
      </c>
      <c r="F27">
        <v>5.0000000000000001E-3</v>
      </c>
      <c r="G27">
        <v>-2.5000000000000001E-2</v>
      </c>
      <c r="H27">
        <v>0.20749999999999999</v>
      </c>
      <c r="I27">
        <v>5.7687290735123006E-2</v>
      </c>
      <c r="J27">
        <v>0.6</v>
      </c>
      <c r="N27"/>
      <c r="Q27" s="32"/>
      <c r="S27" s="33"/>
      <c r="T27" s="33"/>
      <c r="U27" s="33"/>
      <c r="FA27" s="9">
        <v>36039</v>
      </c>
      <c r="FB27" s="28">
        <v>36034</v>
      </c>
      <c r="FC27" s="29">
        <v>36033</v>
      </c>
    </row>
    <row r="28" spans="2:159" x14ac:dyDescent="0.2">
      <c r="B28" s="54">
        <v>36800</v>
      </c>
      <c r="C28">
        <v>5.8013155503691016E-2</v>
      </c>
      <c r="D28">
        <v>-7.0000000000000007E-2</v>
      </c>
      <c r="E28">
        <v>-2.75E-2</v>
      </c>
      <c r="F28">
        <v>5.0000000000000001E-3</v>
      </c>
      <c r="G28">
        <v>-2.5000000000000001E-2</v>
      </c>
      <c r="H28">
        <v>0.21100000000000002</v>
      </c>
      <c r="I28">
        <v>5.8013155503691016E-2</v>
      </c>
      <c r="J28">
        <v>0.6</v>
      </c>
      <c r="N28"/>
      <c r="Q28" s="32"/>
      <c r="S28" s="33"/>
      <c r="T28" s="33"/>
      <c r="U28" s="33"/>
      <c r="FA28" s="9">
        <v>36069</v>
      </c>
      <c r="FB28" s="28">
        <v>36066</v>
      </c>
      <c r="FC28" s="29">
        <v>36063</v>
      </c>
    </row>
    <row r="29" spans="2:159" x14ac:dyDescent="0.2">
      <c r="B29" s="54">
        <v>36831</v>
      </c>
      <c r="C29">
        <v>5.832908645400102E-2</v>
      </c>
      <c r="D29">
        <v>-6.7500000000000004E-2</v>
      </c>
      <c r="E29">
        <v>-3.2500000000000001E-2</v>
      </c>
      <c r="F29">
        <v>7.4999999999999997E-3</v>
      </c>
      <c r="G29">
        <v>-2.4E-2</v>
      </c>
      <c r="H29">
        <v>0.21350000000000002</v>
      </c>
      <c r="I29">
        <v>5.832908645400102E-2</v>
      </c>
      <c r="J29">
        <v>0.6</v>
      </c>
      <c r="N29"/>
      <c r="Q29" s="32"/>
      <c r="S29" s="33"/>
      <c r="T29" s="33"/>
      <c r="U29" s="33"/>
      <c r="FA29" s="9">
        <v>36100</v>
      </c>
      <c r="FB29" s="28">
        <v>36096</v>
      </c>
      <c r="FC29" s="29">
        <v>36095</v>
      </c>
    </row>
    <row r="30" spans="2:159" x14ac:dyDescent="0.2">
      <c r="B30" s="54">
        <v>36861</v>
      </c>
      <c r="C30">
        <v>5.8634826114935007E-2</v>
      </c>
      <c r="D30">
        <v>-6.7500000000000004E-2</v>
      </c>
      <c r="E30">
        <v>-3.2500000000000001E-2</v>
      </c>
      <c r="F30">
        <v>7.4999999999999997E-3</v>
      </c>
      <c r="G30">
        <v>-2.4E-2</v>
      </c>
      <c r="H30">
        <v>0.21600000000000003</v>
      </c>
      <c r="I30">
        <v>5.8634826114935007E-2</v>
      </c>
      <c r="J30">
        <v>1.05</v>
      </c>
      <c r="N30"/>
      <c r="Q30" s="32"/>
      <c r="S30" s="33"/>
      <c r="T30" s="33"/>
      <c r="U30" s="33"/>
      <c r="FA30" s="9">
        <v>36130</v>
      </c>
      <c r="FB30" s="28">
        <v>36124</v>
      </c>
      <c r="FC30" s="29">
        <v>36123</v>
      </c>
    </row>
    <row r="31" spans="2:159" x14ac:dyDescent="0.2">
      <c r="B31" s="54">
        <v>36892</v>
      </c>
      <c r="C31">
        <v>5.8949159215482008E-2</v>
      </c>
      <c r="D31">
        <v>-5.7500000000000002E-2</v>
      </c>
      <c r="E31">
        <v>-3.2500000000000001E-2</v>
      </c>
      <c r="F31">
        <v>7.4999999999999997E-3</v>
      </c>
      <c r="G31">
        <v>-2.4E-2</v>
      </c>
      <c r="H31">
        <v>0.21850000000000003</v>
      </c>
      <c r="I31">
        <v>5.8949159215482008E-2</v>
      </c>
      <c r="J31">
        <v>1.05</v>
      </c>
      <c r="N31"/>
      <c r="Q31" s="32"/>
      <c r="S31" s="33"/>
      <c r="T31" s="33"/>
      <c r="U31" s="33"/>
      <c r="FA31" s="9">
        <v>36161</v>
      </c>
      <c r="FB31" s="28">
        <v>36158</v>
      </c>
      <c r="FC31" s="29">
        <v>36157</v>
      </c>
    </row>
    <row r="32" spans="2:159" x14ac:dyDescent="0.2">
      <c r="B32" s="54">
        <v>36923</v>
      </c>
      <c r="C32">
        <v>5.9260962316419016E-2</v>
      </c>
      <c r="D32">
        <v>-5.7500000000000002E-2</v>
      </c>
      <c r="E32">
        <v>-3.2500000000000001E-2</v>
      </c>
      <c r="F32">
        <v>7.4999999999999997E-3</v>
      </c>
      <c r="G32">
        <v>-2.4E-2</v>
      </c>
      <c r="H32">
        <v>0.21</v>
      </c>
      <c r="I32">
        <v>5.9260962316419016E-2</v>
      </c>
      <c r="J32">
        <v>1.05</v>
      </c>
      <c r="N32"/>
      <c r="Q32" s="32"/>
      <c r="S32" s="33"/>
      <c r="T32" s="33"/>
      <c r="U32" s="33"/>
      <c r="FA32" s="9">
        <v>36192</v>
      </c>
      <c r="FB32" s="28">
        <v>36187</v>
      </c>
      <c r="FC32" s="29">
        <v>36186</v>
      </c>
    </row>
    <row r="33" spans="2:159" x14ac:dyDescent="0.2">
      <c r="B33" s="54">
        <v>36951</v>
      </c>
      <c r="C33">
        <v>5.9542590951491017E-2</v>
      </c>
      <c r="D33">
        <v>-6.25E-2</v>
      </c>
      <c r="E33">
        <v>-3.2500000000000001E-2</v>
      </c>
      <c r="F33">
        <v>7.4999999999999997E-3</v>
      </c>
      <c r="G33">
        <v>-2.4E-2</v>
      </c>
      <c r="H33">
        <v>0.19500000000000001</v>
      </c>
      <c r="I33">
        <v>5.9542590951491017E-2</v>
      </c>
      <c r="J33">
        <v>0.55000000000000004</v>
      </c>
      <c r="N33"/>
      <c r="Q33" s="32"/>
      <c r="S33" s="33"/>
      <c r="T33" s="33"/>
      <c r="U33" s="33"/>
      <c r="FA33" s="9">
        <v>36220</v>
      </c>
      <c r="FB33" s="28">
        <v>36215</v>
      </c>
      <c r="FC33" s="29">
        <v>36214</v>
      </c>
    </row>
    <row r="34" spans="2:159" x14ac:dyDescent="0.2">
      <c r="B34" s="54">
        <v>36982</v>
      </c>
      <c r="C34">
        <v>5.982799799919903E-2</v>
      </c>
      <c r="D34">
        <v>-6.5000000000000002E-2</v>
      </c>
      <c r="E34">
        <v>-3.2500000000000001E-2</v>
      </c>
      <c r="F34">
        <v>5.0000000000000001E-3</v>
      </c>
      <c r="G34">
        <v>-2.4E-2</v>
      </c>
      <c r="H34">
        <v>0.1875</v>
      </c>
      <c r="I34">
        <v>5.982799799919903E-2</v>
      </c>
      <c r="J34">
        <v>0.4</v>
      </c>
      <c r="N34"/>
      <c r="Q34" s="32"/>
      <c r="S34" s="33"/>
      <c r="T34" s="33"/>
      <c r="U34" s="33"/>
      <c r="FA34" s="9">
        <v>36251</v>
      </c>
      <c r="FB34" s="28">
        <v>36248</v>
      </c>
      <c r="FC34" s="29">
        <v>36245</v>
      </c>
    </row>
    <row r="35" spans="2:159" x14ac:dyDescent="0.2">
      <c r="B35" s="54">
        <v>37012</v>
      </c>
      <c r="C35">
        <v>6.0058996373816016E-2</v>
      </c>
      <c r="D35">
        <v>-6.5000000000000002E-2</v>
      </c>
      <c r="E35">
        <v>-3.2500000000000001E-2</v>
      </c>
      <c r="F35">
        <v>5.0000000000000001E-3</v>
      </c>
      <c r="G35">
        <v>-2.4E-2</v>
      </c>
      <c r="H35">
        <v>0.1825</v>
      </c>
      <c r="I35">
        <v>6.0058996373816016E-2</v>
      </c>
      <c r="J35">
        <v>0.35</v>
      </c>
      <c r="N35"/>
      <c r="Q35" s="32"/>
      <c r="S35" s="33"/>
      <c r="T35" s="33"/>
      <c r="U35" s="33"/>
      <c r="FA35" s="9">
        <v>36281</v>
      </c>
      <c r="FB35" s="28">
        <v>36278</v>
      </c>
      <c r="FC35" s="29">
        <v>36277</v>
      </c>
    </row>
    <row r="36" spans="2:159" x14ac:dyDescent="0.2">
      <c r="B36" s="54">
        <v>37043</v>
      </c>
      <c r="C36">
        <v>6.0297694712877999E-2</v>
      </c>
      <c r="D36">
        <v>-6.5000000000000002E-2</v>
      </c>
      <c r="E36">
        <v>-3.2500000000000001E-2</v>
      </c>
      <c r="F36">
        <v>5.0000000000000001E-3</v>
      </c>
      <c r="G36">
        <v>-2.4E-2</v>
      </c>
      <c r="H36">
        <v>0.1825</v>
      </c>
      <c r="I36">
        <v>6.0297694712877999E-2</v>
      </c>
      <c r="J36">
        <v>0.4</v>
      </c>
      <c r="N36"/>
      <c r="Q36" s="32"/>
      <c r="S36" s="33"/>
      <c r="T36" s="33"/>
      <c r="U36" s="33"/>
      <c r="FA36" s="9">
        <v>36312</v>
      </c>
      <c r="FB36" s="28">
        <v>36306</v>
      </c>
      <c r="FC36" s="29">
        <v>36305</v>
      </c>
    </row>
    <row r="37" spans="2:159" x14ac:dyDescent="0.2">
      <c r="B37" s="54">
        <v>37073</v>
      </c>
      <c r="C37">
        <v>6.0517949478755009E-2</v>
      </c>
      <c r="D37">
        <v>-6.5000000000000002E-2</v>
      </c>
      <c r="E37">
        <v>-3.2500000000000001E-2</v>
      </c>
      <c r="F37">
        <v>5.0000000000000001E-3</v>
      </c>
      <c r="G37">
        <v>-2.4E-2</v>
      </c>
      <c r="H37">
        <v>0.1825</v>
      </c>
      <c r="I37">
        <v>6.0517949478755009E-2</v>
      </c>
      <c r="J37">
        <v>0.4</v>
      </c>
      <c r="N37"/>
      <c r="Q37" s="32"/>
      <c r="S37" s="33"/>
      <c r="T37" s="33"/>
      <c r="U37" s="33"/>
      <c r="FA37" s="9">
        <v>36342</v>
      </c>
      <c r="FB37" s="28">
        <v>36339</v>
      </c>
      <c r="FC37" s="29">
        <v>36336</v>
      </c>
    </row>
    <row r="38" spans="2:159" x14ac:dyDescent="0.2">
      <c r="B38" s="54">
        <v>37104</v>
      </c>
      <c r="C38">
        <v>6.0725123394769008E-2</v>
      </c>
      <c r="D38">
        <v>-6.5000000000000002E-2</v>
      </c>
      <c r="E38">
        <v>-3.2500000000000001E-2</v>
      </c>
      <c r="F38">
        <v>5.0000000000000001E-3</v>
      </c>
      <c r="G38">
        <v>-2.4E-2</v>
      </c>
      <c r="H38">
        <v>0.1825</v>
      </c>
      <c r="I38">
        <v>6.0725123394769008E-2</v>
      </c>
      <c r="J38">
        <v>0.55000000000000004</v>
      </c>
      <c r="N38"/>
      <c r="Q38" s="32"/>
      <c r="S38" s="33"/>
      <c r="T38" s="33"/>
      <c r="U38" s="33"/>
      <c r="FA38" s="9">
        <v>36373</v>
      </c>
      <c r="FB38" s="28">
        <v>36369</v>
      </c>
      <c r="FC38" s="29">
        <v>36368</v>
      </c>
    </row>
    <row r="39" spans="2:159" x14ac:dyDescent="0.2">
      <c r="B39" s="54">
        <v>37135</v>
      </c>
      <c r="C39">
        <v>6.0932297325040005E-2</v>
      </c>
      <c r="D39">
        <v>-6.5000000000000002E-2</v>
      </c>
      <c r="E39">
        <v>-3.2500000000000001E-2</v>
      </c>
      <c r="F39">
        <v>5.0000000000000001E-3</v>
      </c>
      <c r="G39">
        <v>-2.4E-2</v>
      </c>
      <c r="H39">
        <v>0.1825</v>
      </c>
      <c r="I39">
        <v>6.0932297325040005E-2</v>
      </c>
      <c r="J39">
        <v>0.6</v>
      </c>
      <c r="N39"/>
      <c r="Q39" s="32"/>
      <c r="S39" s="33"/>
      <c r="T39" s="33"/>
      <c r="U39" s="33"/>
      <c r="FA39" s="9">
        <v>36404</v>
      </c>
      <c r="FB39" s="28">
        <v>36399</v>
      </c>
      <c r="FC39" s="29">
        <v>36398</v>
      </c>
    </row>
    <row r="40" spans="2:159" x14ac:dyDescent="0.2">
      <c r="B40" s="54">
        <v>37165</v>
      </c>
      <c r="C40">
        <v>6.1121411257723003E-2</v>
      </c>
      <c r="D40">
        <v>-6.5000000000000002E-2</v>
      </c>
      <c r="E40">
        <v>-3.2500000000000001E-2</v>
      </c>
      <c r="F40">
        <v>5.0000000000000001E-3</v>
      </c>
      <c r="G40">
        <v>-2.4E-2</v>
      </c>
      <c r="H40">
        <v>0.1825</v>
      </c>
      <c r="I40">
        <v>6.1121411257723003E-2</v>
      </c>
      <c r="J40">
        <v>0.6</v>
      </c>
      <c r="N40"/>
      <c r="Q40" s="32"/>
      <c r="S40" s="33"/>
      <c r="T40" s="33"/>
      <c r="U40" s="33"/>
      <c r="FA40" s="9">
        <v>36434</v>
      </c>
      <c r="FB40" s="28">
        <v>36431</v>
      </c>
      <c r="FC40" s="29">
        <v>36430</v>
      </c>
    </row>
    <row r="41" spans="2:159" x14ac:dyDescent="0.2">
      <c r="B41" s="54">
        <v>37196</v>
      </c>
      <c r="C41">
        <v>6.1298060816901014E-2</v>
      </c>
      <c r="D41">
        <v>-7.0000000000000007E-2</v>
      </c>
      <c r="E41">
        <v>-3.2500000000000001E-2</v>
      </c>
      <c r="F41">
        <v>0.01</v>
      </c>
      <c r="G41">
        <v>-2.3000000000000003E-2</v>
      </c>
      <c r="H41">
        <v>0.1825</v>
      </c>
      <c r="I41">
        <v>6.1298060816901014E-2</v>
      </c>
      <c r="J41">
        <v>0.6</v>
      </c>
      <c r="N41"/>
      <c r="Q41" s="32"/>
      <c r="S41" s="33"/>
      <c r="T41" s="33"/>
      <c r="U41" s="33"/>
      <c r="FA41" s="9">
        <v>36465</v>
      </c>
      <c r="FB41" s="28">
        <v>36460</v>
      </c>
      <c r="FC41" s="29">
        <v>36459</v>
      </c>
    </row>
    <row r="42" spans="2:159" x14ac:dyDescent="0.2">
      <c r="B42" s="54">
        <v>37226</v>
      </c>
      <c r="C42">
        <v>6.1469012013067995E-2</v>
      </c>
      <c r="D42">
        <v>-7.0000000000000007E-2</v>
      </c>
      <c r="E42">
        <v>-3.0500000000000003E-2</v>
      </c>
      <c r="F42">
        <v>0.01</v>
      </c>
      <c r="G42">
        <v>-2.3000000000000003E-2</v>
      </c>
      <c r="H42">
        <v>0.1825</v>
      </c>
      <c r="I42">
        <v>6.1469012013067995E-2</v>
      </c>
      <c r="J42">
        <v>1.05</v>
      </c>
      <c r="N42"/>
      <c r="Q42" s="32"/>
      <c r="S42" s="33"/>
      <c r="T42" s="33"/>
      <c r="U42" s="33"/>
      <c r="FA42" s="9">
        <v>36495</v>
      </c>
      <c r="FB42" s="28">
        <v>36490</v>
      </c>
      <c r="FC42" s="29">
        <v>36488</v>
      </c>
    </row>
    <row r="43" spans="2:159" x14ac:dyDescent="0.2">
      <c r="B43" s="54">
        <v>37257</v>
      </c>
      <c r="C43">
        <v>6.1642081448486014E-2</v>
      </c>
      <c r="D43">
        <v>-7.0000000000000007E-2</v>
      </c>
      <c r="E43">
        <v>-3.0500000000000003E-2</v>
      </c>
      <c r="F43">
        <v>0.01</v>
      </c>
      <c r="G43">
        <v>-2.3000000000000003E-2</v>
      </c>
      <c r="H43">
        <v>0.1825</v>
      </c>
      <c r="I43">
        <v>6.1642081448486014E-2</v>
      </c>
      <c r="J43">
        <v>1.05</v>
      </c>
      <c r="N43"/>
      <c r="Q43" s="34"/>
      <c r="S43" s="33"/>
      <c r="T43" s="33"/>
      <c r="U43" s="33"/>
      <c r="FA43" s="9">
        <v>36526</v>
      </c>
      <c r="FB43" s="28">
        <v>36522</v>
      </c>
      <c r="FC43" s="29">
        <v>36521</v>
      </c>
    </row>
    <row r="44" spans="2:159" x14ac:dyDescent="0.2">
      <c r="B44" s="54">
        <v>37288</v>
      </c>
      <c r="C44">
        <v>6.1810193770906019E-2</v>
      </c>
      <c r="D44">
        <v>-7.0000000000000007E-2</v>
      </c>
      <c r="E44">
        <v>-3.0500000000000003E-2</v>
      </c>
      <c r="F44">
        <v>0.01</v>
      </c>
      <c r="G44">
        <v>-2.3000000000000003E-2</v>
      </c>
      <c r="H44">
        <v>0.1825</v>
      </c>
      <c r="I44">
        <v>6.1810193770906019E-2</v>
      </c>
      <c r="J44">
        <v>1.05</v>
      </c>
      <c r="N44"/>
      <c r="Q44" s="34"/>
      <c r="S44" s="33"/>
      <c r="T44" s="33"/>
      <c r="U44" s="33"/>
      <c r="FA44" s="9">
        <v>36557</v>
      </c>
      <c r="FB44" s="28">
        <v>36552</v>
      </c>
      <c r="FC44" s="29">
        <v>36551</v>
      </c>
    </row>
    <row r="45" spans="2:159" x14ac:dyDescent="0.2">
      <c r="B45" s="54">
        <v>37316</v>
      </c>
      <c r="C45">
        <v>6.1962037166962018E-2</v>
      </c>
      <c r="D45">
        <v>-7.0000000000000007E-2</v>
      </c>
      <c r="E45">
        <v>-3.0500000000000003E-2</v>
      </c>
      <c r="F45">
        <v>0.01</v>
      </c>
      <c r="G45">
        <v>-2.3000000000000003E-2</v>
      </c>
      <c r="H45">
        <v>0.1825</v>
      </c>
      <c r="I45">
        <v>6.1962037166962018E-2</v>
      </c>
      <c r="J45">
        <v>0.55000000000000004</v>
      </c>
      <c r="N45"/>
      <c r="Q45" s="34"/>
      <c r="S45" s="33"/>
      <c r="T45" s="33"/>
      <c r="U45" s="33"/>
      <c r="FA45" s="9">
        <v>36586</v>
      </c>
      <c r="FB45" s="28">
        <v>36581</v>
      </c>
      <c r="FC45" s="29">
        <v>36580</v>
      </c>
    </row>
    <row r="46" spans="2:159" x14ac:dyDescent="0.2">
      <c r="B46" s="54">
        <v>37347</v>
      </c>
      <c r="C46">
        <v>6.2117225340506003E-2</v>
      </c>
      <c r="D46">
        <v>-7.2499999999999995E-2</v>
      </c>
      <c r="E46">
        <v>-3.0500000000000003E-2</v>
      </c>
      <c r="F46">
        <v>6.0000000000000001E-3</v>
      </c>
      <c r="G46">
        <v>-2.3000000000000003E-2</v>
      </c>
      <c r="H46">
        <v>0.1825</v>
      </c>
      <c r="I46">
        <v>6.2117225340506003E-2</v>
      </c>
      <c r="J46">
        <v>0.4</v>
      </c>
      <c r="N46"/>
      <c r="Q46" s="32"/>
      <c r="S46" s="33"/>
      <c r="T46" s="33"/>
      <c r="U46" s="33"/>
      <c r="FA46" s="9">
        <v>36617</v>
      </c>
      <c r="FB46" s="28">
        <v>36614</v>
      </c>
      <c r="FC46" s="29">
        <v>36613</v>
      </c>
    </row>
    <row r="47" spans="2:159" x14ac:dyDescent="0.2">
      <c r="B47" s="54">
        <v>37377</v>
      </c>
      <c r="C47">
        <v>6.2247920474000011E-2</v>
      </c>
      <c r="D47">
        <v>-7.2499999999999995E-2</v>
      </c>
      <c r="E47">
        <v>-3.0500000000000003E-2</v>
      </c>
      <c r="F47">
        <v>6.0000000000000001E-3</v>
      </c>
      <c r="G47">
        <v>-2.3000000000000003E-2</v>
      </c>
      <c r="H47">
        <v>0.1825</v>
      </c>
      <c r="I47">
        <v>6.2247920474000011E-2</v>
      </c>
      <c r="J47">
        <v>0.35</v>
      </c>
      <c r="N47"/>
      <c r="Q47" s="34"/>
      <c r="S47" s="33"/>
      <c r="T47" s="33"/>
      <c r="U47" s="33"/>
      <c r="FA47" s="9">
        <v>36647</v>
      </c>
      <c r="FB47" s="28">
        <v>36642</v>
      </c>
      <c r="FC47" s="29">
        <v>36641</v>
      </c>
    </row>
    <row r="48" spans="2:159" x14ac:dyDescent="0.2">
      <c r="B48" s="54">
        <v>37408</v>
      </c>
      <c r="C48">
        <v>6.2382972117898006E-2</v>
      </c>
      <c r="D48">
        <v>-7.2499999999999995E-2</v>
      </c>
      <c r="E48">
        <v>-3.0500000000000003E-2</v>
      </c>
      <c r="F48">
        <v>6.0000000000000001E-3</v>
      </c>
      <c r="G48">
        <v>-2.3000000000000003E-2</v>
      </c>
      <c r="H48">
        <v>0.1825</v>
      </c>
      <c r="I48">
        <v>6.2382972117898006E-2</v>
      </c>
      <c r="J48">
        <v>0.4</v>
      </c>
      <c r="N48"/>
      <c r="Q48" s="34"/>
      <c r="S48" s="33"/>
      <c r="T48" s="33"/>
      <c r="U48" s="33"/>
      <c r="FA48" s="9">
        <v>36678</v>
      </c>
      <c r="FB48" s="28">
        <v>36672</v>
      </c>
      <c r="FC48" s="29">
        <v>36671</v>
      </c>
    </row>
    <row r="49" spans="2:159" x14ac:dyDescent="0.2">
      <c r="B49" s="54">
        <v>37438</v>
      </c>
      <c r="C49">
        <v>6.2508084334480005E-2</v>
      </c>
      <c r="D49">
        <v>-7.2499999999999995E-2</v>
      </c>
      <c r="E49">
        <v>-3.0500000000000003E-2</v>
      </c>
      <c r="F49">
        <v>6.0000000000000001E-3</v>
      </c>
      <c r="G49">
        <v>-2.3000000000000003E-2</v>
      </c>
      <c r="H49">
        <v>0.1825</v>
      </c>
      <c r="I49">
        <v>6.2508084334480005E-2</v>
      </c>
      <c r="J49">
        <v>0.4</v>
      </c>
      <c r="N49"/>
      <c r="Q49" s="34"/>
      <c r="S49" s="33"/>
      <c r="T49" s="33"/>
      <c r="U49" s="33"/>
      <c r="FA49" s="9">
        <v>36708</v>
      </c>
      <c r="FB49" s="28">
        <v>36705</v>
      </c>
      <c r="FC49" s="29">
        <v>36704</v>
      </c>
    </row>
    <row r="50" spans="2:159" x14ac:dyDescent="0.2">
      <c r="B50" s="54">
        <v>37469</v>
      </c>
      <c r="C50">
        <v>6.2628143441047002E-2</v>
      </c>
      <c r="D50">
        <v>-7.2499999999999995E-2</v>
      </c>
      <c r="E50">
        <v>-3.0500000000000003E-2</v>
      </c>
      <c r="F50">
        <v>6.0000000000000001E-3</v>
      </c>
      <c r="G50">
        <v>-2.3000000000000003E-2</v>
      </c>
      <c r="H50">
        <v>0.1825</v>
      </c>
      <c r="I50">
        <v>6.2628143441047002E-2</v>
      </c>
      <c r="J50">
        <v>0.55000000000000004</v>
      </c>
      <c r="N50"/>
      <c r="Q50" s="34"/>
      <c r="S50" s="33"/>
      <c r="T50" s="33"/>
      <c r="U50" s="33"/>
      <c r="FA50" s="9">
        <v>36739</v>
      </c>
      <c r="FB50" s="28">
        <v>36734</v>
      </c>
      <c r="FC50" s="29">
        <v>36733</v>
      </c>
    </row>
    <row r="51" spans="2:159" x14ac:dyDescent="0.2">
      <c r="B51" s="54">
        <v>37500</v>
      </c>
      <c r="C51">
        <v>6.2748202552398005E-2</v>
      </c>
      <c r="D51">
        <v>-7.2499999999999995E-2</v>
      </c>
      <c r="E51">
        <v>-3.0500000000000003E-2</v>
      </c>
      <c r="F51">
        <v>6.0000000000000001E-3</v>
      </c>
      <c r="G51">
        <v>-2.3000000000000003E-2</v>
      </c>
      <c r="H51">
        <v>0.1825</v>
      </c>
      <c r="I51">
        <v>6.2748202552398005E-2</v>
      </c>
      <c r="J51">
        <v>0.6</v>
      </c>
      <c r="N51"/>
      <c r="Q51" s="34"/>
      <c r="S51" s="33"/>
      <c r="T51" s="33"/>
      <c r="U51" s="33"/>
      <c r="FA51" s="9">
        <v>36770</v>
      </c>
      <c r="FB51" s="28">
        <v>36767</v>
      </c>
      <c r="FC51" s="29">
        <v>36766</v>
      </c>
    </row>
    <row r="52" spans="2:159" x14ac:dyDescent="0.2">
      <c r="B52" s="54">
        <v>37530</v>
      </c>
      <c r="C52">
        <v>6.2859712462757011E-2</v>
      </c>
      <c r="D52">
        <v>-7.2499999999999995E-2</v>
      </c>
      <c r="E52">
        <v>-3.0500000000000003E-2</v>
      </c>
      <c r="F52">
        <v>6.0000000000000001E-3</v>
      </c>
      <c r="G52">
        <v>-2.3000000000000003E-2</v>
      </c>
      <c r="H52">
        <v>0.1825</v>
      </c>
      <c r="I52">
        <v>6.2859712462757011E-2</v>
      </c>
      <c r="J52">
        <v>0.6</v>
      </c>
      <c r="N52"/>
      <c r="Q52" s="34"/>
      <c r="S52" s="33"/>
      <c r="T52" s="33"/>
      <c r="U52" s="33"/>
      <c r="FA52" s="9">
        <v>36800</v>
      </c>
      <c r="FB52" s="28">
        <v>36796</v>
      </c>
      <c r="FC52" s="29">
        <v>36795</v>
      </c>
    </row>
    <row r="53" spans="2:159" x14ac:dyDescent="0.2">
      <c r="B53" s="54">
        <v>37561</v>
      </c>
      <c r="C53">
        <v>6.2968209216137008E-2</v>
      </c>
      <c r="D53">
        <v>-6.7500000000000004E-2</v>
      </c>
      <c r="E53">
        <v>-3.0500000000000003E-2</v>
      </c>
      <c r="F53">
        <v>1.2E-2</v>
      </c>
      <c r="G53">
        <v>-2.2000000000000002E-2</v>
      </c>
      <c r="H53">
        <v>0.1825</v>
      </c>
      <c r="I53">
        <v>6.2968209216137008E-2</v>
      </c>
      <c r="J53">
        <v>0.6</v>
      </c>
      <c r="N53"/>
      <c r="Q53" s="34"/>
      <c r="S53" s="33"/>
      <c r="T53" s="33"/>
      <c r="U53" s="33"/>
      <c r="FA53" s="9">
        <v>36831</v>
      </c>
      <c r="FB53" s="28">
        <v>36826</v>
      </c>
      <c r="FC53" s="29">
        <v>36825</v>
      </c>
    </row>
    <row r="54" spans="2:159" x14ac:dyDescent="0.2">
      <c r="B54" s="54">
        <v>37591</v>
      </c>
      <c r="C54">
        <v>6.3073206077966001E-2</v>
      </c>
      <c r="D54">
        <v>-6.7500000000000004E-2</v>
      </c>
      <c r="E54">
        <v>-2.8500000000000001E-2</v>
      </c>
      <c r="F54">
        <v>1.2E-2</v>
      </c>
      <c r="G54">
        <v>-2.2000000000000002E-2</v>
      </c>
      <c r="H54">
        <v>0.1825</v>
      </c>
      <c r="I54">
        <v>6.3073206077966001E-2</v>
      </c>
      <c r="J54">
        <v>1.05</v>
      </c>
      <c r="N54"/>
      <c r="Q54" s="34"/>
      <c r="S54" s="33"/>
      <c r="T54" s="33"/>
      <c r="U54" s="33"/>
      <c r="FA54" s="9">
        <v>36861</v>
      </c>
      <c r="FB54" s="28">
        <v>36858</v>
      </c>
      <c r="FC54" s="29">
        <v>36857</v>
      </c>
    </row>
    <row r="55" spans="2:159" x14ac:dyDescent="0.2">
      <c r="B55" s="54">
        <v>37622</v>
      </c>
      <c r="C55">
        <v>6.3181740319149013E-2</v>
      </c>
      <c r="D55">
        <v>-6.7500000000000004E-2</v>
      </c>
      <c r="E55">
        <v>-2.8500000000000001E-2</v>
      </c>
      <c r="F55">
        <v>1.2E-2</v>
      </c>
      <c r="G55">
        <v>-2.2000000000000002E-2</v>
      </c>
      <c r="H55">
        <v>0.17249999999999999</v>
      </c>
      <c r="I55">
        <v>6.3181740319149013E-2</v>
      </c>
      <c r="J55">
        <v>1.05</v>
      </c>
      <c r="N55"/>
      <c r="Q55" s="34"/>
      <c r="S55" s="33"/>
      <c r="T55" s="33"/>
      <c r="U55" s="33"/>
      <c r="FA55" s="9">
        <v>36892</v>
      </c>
      <c r="FB55" s="28">
        <v>36887</v>
      </c>
      <c r="FC55" s="29">
        <v>36886</v>
      </c>
    </row>
    <row r="56" spans="2:159" x14ac:dyDescent="0.2">
      <c r="B56" s="54">
        <v>37653</v>
      </c>
      <c r="C56">
        <v>6.3290320075815018E-2</v>
      </c>
      <c r="D56">
        <v>-6.7500000000000004E-2</v>
      </c>
      <c r="E56">
        <v>-2.8500000000000001E-2</v>
      </c>
      <c r="F56">
        <v>1.2E-2</v>
      </c>
      <c r="G56">
        <v>-2.2000000000000002E-2</v>
      </c>
      <c r="H56">
        <v>0.17249999999999999</v>
      </c>
      <c r="I56">
        <v>6.3290320075815018E-2</v>
      </c>
      <c r="J56">
        <v>1.05</v>
      </c>
      <c r="N56"/>
      <c r="Q56" s="34"/>
      <c r="S56" s="33"/>
      <c r="T56" s="33"/>
      <c r="U56" s="33"/>
      <c r="FA56" s="9">
        <v>36923</v>
      </c>
      <c r="FB56" s="28">
        <v>36920</v>
      </c>
      <c r="FC56" s="29">
        <v>36917</v>
      </c>
    </row>
    <row r="57" spans="2:159" x14ac:dyDescent="0.2">
      <c r="B57" s="54">
        <v>37681</v>
      </c>
      <c r="C57">
        <v>6.338839211745502E-2</v>
      </c>
      <c r="D57">
        <v>-6.7500000000000004E-2</v>
      </c>
      <c r="E57">
        <v>-2.8500000000000001E-2</v>
      </c>
      <c r="F57">
        <v>1.2E-2</v>
      </c>
      <c r="G57">
        <v>-2.2000000000000002E-2</v>
      </c>
      <c r="H57">
        <v>0.17249999999999999</v>
      </c>
      <c r="I57">
        <v>6.338839211745502E-2</v>
      </c>
      <c r="J57">
        <v>0.55000000000000004</v>
      </c>
      <c r="N57"/>
      <c r="Q57" s="34"/>
      <c r="S57" s="33"/>
      <c r="T57" s="33"/>
      <c r="U57" s="33"/>
      <c r="FA57" s="9">
        <v>36951</v>
      </c>
      <c r="FB57" s="28">
        <v>36948</v>
      </c>
      <c r="FC57" s="29">
        <v>36945</v>
      </c>
    </row>
    <row r="58" spans="2:159" x14ac:dyDescent="0.2">
      <c r="B58" s="54">
        <v>37712</v>
      </c>
      <c r="C58">
        <v>6.3488885635042E-2</v>
      </c>
      <c r="D58">
        <v>-7.0000000000000007E-2</v>
      </c>
      <c r="E58">
        <v>-2.8500000000000001E-2</v>
      </c>
      <c r="F58">
        <v>8.0000000000000002E-3</v>
      </c>
      <c r="G58">
        <v>-2.2000000000000002E-2</v>
      </c>
      <c r="H58">
        <v>0.17249999999999999</v>
      </c>
      <c r="I58">
        <v>6.3488885635042E-2</v>
      </c>
      <c r="J58">
        <v>0.4</v>
      </c>
      <c r="N58"/>
      <c r="Q58" s="34"/>
      <c r="S58" s="33"/>
      <c r="T58" s="33"/>
      <c r="U58" s="33"/>
      <c r="FA58" s="9">
        <v>36982</v>
      </c>
      <c r="FB58" s="28">
        <v>36978</v>
      </c>
      <c r="FC58" s="29">
        <v>36977</v>
      </c>
    </row>
    <row r="59" spans="2:159" x14ac:dyDescent="0.2">
      <c r="B59" s="54">
        <v>37742</v>
      </c>
      <c r="C59">
        <v>6.3575328217246013E-2</v>
      </c>
      <c r="D59">
        <v>-7.0000000000000007E-2</v>
      </c>
      <c r="E59">
        <v>-2.8500000000000001E-2</v>
      </c>
      <c r="F59">
        <v>8.0000000000000002E-3</v>
      </c>
      <c r="G59">
        <v>-2.2000000000000002E-2</v>
      </c>
      <c r="H59">
        <v>0.17249999999999999</v>
      </c>
      <c r="I59">
        <v>6.3575328217246013E-2</v>
      </c>
      <c r="J59">
        <v>0.35</v>
      </c>
      <c r="N59"/>
      <c r="Q59" s="34"/>
      <c r="S59" s="33"/>
      <c r="T59" s="33"/>
      <c r="U59" s="33"/>
      <c r="FA59" s="9">
        <v>37012</v>
      </c>
      <c r="FB59" s="28">
        <v>37007</v>
      </c>
      <c r="FC59" s="29">
        <v>37006</v>
      </c>
    </row>
    <row r="60" spans="2:159" x14ac:dyDescent="0.2">
      <c r="B60" s="54">
        <v>37773</v>
      </c>
      <c r="C60">
        <v>6.3664652221462018E-2</v>
      </c>
      <c r="D60">
        <v>-7.0000000000000007E-2</v>
      </c>
      <c r="E60">
        <v>-2.8500000000000001E-2</v>
      </c>
      <c r="F60">
        <v>8.0000000000000002E-3</v>
      </c>
      <c r="G60">
        <v>-2.2000000000000002E-2</v>
      </c>
      <c r="H60">
        <v>0.17249999999999999</v>
      </c>
      <c r="I60">
        <v>6.3664652221462018E-2</v>
      </c>
      <c r="J60">
        <v>0.4</v>
      </c>
      <c r="N60"/>
      <c r="Q60" s="34"/>
      <c r="S60" s="33"/>
      <c r="T60" s="33"/>
      <c r="U60" s="33"/>
      <c r="FA60" s="9">
        <v>37043</v>
      </c>
      <c r="FB60" s="28">
        <v>37040</v>
      </c>
      <c r="FC60" s="29">
        <v>37036</v>
      </c>
    </row>
    <row r="61" spans="2:159" x14ac:dyDescent="0.2">
      <c r="B61" s="54">
        <v>37803</v>
      </c>
      <c r="C61">
        <v>6.3749781015042015E-2</v>
      </c>
      <c r="D61">
        <v>-7.0000000000000007E-2</v>
      </c>
      <c r="E61">
        <v>-2.8500000000000001E-2</v>
      </c>
      <c r="F61">
        <v>8.0000000000000002E-3</v>
      </c>
      <c r="G61">
        <v>-2.2000000000000002E-2</v>
      </c>
      <c r="H61">
        <v>0.17249999999999999</v>
      </c>
      <c r="I61">
        <v>6.3749781015042015E-2</v>
      </c>
      <c r="J61">
        <v>0.4</v>
      </c>
      <c r="N61"/>
      <c r="Q61" s="34"/>
      <c r="S61" s="33"/>
      <c r="T61" s="33"/>
      <c r="U61" s="33"/>
      <c r="FA61" s="9">
        <v>37073</v>
      </c>
      <c r="FB61" s="28">
        <v>37069</v>
      </c>
      <c r="FC61" s="29">
        <v>37068</v>
      </c>
    </row>
    <row r="62" spans="2:159" x14ac:dyDescent="0.2">
      <c r="B62" s="54">
        <v>37834</v>
      </c>
      <c r="C62">
        <v>6.3835711057365005E-2</v>
      </c>
      <c r="D62">
        <v>-7.0000000000000007E-2</v>
      </c>
      <c r="E62">
        <v>-2.8500000000000001E-2</v>
      </c>
      <c r="F62">
        <v>8.0000000000000002E-3</v>
      </c>
      <c r="G62">
        <v>-2.2000000000000002E-2</v>
      </c>
      <c r="H62">
        <v>0.17249999999999999</v>
      </c>
      <c r="I62">
        <v>6.3835711057365005E-2</v>
      </c>
      <c r="J62">
        <v>0.55000000000000004</v>
      </c>
      <c r="N62"/>
      <c r="Q62" s="34"/>
      <c r="S62" s="33"/>
      <c r="T62" s="33"/>
      <c r="U62" s="33"/>
      <c r="FA62" s="9">
        <v>37104</v>
      </c>
      <c r="FB62" s="28">
        <v>37099</v>
      </c>
      <c r="FC62" s="29">
        <v>37098</v>
      </c>
    </row>
    <row r="63" spans="2:159" x14ac:dyDescent="0.2">
      <c r="B63" s="54">
        <v>37865</v>
      </c>
      <c r="C63">
        <v>6.3921641102137008E-2</v>
      </c>
      <c r="D63">
        <v>-7.0000000000000007E-2</v>
      </c>
      <c r="E63">
        <v>-2.8500000000000001E-2</v>
      </c>
      <c r="F63">
        <v>8.0000000000000002E-3</v>
      </c>
      <c r="G63">
        <v>-2.2000000000000002E-2</v>
      </c>
      <c r="H63">
        <v>0.17249999999999999</v>
      </c>
      <c r="I63">
        <v>6.3921641102137008E-2</v>
      </c>
      <c r="J63">
        <v>0.6</v>
      </c>
      <c r="N63"/>
      <c r="Q63" s="34"/>
      <c r="S63" s="33"/>
      <c r="T63" s="33"/>
      <c r="U63" s="33"/>
      <c r="FA63" s="9">
        <v>37135</v>
      </c>
      <c r="FB63" s="28">
        <v>37132</v>
      </c>
      <c r="FC63" s="29">
        <v>37131</v>
      </c>
    </row>
    <row r="64" spans="2:159" x14ac:dyDescent="0.2">
      <c r="B64" s="54">
        <v>37895</v>
      </c>
      <c r="C64">
        <v>6.4004799212312016E-2</v>
      </c>
      <c r="D64">
        <v>-7.0000000000000007E-2</v>
      </c>
      <c r="E64">
        <v>-2.8500000000000001E-2</v>
      </c>
      <c r="F64">
        <v>8.0000000000000002E-3</v>
      </c>
      <c r="G64">
        <v>-2.2000000000000002E-2</v>
      </c>
      <c r="H64">
        <v>0.17249999999999999</v>
      </c>
      <c r="I64">
        <v>6.4004799212312016E-2</v>
      </c>
      <c r="J64">
        <v>0.6</v>
      </c>
      <c r="N64"/>
      <c r="Q64" s="34"/>
      <c r="S64" s="33"/>
      <c r="T64" s="33"/>
      <c r="U64" s="33"/>
      <c r="FA64" s="9">
        <v>37165</v>
      </c>
      <c r="FB64" s="28">
        <v>37160</v>
      </c>
      <c r="FC64" s="29">
        <v>37159</v>
      </c>
    </row>
    <row r="65" spans="2:159" x14ac:dyDescent="0.2">
      <c r="B65" s="54">
        <v>37926</v>
      </c>
      <c r="C65">
        <v>6.4090729261901999E-2</v>
      </c>
      <c r="D65">
        <v>-6.5000000000000002E-2</v>
      </c>
      <c r="E65">
        <v>-2.8500000000000001E-2</v>
      </c>
      <c r="F65">
        <v>1.4000000000000002E-2</v>
      </c>
      <c r="G65">
        <v>-2.1000000000000001E-2</v>
      </c>
      <c r="H65">
        <v>0.17249999999999999</v>
      </c>
      <c r="I65">
        <v>6.4090729261901999E-2</v>
      </c>
      <c r="J65">
        <v>0.6</v>
      </c>
      <c r="N65"/>
      <c r="Q65" s="34"/>
      <c r="S65" s="33"/>
      <c r="T65" s="33"/>
      <c r="U65" s="33"/>
      <c r="FA65" s="9">
        <v>37196</v>
      </c>
      <c r="FB65" s="28">
        <v>37193</v>
      </c>
      <c r="FC65" s="29">
        <v>37190</v>
      </c>
    </row>
    <row r="66" spans="2:159" x14ac:dyDescent="0.2">
      <c r="B66" s="54">
        <v>37956</v>
      </c>
      <c r="C66">
        <v>6.4173887376740013E-2</v>
      </c>
      <c r="D66">
        <v>-6.5000000000000002E-2</v>
      </c>
      <c r="E66">
        <v>-2.6499999999999999E-2</v>
      </c>
      <c r="F66">
        <v>1.4000000000000002E-2</v>
      </c>
      <c r="G66">
        <v>-2.1000000000000001E-2</v>
      </c>
      <c r="H66">
        <v>0.17249999999999999</v>
      </c>
      <c r="I66">
        <v>6.4173887376740013E-2</v>
      </c>
      <c r="J66">
        <v>1.05</v>
      </c>
      <c r="N66"/>
      <c r="Q66" s="34"/>
      <c r="S66" s="33"/>
      <c r="T66" s="33"/>
      <c r="U66" s="33"/>
      <c r="FA66" s="9">
        <v>37226</v>
      </c>
      <c r="FB66" s="28">
        <v>37223</v>
      </c>
      <c r="FC66" s="29">
        <v>37222</v>
      </c>
    </row>
    <row r="67" spans="2:159" x14ac:dyDescent="0.2">
      <c r="B67" s="54">
        <v>37987</v>
      </c>
      <c r="C67">
        <v>6.4259817431148017E-2</v>
      </c>
      <c r="D67">
        <v>-6.5000000000000002E-2</v>
      </c>
      <c r="E67">
        <v>-2.6499999999999999E-2</v>
      </c>
      <c r="F67">
        <v>1.4000000000000002E-2</v>
      </c>
      <c r="G67">
        <v>-2.1000000000000001E-2</v>
      </c>
      <c r="H67">
        <v>0.16</v>
      </c>
      <c r="I67">
        <v>6.4259817431148017E-2</v>
      </c>
      <c r="J67">
        <v>1.05</v>
      </c>
      <c r="N67"/>
      <c r="Q67" s="34"/>
      <c r="S67" s="33"/>
      <c r="T67" s="33"/>
      <c r="U67" s="33"/>
      <c r="FA67" s="9">
        <v>37257</v>
      </c>
      <c r="FB67" s="28">
        <v>37252</v>
      </c>
      <c r="FC67" s="29">
        <v>37251</v>
      </c>
    </row>
    <row r="68" spans="2:159" x14ac:dyDescent="0.2">
      <c r="B68" s="54">
        <v>38018</v>
      </c>
      <c r="C68">
        <v>6.434574748800502E-2</v>
      </c>
      <c r="D68">
        <v>-6.5000000000000002E-2</v>
      </c>
      <c r="E68">
        <v>-2.6499999999999999E-2</v>
      </c>
      <c r="F68">
        <v>1.4000000000000002E-2</v>
      </c>
      <c r="G68">
        <v>-2.1000000000000001E-2</v>
      </c>
      <c r="H68">
        <v>0.16</v>
      </c>
      <c r="I68">
        <v>6.434574748800502E-2</v>
      </c>
      <c r="J68">
        <v>1.05</v>
      </c>
      <c r="N68"/>
      <c r="Q68" s="34"/>
      <c r="S68" s="33"/>
      <c r="T68" s="33"/>
      <c r="U68" s="33"/>
      <c r="FA68" s="9">
        <v>37288</v>
      </c>
      <c r="FB68" s="28">
        <v>37285</v>
      </c>
      <c r="FC68" s="29">
        <v>37284</v>
      </c>
    </row>
    <row r="69" spans="2:159" x14ac:dyDescent="0.2">
      <c r="B69" s="54">
        <v>38047</v>
      </c>
      <c r="C69">
        <v>6.4426133672441016E-2</v>
      </c>
      <c r="D69">
        <v>-6.5000000000000002E-2</v>
      </c>
      <c r="E69">
        <v>-2.6499999999999999E-2</v>
      </c>
      <c r="F69">
        <v>1.4000000000000002E-2</v>
      </c>
      <c r="G69">
        <v>-2.1000000000000001E-2</v>
      </c>
      <c r="H69">
        <v>0.16</v>
      </c>
      <c r="I69">
        <v>6.4426133672441016E-2</v>
      </c>
      <c r="J69">
        <v>0.55000000000000004</v>
      </c>
      <c r="N69"/>
      <c r="Q69" s="34"/>
      <c r="S69" s="33"/>
      <c r="T69" s="33"/>
      <c r="U69" s="33"/>
      <c r="FA69" s="9">
        <v>37316</v>
      </c>
      <c r="FB69" s="28">
        <v>37313</v>
      </c>
      <c r="FC69" s="29">
        <v>37312</v>
      </c>
    </row>
    <row r="70" spans="2:159" x14ac:dyDescent="0.2">
      <c r="B70" s="54">
        <v>38078</v>
      </c>
      <c r="C70">
        <v>6.4512063734036007E-2</v>
      </c>
      <c r="D70">
        <v>-6.7500000000000004E-2</v>
      </c>
      <c r="E70">
        <v>-2.6499999999999999E-2</v>
      </c>
      <c r="F70">
        <v>0.01</v>
      </c>
      <c r="G70">
        <v>-2.1000000000000001E-2</v>
      </c>
      <c r="H70">
        <v>0.16</v>
      </c>
      <c r="I70">
        <v>6.4512063734036007E-2</v>
      </c>
      <c r="J70">
        <v>0.4</v>
      </c>
      <c r="N70"/>
      <c r="Q70" s="34"/>
      <c r="S70" s="33"/>
      <c r="T70" s="33"/>
      <c r="U70" s="33"/>
      <c r="FA70" s="9">
        <v>37347</v>
      </c>
      <c r="FB70" s="28">
        <v>37341</v>
      </c>
      <c r="FC70" s="29">
        <v>37340</v>
      </c>
    </row>
    <row r="71" spans="2:159" x14ac:dyDescent="0.2">
      <c r="B71" s="54">
        <v>38108</v>
      </c>
      <c r="C71">
        <v>6.4595221860492005E-2</v>
      </c>
      <c r="D71">
        <v>-6.7500000000000004E-2</v>
      </c>
      <c r="E71">
        <v>-2.6499999999999999E-2</v>
      </c>
      <c r="F71">
        <v>0.01</v>
      </c>
      <c r="G71">
        <v>-2.1000000000000001E-2</v>
      </c>
      <c r="H71">
        <v>0.16</v>
      </c>
      <c r="I71">
        <v>6.4595221860492005E-2</v>
      </c>
      <c r="J71">
        <v>0.35</v>
      </c>
      <c r="N71"/>
      <c r="Q71" s="34"/>
      <c r="S71" s="33"/>
      <c r="T71" s="33"/>
      <c r="U71" s="33"/>
      <c r="FA71" s="9">
        <v>37377</v>
      </c>
      <c r="FB71" s="28">
        <v>37372</v>
      </c>
      <c r="FC71" s="29">
        <v>37371</v>
      </c>
    </row>
    <row r="72" spans="2:159" x14ac:dyDescent="0.2">
      <c r="B72" s="54">
        <v>38139</v>
      </c>
      <c r="C72">
        <v>6.4681151926904018E-2</v>
      </c>
      <c r="D72">
        <v>-6.7500000000000004E-2</v>
      </c>
      <c r="E72">
        <v>-2.6499999999999999E-2</v>
      </c>
      <c r="F72">
        <v>0.01</v>
      </c>
      <c r="G72">
        <v>-2.1000000000000001E-2</v>
      </c>
      <c r="H72">
        <v>0.16</v>
      </c>
      <c r="I72">
        <v>6.4681151926904018E-2</v>
      </c>
      <c r="J72">
        <v>0.4</v>
      </c>
      <c r="N72"/>
      <c r="Q72" s="34"/>
      <c r="S72" s="33"/>
      <c r="T72" s="33"/>
      <c r="U72" s="33"/>
      <c r="FA72" s="9">
        <v>37408</v>
      </c>
      <c r="FB72" s="28">
        <v>37405</v>
      </c>
      <c r="FC72" s="29">
        <v>37404</v>
      </c>
    </row>
    <row r="73" spans="2:159" x14ac:dyDescent="0.2">
      <c r="B73" s="54">
        <v>38169</v>
      </c>
      <c r="C73">
        <v>6.4743653033680001E-2</v>
      </c>
      <c r="D73">
        <v>-6.7500000000000004E-2</v>
      </c>
      <c r="E73">
        <v>-2.6499999999999999E-2</v>
      </c>
      <c r="F73">
        <v>0.01</v>
      </c>
      <c r="G73">
        <v>-2.1000000000000001E-2</v>
      </c>
      <c r="H73">
        <v>0.16</v>
      </c>
      <c r="I73">
        <v>6.4743653033680001E-2</v>
      </c>
      <c r="J73">
        <v>0.4</v>
      </c>
      <c r="N73"/>
      <c r="Q73" s="34"/>
      <c r="S73" s="33"/>
      <c r="T73" s="33"/>
      <c r="U73" s="33"/>
      <c r="FA73" s="9">
        <v>37438</v>
      </c>
      <c r="FB73" s="28">
        <v>37433</v>
      </c>
      <c r="FC73" s="29">
        <v>37432</v>
      </c>
    </row>
    <row r="74" spans="2:159" x14ac:dyDescent="0.2">
      <c r="B74" s="54">
        <v>38200</v>
      </c>
      <c r="C74">
        <v>6.4797564715962028E-2</v>
      </c>
      <c r="D74">
        <v>-6.7500000000000004E-2</v>
      </c>
      <c r="E74">
        <v>-2.6499999999999999E-2</v>
      </c>
      <c r="F74">
        <v>0.01</v>
      </c>
      <c r="G74">
        <v>-2.1000000000000001E-2</v>
      </c>
      <c r="H74">
        <v>0.16</v>
      </c>
      <c r="I74">
        <v>6.4797564715962028E-2</v>
      </c>
      <c r="J74">
        <v>0.55000000000000004</v>
      </c>
      <c r="N74"/>
      <c r="Q74" s="34"/>
      <c r="S74" s="33"/>
      <c r="T74" s="33"/>
      <c r="U74" s="33"/>
      <c r="FA74" s="9">
        <v>37469</v>
      </c>
      <c r="FB74" s="28">
        <v>37466</v>
      </c>
      <c r="FC74" s="29">
        <v>37463</v>
      </c>
    </row>
    <row r="75" spans="2:159" x14ac:dyDescent="0.2">
      <c r="B75" s="54">
        <v>38231</v>
      </c>
      <c r="C75">
        <v>6.485147639920702E-2</v>
      </c>
      <c r="D75">
        <v>-6.7500000000000004E-2</v>
      </c>
      <c r="E75">
        <v>-2.6499999999999999E-2</v>
      </c>
      <c r="F75">
        <v>0.01</v>
      </c>
      <c r="G75">
        <v>-2.1000000000000001E-2</v>
      </c>
      <c r="H75">
        <v>0.16</v>
      </c>
      <c r="I75">
        <v>6.485147639920702E-2</v>
      </c>
      <c r="J75">
        <v>0.6</v>
      </c>
      <c r="N75"/>
      <c r="Q75" s="34"/>
      <c r="S75" s="33"/>
      <c r="T75" s="33"/>
      <c r="U75" s="33"/>
      <c r="FA75" s="9">
        <v>37500</v>
      </c>
      <c r="FB75" s="28">
        <v>37496</v>
      </c>
      <c r="FC75" s="29">
        <v>37495</v>
      </c>
    </row>
    <row r="76" spans="2:159" x14ac:dyDescent="0.2">
      <c r="B76" s="54">
        <v>38261</v>
      </c>
      <c r="C76">
        <v>6.4903648996813001E-2</v>
      </c>
      <c r="D76">
        <v>-6.7500000000000004E-2</v>
      </c>
      <c r="E76">
        <v>-2.6499999999999999E-2</v>
      </c>
      <c r="F76">
        <v>0.01</v>
      </c>
      <c r="G76">
        <v>-2.1000000000000001E-2</v>
      </c>
      <c r="H76">
        <v>0.16</v>
      </c>
      <c r="I76">
        <v>6.4903648996813001E-2</v>
      </c>
      <c r="J76">
        <v>0.6</v>
      </c>
      <c r="N76"/>
      <c r="Q76" s="34"/>
      <c r="S76" s="33"/>
      <c r="T76" s="33"/>
      <c r="U76" s="33"/>
      <c r="FA76" s="9">
        <v>37530</v>
      </c>
      <c r="FB76" s="28">
        <v>37525</v>
      </c>
      <c r="FC76" s="29">
        <v>37524</v>
      </c>
    </row>
    <row r="77" spans="2:159" x14ac:dyDescent="0.2">
      <c r="B77" s="54">
        <v>38292</v>
      </c>
      <c r="C77">
        <v>6.4957560681954019E-2</v>
      </c>
      <c r="D77">
        <v>-6.25E-2</v>
      </c>
      <c r="E77">
        <v>-2.6499999999999999E-2</v>
      </c>
      <c r="F77">
        <v>1.6E-2</v>
      </c>
      <c r="G77">
        <v>-0.02</v>
      </c>
      <c r="H77">
        <v>0.16</v>
      </c>
      <c r="I77">
        <v>6.4957560681954019E-2</v>
      </c>
      <c r="J77">
        <v>0.6</v>
      </c>
      <c r="N77"/>
      <c r="Q77" s="34"/>
      <c r="S77" s="33"/>
      <c r="T77" s="33"/>
      <c r="U77" s="33"/>
      <c r="FA77" s="9">
        <v>37561</v>
      </c>
      <c r="FB77" s="28">
        <v>37558</v>
      </c>
      <c r="FC77" s="29">
        <v>37557</v>
      </c>
    </row>
    <row r="78" spans="2:159" x14ac:dyDescent="0.2">
      <c r="B78" s="54">
        <v>38322</v>
      </c>
      <c r="C78">
        <v>6.5009733281395005E-2</v>
      </c>
      <c r="D78">
        <v>-6.25E-2</v>
      </c>
      <c r="E78">
        <v>-2.4500000000000001E-2</v>
      </c>
      <c r="F78">
        <v>1.6E-2</v>
      </c>
      <c r="G78">
        <v>-0.02</v>
      </c>
      <c r="H78">
        <v>0.16</v>
      </c>
      <c r="I78">
        <v>6.5009733281395005E-2</v>
      </c>
      <c r="J78">
        <v>1.05</v>
      </c>
      <c r="N78"/>
      <c r="Q78" s="34"/>
      <c r="S78" s="33"/>
      <c r="T78" s="33"/>
      <c r="U78" s="33"/>
      <c r="FA78" s="9">
        <v>37591</v>
      </c>
      <c r="FB78" s="28">
        <v>37586</v>
      </c>
      <c r="FC78" s="29">
        <v>37585</v>
      </c>
    </row>
    <row r="79" spans="2:159" x14ac:dyDescent="0.2">
      <c r="B79" s="54">
        <v>38353</v>
      </c>
      <c r="C79">
        <v>6.5063644968431006E-2</v>
      </c>
      <c r="D79">
        <v>-6.25E-2</v>
      </c>
      <c r="E79">
        <v>-2.4500000000000001E-2</v>
      </c>
      <c r="F79">
        <v>1.4999999999999999E-2</v>
      </c>
      <c r="G79">
        <v>-0.02</v>
      </c>
      <c r="H79">
        <v>0.1525</v>
      </c>
      <c r="I79">
        <v>6.5063644968431006E-2</v>
      </c>
      <c r="J79">
        <v>1.05</v>
      </c>
      <c r="N79"/>
      <c r="Q79" s="34"/>
      <c r="S79" s="33"/>
      <c r="T79" s="33"/>
      <c r="U79" s="33"/>
      <c r="FA79" s="9">
        <v>37622</v>
      </c>
      <c r="FB79" s="28">
        <v>37617</v>
      </c>
      <c r="FC79" s="29">
        <v>37616</v>
      </c>
    </row>
    <row r="80" spans="2:159" x14ac:dyDescent="0.2">
      <c r="B80" s="54">
        <v>38384</v>
      </c>
      <c r="C80">
        <v>6.5117556656430015E-2</v>
      </c>
      <c r="D80">
        <v>-6.25E-2</v>
      </c>
      <c r="E80">
        <v>-2.4500000000000001E-2</v>
      </c>
      <c r="F80">
        <v>1.4999999999999999E-2</v>
      </c>
      <c r="G80">
        <v>-0.02</v>
      </c>
      <c r="H80">
        <v>0.1525</v>
      </c>
      <c r="I80">
        <v>6.5117556656430015E-2</v>
      </c>
      <c r="J80">
        <v>1.05</v>
      </c>
      <c r="N80"/>
      <c r="Q80" s="34"/>
      <c r="S80" s="33"/>
      <c r="T80" s="33"/>
      <c r="U80" s="33"/>
      <c r="FA80" s="9">
        <v>37653</v>
      </c>
      <c r="FB80" s="28">
        <v>37650</v>
      </c>
      <c r="FC80" s="29">
        <v>37649</v>
      </c>
    </row>
    <row r="81" spans="2:159" x14ac:dyDescent="0.2">
      <c r="B81" s="54">
        <v>38412</v>
      </c>
      <c r="C81">
        <v>6.5166251085129009E-2</v>
      </c>
      <c r="D81">
        <v>-6.25E-2</v>
      </c>
      <c r="E81">
        <v>-2.4500000000000001E-2</v>
      </c>
      <c r="F81">
        <v>1.4999999999999999E-2</v>
      </c>
      <c r="G81">
        <v>-0.02</v>
      </c>
      <c r="H81">
        <v>0.1525</v>
      </c>
      <c r="I81">
        <v>6.5166251085129009E-2</v>
      </c>
      <c r="J81">
        <v>0.55000000000000004</v>
      </c>
      <c r="N81"/>
      <c r="Q81" s="34"/>
      <c r="S81" s="33"/>
      <c r="T81" s="33"/>
      <c r="U81" s="33"/>
      <c r="FA81" s="9">
        <v>37681</v>
      </c>
      <c r="FB81" s="28">
        <v>37678</v>
      </c>
      <c r="FC81" s="29">
        <v>37677</v>
      </c>
    </row>
    <row r="82" spans="2:159" x14ac:dyDescent="0.2">
      <c r="B82" s="54">
        <v>38443</v>
      </c>
      <c r="C82">
        <v>6.5220162774962009E-2</v>
      </c>
      <c r="D82">
        <v>-6.5000000000000002E-2</v>
      </c>
      <c r="E82">
        <v>-2.4500000000000001E-2</v>
      </c>
      <c r="F82">
        <v>1.1000000000000001E-2</v>
      </c>
      <c r="G82">
        <v>-0.02</v>
      </c>
      <c r="H82">
        <v>0.1525</v>
      </c>
      <c r="I82">
        <v>6.5220162774962009E-2</v>
      </c>
      <c r="J82">
        <v>0.4</v>
      </c>
      <c r="N82"/>
      <c r="Q82" s="34"/>
      <c r="S82" s="33"/>
      <c r="T82" s="33"/>
      <c r="U82" s="33"/>
      <c r="FA82" s="9">
        <v>37712</v>
      </c>
      <c r="FB82" s="28">
        <v>37707</v>
      </c>
      <c r="FC82" s="29">
        <v>37706</v>
      </c>
    </row>
    <row r="83" spans="2:159" x14ac:dyDescent="0.2">
      <c r="B83" s="54">
        <v>38473</v>
      </c>
      <c r="C83">
        <v>6.5272335378944016E-2</v>
      </c>
      <c r="D83">
        <v>-6.5000000000000002E-2</v>
      </c>
      <c r="E83">
        <v>-2.4500000000000001E-2</v>
      </c>
      <c r="F83">
        <v>1.1000000000000001E-2</v>
      </c>
      <c r="G83">
        <v>-0.02</v>
      </c>
      <c r="H83">
        <v>0.1525</v>
      </c>
      <c r="I83">
        <v>6.5272335378944016E-2</v>
      </c>
      <c r="J83">
        <v>0.35</v>
      </c>
      <c r="N83"/>
      <c r="Q83" s="34"/>
      <c r="S83" s="33"/>
      <c r="T83" s="33"/>
      <c r="U83" s="33"/>
      <c r="FA83" s="9">
        <v>37742</v>
      </c>
      <c r="FB83" s="28">
        <v>37739</v>
      </c>
      <c r="FC83" s="29">
        <v>37736</v>
      </c>
    </row>
    <row r="84" spans="2:159" x14ac:dyDescent="0.2">
      <c r="B84" s="54">
        <v>38504</v>
      </c>
      <c r="C84">
        <v>6.5326247070672014E-2</v>
      </c>
      <c r="D84">
        <v>-6.5000000000000002E-2</v>
      </c>
      <c r="E84">
        <v>-2.4500000000000001E-2</v>
      </c>
      <c r="F84">
        <v>1.1000000000000001E-2</v>
      </c>
      <c r="G84">
        <v>-0.02</v>
      </c>
      <c r="H84">
        <v>0.1525</v>
      </c>
      <c r="I84">
        <v>6.5326247070672014E-2</v>
      </c>
      <c r="J84">
        <v>0.4</v>
      </c>
      <c r="N84"/>
      <c r="Q84" s="34"/>
      <c r="S84" s="33"/>
      <c r="T84" s="33"/>
      <c r="U84" s="33"/>
      <c r="FA84" s="9">
        <v>37773</v>
      </c>
      <c r="FB84" s="28">
        <v>37769</v>
      </c>
      <c r="FC84" s="29">
        <v>37768</v>
      </c>
    </row>
    <row r="85" spans="2:159" x14ac:dyDescent="0.2">
      <c r="B85" s="54">
        <v>38534</v>
      </c>
      <c r="C85">
        <v>6.5378419676489025E-2</v>
      </c>
      <c r="D85">
        <v>-6.5000000000000002E-2</v>
      </c>
      <c r="E85">
        <v>-2.4500000000000001E-2</v>
      </c>
      <c r="F85">
        <v>1.1000000000000001E-2</v>
      </c>
      <c r="G85">
        <v>-0.02</v>
      </c>
      <c r="H85">
        <v>0.1525</v>
      </c>
      <c r="I85">
        <v>6.5378419676489025E-2</v>
      </c>
      <c r="J85">
        <v>0.4</v>
      </c>
      <c r="N85"/>
      <c r="Q85" s="34"/>
      <c r="S85" s="33"/>
      <c r="T85" s="33"/>
      <c r="U85" s="33"/>
      <c r="FA85" s="9">
        <v>37803</v>
      </c>
      <c r="FB85" s="28">
        <v>37798</v>
      </c>
      <c r="FC85" s="29">
        <v>37797</v>
      </c>
    </row>
    <row r="86" spans="2:159" x14ac:dyDescent="0.2">
      <c r="B86" s="54">
        <v>38565</v>
      </c>
      <c r="C86">
        <v>6.5432331370112021E-2</v>
      </c>
      <c r="D86">
        <v>-6.5000000000000002E-2</v>
      </c>
      <c r="E86">
        <v>-2.4500000000000001E-2</v>
      </c>
      <c r="F86">
        <v>1.1000000000000001E-2</v>
      </c>
      <c r="G86">
        <v>-0.02</v>
      </c>
      <c r="H86">
        <v>0.1525</v>
      </c>
      <c r="I86">
        <v>6.5432331370112021E-2</v>
      </c>
      <c r="J86">
        <v>0.55000000000000004</v>
      </c>
      <c r="N86"/>
      <c r="Q86" s="34"/>
      <c r="S86" s="33"/>
      <c r="T86" s="33"/>
      <c r="U86" s="33"/>
      <c r="FA86" s="9">
        <v>37834</v>
      </c>
      <c r="FB86" s="28">
        <v>37831</v>
      </c>
      <c r="FC86" s="29">
        <v>37830</v>
      </c>
    </row>
    <row r="87" spans="2:159" x14ac:dyDescent="0.2">
      <c r="B87" s="54">
        <v>38596</v>
      </c>
      <c r="C87">
        <v>6.5486243064700023E-2</v>
      </c>
      <c r="D87">
        <v>-6.5000000000000002E-2</v>
      </c>
      <c r="E87">
        <v>-2.4500000000000001E-2</v>
      </c>
      <c r="F87">
        <v>1.1000000000000001E-2</v>
      </c>
      <c r="G87">
        <v>-0.02</v>
      </c>
      <c r="H87">
        <v>0.1525</v>
      </c>
      <c r="I87">
        <v>6.5486243064700023E-2</v>
      </c>
      <c r="J87">
        <v>0.6</v>
      </c>
      <c r="N87"/>
      <c r="Q87" s="34"/>
      <c r="S87" s="33"/>
      <c r="T87" s="33"/>
      <c r="U87" s="33"/>
      <c r="FA87" s="9">
        <v>37865</v>
      </c>
      <c r="FB87" s="28">
        <v>37860</v>
      </c>
      <c r="FC87" s="29">
        <v>37859</v>
      </c>
    </row>
    <row r="88" spans="2:159" x14ac:dyDescent="0.2">
      <c r="B88" s="54">
        <v>38626</v>
      </c>
      <c r="C88">
        <v>6.5538415673282002E-2</v>
      </c>
      <c r="D88">
        <v>-6.5000000000000002E-2</v>
      </c>
      <c r="E88">
        <v>-2.4500000000000001E-2</v>
      </c>
      <c r="F88">
        <v>1.1000000000000001E-2</v>
      </c>
      <c r="G88">
        <v>-0.02</v>
      </c>
      <c r="H88">
        <v>0.1525</v>
      </c>
      <c r="I88">
        <v>6.5538415673282002E-2</v>
      </c>
      <c r="J88">
        <v>0.6</v>
      </c>
      <c r="N88"/>
      <c r="Q88" s="34"/>
      <c r="S88" s="33"/>
      <c r="T88" s="33"/>
      <c r="U88" s="33"/>
      <c r="FA88" s="9">
        <v>37895</v>
      </c>
      <c r="FB88" s="28">
        <v>37890</v>
      </c>
      <c r="FC88" s="29">
        <v>37889</v>
      </c>
    </row>
    <row r="89" spans="2:159" x14ac:dyDescent="0.2">
      <c r="B89" s="54">
        <v>38657</v>
      </c>
      <c r="C89">
        <v>6.5592327369764003E-2</v>
      </c>
      <c r="D89">
        <v>-0.06</v>
      </c>
      <c r="E89">
        <v>-2.4500000000000001E-2</v>
      </c>
      <c r="F89">
        <v>1.7000000000000001E-2</v>
      </c>
      <c r="G89">
        <v>-1.9000000000000003E-2</v>
      </c>
      <c r="H89">
        <v>0.1525</v>
      </c>
      <c r="I89">
        <v>6.5592327369764003E-2</v>
      </c>
      <c r="J89">
        <v>0.6</v>
      </c>
      <c r="N89"/>
      <c r="Q89" s="34"/>
      <c r="S89" s="33"/>
      <c r="T89" s="33"/>
      <c r="U89" s="33"/>
      <c r="FA89" s="9">
        <v>37926</v>
      </c>
      <c r="FB89" s="28">
        <v>37923</v>
      </c>
      <c r="FC89" s="29">
        <v>37922</v>
      </c>
    </row>
    <row r="90" spans="2:159" x14ac:dyDescent="0.2">
      <c r="B90" s="54">
        <v>38687</v>
      </c>
      <c r="C90">
        <v>6.5644499980180002E-2</v>
      </c>
      <c r="D90">
        <v>-0.06</v>
      </c>
      <c r="E90">
        <v>-2.2499999999999999E-2</v>
      </c>
      <c r="F90">
        <v>1.7000000000000001E-2</v>
      </c>
      <c r="G90">
        <v>-1.9000000000000003E-2</v>
      </c>
      <c r="H90">
        <v>0.1525</v>
      </c>
      <c r="I90">
        <v>6.5644499980180002E-2</v>
      </c>
      <c r="J90">
        <v>1.05</v>
      </c>
      <c r="N90"/>
      <c r="Q90" s="34"/>
      <c r="S90" s="33"/>
      <c r="T90" s="33"/>
      <c r="U90" s="33"/>
      <c r="FA90" s="9">
        <v>37956</v>
      </c>
      <c r="FB90" s="28">
        <v>37950</v>
      </c>
      <c r="FC90" s="29">
        <v>37949</v>
      </c>
    </row>
    <row r="91" spans="2:159" x14ac:dyDescent="0.2">
      <c r="B91" s="54">
        <v>38718</v>
      </c>
      <c r="C91">
        <v>6.5698411678558E-2</v>
      </c>
      <c r="D91">
        <v>-0.06</v>
      </c>
      <c r="E91">
        <v>-2.2499999999999999E-2</v>
      </c>
      <c r="F91">
        <v>1.6E-2</v>
      </c>
      <c r="G91">
        <v>-1.9000000000000003E-2</v>
      </c>
      <c r="H91">
        <v>0.17</v>
      </c>
      <c r="I91">
        <v>6.5698411678558E-2</v>
      </c>
      <c r="J91">
        <v>1.05</v>
      </c>
      <c r="N91"/>
      <c r="Q91" s="34"/>
      <c r="S91" s="33"/>
      <c r="T91" s="33"/>
      <c r="U91" s="33"/>
      <c r="FA91" s="9">
        <v>37987</v>
      </c>
      <c r="FB91" s="28">
        <v>37984</v>
      </c>
      <c r="FC91" s="29">
        <v>37981</v>
      </c>
    </row>
    <row r="92" spans="2:159" x14ac:dyDescent="0.2">
      <c r="B92" s="54">
        <v>38749</v>
      </c>
      <c r="C92">
        <v>6.5752323377898006E-2</v>
      </c>
      <c r="D92">
        <v>-0.06</v>
      </c>
      <c r="E92">
        <v>-2.2499999999999999E-2</v>
      </c>
      <c r="F92">
        <v>1.6E-2</v>
      </c>
      <c r="G92">
        <v>-1.9000000000000003E-2</v>
      </c>
      <c r="H92">
        <v>0.17</v>
      </c>
      <c r="I92">
        <v>6.5752323377898006E-2</v>
      </c>
      <c r="J92">
        <v>1.05</v>
      </c>
      <c r="N92"/>
      <c r="Q92" s="34"/>
      <c r="S92" s="33"/>
      <c r="T92" s="33"/>
      <c r="U92" s="33"/>
      <c r="FA92" s="9">
        <v>38018</v>
      </c>
      <c r="FB92" s="28">
        <v>38014</v>
      </c>
      <c r="FC92" s="29">
        <v>38013</v>
      </c>
    </row>
    <row r="93" spans="2:159" x14ac:dyDescent="0.2">
      <c r="B93" s="54">
        <v>38777</v>
      </c>
      <c r="C93">
        <v>6.5801017816840016E-2</v>
      </c>
      <c r="D93">
        <v>-0.06</v>
      </c>
      <c r="E93">
        <v>-2.2499999999999999E-2</v>
      </c>
      <c r="F93">
        <v>1.6E-2</v>
      </c>
      <c r="G93">
        <v>-1.9000000000000003E-2</v>
      </c>
      <c r="H93">
        <v>0.17</v>
      </c>
      <c r="I93">
        <v>6.5801017816840016E-2</v>
      </c>
      <c r="J93">
        <v>0.55000000000000004</v>
      </c>
      <c r="N93"/>
      <c r="Q93" s="34"/>
      <c r="S93" s="33"/>
      <c r="T93" s="33"/>
      <c r="U93" s="33"/>
      <c r="FA93" s="9">
        <v>38047</v>
      </c>
      <c r="FB93" s="28">
        <v>38042</v>
      </c>
      <c r="FC93" s="29">
        <v>38041</v>
      </c>
    </row>
    <row r="94" spans="2:159" x14ac:dyDescent="0.2">
      <c r="B94" s="54">
        <v>38808</v>
      </c>
      <c r="C94">
        <v>6.5854929518013E-2</v>
      </c>
      <c r="D94">
        <v>-6.25E-2</v>
      </c>
      <c r="E94">
        <v>-2.2499999999999999E-2</v>
      </c>
      <c r="F94">
        <v>1.2E-2</v>
      </c>
      <c r="G94">
        <v>-1.9000000000000003E-2</v>
      </c>
      <c r="H94">
        <v>0.17</v>
      </c>
      <c r="I94">
        <v>6.5854929518013E-2</v>
      </c>
      <c r="J94">
        <v>0.3</v>
      </c>
      <c r="N94"/>
      <c r="Q94" s="34"/>
      <c r="S94" s="33"/>
      <c r="T94" s="33"/>
      <c r="U94" s="33"/>
      <c r="FA94" s="9">
        <v>38078</v>
      </c>
      <c r="FB94" s="28">
        <v>38075</v>
      </c>
      <c r="FC94" s="29">
        <v>38072</v>
      </c>
    </row>
    <row r="95" spans="2:159" x14ac:dyDescent="0.2">
      <c r="B95" s="54">
        <v>38838</v>
      </c>
      <c r="C95">
        <v>6.5907102132968992E-2</v>
      </c>
      <c r="D95">
        <v>-6.25E-2</v>
      </c>
      <c r="E95">
        <v>-2.2499999999999999E-2</v>
      </c>
      <c r="F95">
        <v>1.2E-2</v>
      </c>
      <c r="G95">
        <v>-1.9000000000000003E-2</v>
      </c>
      <c r="H95">
        <v>0.17</v>
      </c>
      <c r="I95">
        <v>6.5907102132968992E-2</v>
      </c>
      <c r="J95">
        <v>0.3</v>
      </c>
      <c r="N95"/>
      <c r="Q95" s="34"/>
      <c r="S95" s="33"/>
      <c r="T95" s="33"/>
      <c r="U95" s="33"/>
      <c r="FA95" s="9">
        <v>38108</v>
      </c>
      <c r="FB95" s="28">
        <v>38105</v>
      </c>
      <c r="FC95" s="29">
        <v>38104</v>
      </c>
    </row>
    <row r="96" spans="2:159" x14ac:dyDescent="0.2">
      <c r="B96" s="54">
        <v>38869</v>
      </c>
      <c r="C96">
        <v>6.5961013836037002E-2</v>
      </c>
      <c r="D96">
        <v>-6.25E-2</v>
      </c>
      <c r="E96">
        <v>-2.2499999999999999E-2</v>
      </c>
      <c r="F96">
        <v>1.2E-2</v>
      </c>
      <c r="G96">
        <v>-1.9000000000000003E-2</v>
      </c>
      <c r="H96">
        <v>0.17</v>
      </c>
      <c r="I96">
        <v>6.5961013836037002E-2</v>
      </c>
      <c r="J96">
        <v>0.35</v>
      </c>
      <c r="N96"/>
      <c r="Q96" s="34"/>
      <c r="S96" s="33"/>
      <c r="T96" s="33"/>
      <c r="U96" s="33"/>
      <c r="FA96" s="9">
        <v>38139</v>
      </c>
      <c r="FB96" s="28">
        <v>38133</v>
      </c>
      <c r="FC96" s="29">
        <v>38132</v>
      </c>
    </row>
    <row r="97" spans="2:159" x14ac:dyDescent="0.2">
      <c r="B97" s="54">
        <v>38899</v>
      </c>
      <c r="C97">
        <v>6.6002094084165006E-2</v>
      </c>
      <c r="D97">
        <v>-6.25E-2</v>
      </c>
      <c r="E97">
        <v>-2.2499999999999999E-2</v>
      </c>
      <c r="F97">
        <v>1.2E-2</v>
      </c>
      <c r="G97">
        <v>-1.9000000000000003E-2</v>
      </c>
      <c r="H97">
        <v>0.17</v>
      </c>
      <c r="I97">
        <v>6.6002094084165006E-2</v>
      </c>
      <c r="J97">
        <v>0.4</v>
      </c>
      <c r="N97"/>
      <c r="Q97" s="34"/>
      <c r="S97" s="33"/>
      <c r="T97" s="33"/>
      <c r="U97" s="33"/>
      <c r="FA97" s="9">
        <v>38169</v>
      </c>
      <c r="FB97" s="28">
        <v>38166</v>
      </c>
      <c r="FC97" s="29">
        <v>38163</v>
      </c>
    </row>
    <row r="98" spans="2:159" x14ac:dyDescent="0.2">
      <c r="B98" s="54">
        <v>38930</v>
      </c>
      <c r="C98">
        <v>6.6037907713511007E-2</v>
      </c>
      <c r="D98">
        <v>-6.25E-2</v>
      </c>
      <c r="E98">
        <v>-2.2499999999999999E-2</v>
      </c>
      <c r="F98">
        <v>1.2E-2</v>
      </c>
      <c r="G98">
        <v>-1.9000000000000003E-2</v>
      </c>
      <c r="H98">
        <v>0.17</v>
      </c>
      <c r="I98">
        <v>6.6037907713511007E-2</v>
      </c>
      <c r="J98">
        <v>0.55000000000000004</v>
      </c>
      <c r="N98"/>
      <c r="Q98" s="34"/>
      <c r="S98" s="33"/>
      <c r="T98" s="33"/>
      <c r="U98" s="33"/>
      <c r="FA98" s="9">
        <v>38200</v>
      </c>
      <c r="FB98" s="28">
        <v>38196</v>
      </c>
      <c r="FC98" s="29">
        <v>38195</v>
      </c>
    </row>
    <row r="99" spans="2:159" x14ac:dyDescent="0.2">
      <c r="B99" s="54">
        <v>38961</v>
      </c>
      <c r="C99">
        <v>6.6073721343281017E-2</v>
      </c>
      <c r="D99">
        <v>-6.25E-2</v>
      </c>
      <c r="E99">
        <v>-2.2499999999999999E-2</v>
      </c>
      <c r="F99">
        <v>1.2E-2</v>
      </c>
      <c r="G99">
        <v>-1.9000000000000003E-2</v>
      </c>
      <c r="H99">
        <v>0.17</v>
      </c>
      <c r="I99">
        <v>6.6073721343281017E-2</v>
      </c>
      <c r="J99">
        <v>0.35</v>
      </c>
      <c r="N99"/>
      <c r="Q99" s="34"/>
      <c r="S99" s="33"/>
      <c r="T99" s="33"/>
      <c r="U99" s="33"/>
      <c r="FA99" s="9">
        <v>38231</v>
      </c>
      <c r="FB99" s="28">
        <v>38226</v>
      </c>
      <c r="FC99" s="29">
        <v>38225</v>
      </c>
    </row>
    <row r="100" spans="2:159" x14ac:dyDescent="0.2">
      <c r="B100" s="54">
        <v>38991</v>
      </c>
      <c r="C100">
        <v>6.6108379695077005E-2</v>
      </c>
      <c r="D100">
        <v>-6.25E-2</v>
      </c>
      <c r="E100">
        <v>-2.2499999999999999E-2</v>
      </c>
      <c r="F100">
        <v>1.2E-2</v>
      </c>
      <c r="G100">
        <v>-1.9000000000000003E-2</v>
      </c>
      <c r="H100">
        <v>0.17</v>
      </c>
      <c r="I100">
        <v>6.6108379695077005E-2</v>
      </c>
      <c r="J100">
        <v>0.45</v>
      </c>
      <c r="N100"/>
      <c r="Q100" s="34"/>
      <c r="S100" s="33"/>
      <c r="T100" s="33"/>
      <c r="U100" s="33"/>
      <c r="FA100" s="9">
        <v>38261</v>
      </c>
      <c r="FB100" s="28">
        <v>38258</v>
      </c>
      <c r="FC100" s="29">
        <v>38257</v>
      </c>
    </row>
    <row r="101" spans="2:159" x14ac:dyDescent="0.2">
      <c r="B101" s="54">
        <v>39022</v>
      </c>
      <c r="C101">
        <v>6.6144193325682998E-2</v>
      </c>
      <c r="D101">
        <v>-5.7500000000000002E-2</v>
      </c>
      <c r="E101">
        <v>-2.2499999999999999E-2</v>
      </c>
      <c r="F101">
        <v>1.8000000000000002E-2</v>
      </c>
      <c r="G101">
        <v>-1.8000000000000002E-2</v>
      </c>
      <c r="H101">
        <v>0.17</v>
      </c>
      <c r="I101">
        <v>6.6144193325682998E-2</v>
      </c>
      <c r="J101">
        <v>0.5</v>
      </c>
      <c r="N101"/>
      <c r="Q101" s="34"/>
      <c r="S101" s="33"/>
      <c r="T101" s="33"/>
      <c r="U101" s="33"/>
      <c r="FA101" s="9">
        <v>38292</v>
      </c>
      <c r="FB101" s="28">
        <v>38287</v>
      </c>
      <c r="FC101" s="29">
        <v>38286</v>
      </c>
    </row>
    <row r="102" spans="2:159" x14ac:dyDescent="0.2">
      <c r="B102" s="54">
        <v>39052</v>
      </c>
      <c r="C102">
        <v>6.6178851678287007E-2</v>
      </c>
      <c r="D102">
        <v>-5.7500000000000002E-2</v>
      </c>
      <c r="E102">
        <v>-2.0499999999999997E-2</v>
      </c>
      <c r="F102">
        <v>1.8000000000000002E-2</v>
      </c>
      <c r="G102">
        <v>-1.8000000000000002E-2</v>
      </c>
      <c r="H102">
        <v>0.17</v>
      </c>
      <c r="I102">
        <v>6.6178851678287007E-2</v>
      </c>
      <c r="J102">
        <v>0.8</v>
      </c>
      <c r="N102"/>
      <c r="Q102" s="34"/>
      <c r="S102" s="33"/>
      <c r="T102" s="33"/>
      <c r="U102" s="33"/>
      <c r="FA102" s="9">
        <v>38322</v>
      </c>
      <c r="FB102" s="28">
        <v>38317</v>
      </c>
      <c r="FC102" s="29">
        <v>38315</v>
      </c>
    </row>
    <row r="103" spans="2:159" x14ac:dyDescent="0.2">
      <c r="B103" s="54">
        <v>39083</v>
      </c>
      <c r="C103">
        <v>6.6214665309730011E-2</v>
      </c>
      <c r="D103">
        <v>-5.7500000000000002E-2</v>
      </c>
      <c r="E103">
        <v>-2.0499999999999997E-2</v>
      </c>
      <c r="F103">
        <v>1.7000000000000001E-2</v>
      </c>
      <c r="G103">
        <v>-1.8000000000000002E-2</v>
      </c>
      <c r="H103">
        <v>0.16</v>
      </c>
      <c r="I103">
        <v>6.6214665309730011E-2</v>
      </c>
      <c r="J103">
        <v>0.9</v>
      </c>
      <c r="N103"/>
      <c r="Q103" s="34"/>
      <c r="S103" s="33"/>
      <c r="T103" s="33"/>
      <c r="U103" s="33"/>
      <c r="FA103" s="9">
        <v>38353</v>
      </c>
      <c r="FB103" s="28">
        <v>38349</v>
      </c>
      <c r="FC103" s="29">
        <v>38348</v>
      </c>
    </row>
    <row r="104" spans="2:159" x14ac:dyDescent="0.2">
      <c r="B104" s="54">
        <v>39114</v>
      </c>
      <c r="C104">
        <v>6.6250478941596996E-2</v>
      </c>
      <c r="D104">
        <v>-5.7500000000000002E-2</v>
      </c>
      <c r="E104">
        <v>-2.0499999999999997E-2</v>
      </c>
      <c r="F104">
        <v>1.7000000000000001E-2</v>
      </c>
      <c r="G104">
        <v>-1.8000000000000002E-2</v>
      </c>
      <c r="H104">
        <v>0.16</v>
      </c>
      <c r="I104">
        <v>6.6250478941596996E-2</v>
      </c>
      <c r="J104">
        <v>0.85</v>
      </c>
      <c r="N104"/>
      <c r="Q104" s="34"/>
      <c r="S104" s="33"/>
      <c r="T104" s="33"/>
      <c r="U104" s="33"/>
      <c r="FA104" s="9">
        <v>38384</v>
      </c>
      <c r="FB104" s="28">
        <v>38379</v>
      </c>
      <c r="FC104" s="29">
        <v>38378</v>
      </c>
    </row>
    <row r="105" spans="2:159" x14ac:dyDescent="0.2">
      <c r="B105" s="54">
        <v>39142</v>
      </c>
      <c r="C105">
        <v>6.628282673848801E-2</v>
      </c>
      <c r="D105">
        <v>-5.7500000000000002E-2</v>
      </c>
      <c r="E105">
        <v>-2.0499999999999997E-2</v>
      </c>
      <c r="F105">
        <v>1.7000000000000001E-2</v>
      </c>
      <c r="G105">
        <v>-1.8000000000000002E-2</v>
      </c>
      <c r="H105">
        <v>0.16</v>
      </c>
      <c r="I105">
        <v>6.628282673848801E-2</v>
      </c>
      <c r="J105">
        <v>0.4</v>
      </c>
      <c r="N105"/>
      <c r="Q105" s="34"/>
      <c r="S105" s="33"/>
      <c r="T105" s="33"/>
      <c r="U105" s="33"/>
      <c r="FA105" s="9">
        <v>38412</v>
      </c>
      <c r="FB105" s="28">
        <v>38407</v>
      </c>
      <c r="FC105" s="29">
        <v>38406</v>
      </c>
    </row>
    <row r="106" spans="2:159" x14ac:dyDescent="0.2">
      <c r="B106" s="54">
        <v>39173</v>
      </c>
      <c r="C106">
        <v>6.6318640371164014E-2</v>
      </c>
      <c r="D106">
        <v>-0.06</v>
      </c>
      <c r="E106">
        <v>-2.0499999999999997E-2</v>
      </c>
      <c r="F106">
        <v>1.2E-2</v>
      </c>
      <c r="G106">
        <v>-1.8000000000000002E-2</v>
      </c>
      <c r="H106">
        <v>0.16</v>
      </c>
      <c r="I106">
        <v>6.6318640371164014E-2</v>
      </c>
      <c r="J106">
        <v>0.3</v>
      </c>
      <c r="N106"/>
      <c r="Q106" s="34"/>
      <c r="S106" s="33"/>
      <c r="T106" s="33"/>
      <c r="U106" s="33"/>
      <c r="FA106" s="9">
        <v>38443</v>
      </c>
      <c r="FB106" s="28">
        <v>38440</v>
      </c>
      <c r="FC106" s="29">
        <v>38439</v>
      </c>
    </row>
    <row r="107" spans="2:159" x14ac:dyDescent="0.2">
      <c r="B107" s="54">
        <v>39203</v>
      </c>
      <c r="C107">
        <v>6.6353298725771004E-2</v>
      </c>
      <c r="D107">
        <v>-0.06</v>
      </c>
      <c r="E107">
        <v>-2.0499999999999997E-2</v>
      </c>
      <c r="F107">
        <v>1.2E-2</v>
      </c>
      <c r="G107">
        <v>-1.8000000000000002E-2</v>
      </c>
      <c r="H107">
        <v>0.16</v>
      </c>
      <c r="I107">
        <v>6.6353298725771004E-2</v>
      </c>
      <c r="J107">
        <v>0.3</v>
      </c>
      <c r="N107"/>
      <c r="Q107" s="34"/>
      <c r="S107" s="33"/>
      <c r="T107" s="33"/>
      <c r="U107" s="33"/>
      <c r="FA107" s="9">
        <v>38473</v>
      </c>
      <c r="FB107" s="28">
        <v>38469</v>
      </c>
      <c r="FC107" s="29">
        <v>38468</v>
      </c>
    </row>
    <row r="108" spans="2:159" x14ac:dyDescent="0.2">
      <c r="B108" s="54">
        <v>39234</v>
      </c>
      <c r="C108">
        <v>6.6389112359283006E-2</v>
      </c>
      <c r="D108">
        <v>-0.06</v>
      </c>
      <c r="E108">
        <v>-2.0499999999999997E-2</v>
      </c>
      <c r="F108">
        <v>1.2E-2</v>
      </c>
      <c r="G108">
        <v>-1.8000000000000002E-2</v>
      </c>
      <c r="H108">
        <v>0.16</v>
      </c>
      <c r="I108">
        <v>6.6389112359283006E-2</v>
      </c>
      <c r="J108">
        <v>0.35</v>
      </c>
      <c r="N108"/>
      <c r="Q108" s="34"/>
      <c r="S108" s="33"/>
      <c r="T108" s="33"/>
      <c r="U108" s="33"/>
      <c r="FA108" s="9">
        <v>38504</v>
      </c>
      <c r="FB108" s="28">
        <v>38498</v>
      </c>
      <c r="FC108" s="29">
        <v>38497</v>
      </c>
    </row>
    <row r="109" spans="2:159" x14ac:dyDescent="0.2">
      <c r="B109" s="54">
        <v>39264</v>
      </c>
      <c r="C109">
        <v>6.6423770714700001E-2</v>
      </c>
      <c r="D109">
        <v>-0.06</v>
      </c>
      <c r="E109">
        <v>-2.0499999999999997E-2</v>
      </c>
      <c r="F109">
        <v>1.2E-2</v>
      </c>
      <c r="G109">
        <v>-1.8000000000000002E-2</v>
      </c>
      <c r="H109">
        <v>0.16</v>
      </c>
      <c r="I109">
        <v>6.6423770714700001E-2</v>
      </c>
      <c r="J109">
        <v>0.4</v>
      </c>
      <c r="N109"/>
      <c r="Q109" s="34"/>
      <c r="S109" s="33"/>
      <c r="T109" s="33"/>
      <c r="U109" s="33"/>
      <c r="FA109" s="9">
        <v>38534</v>
      </c>
      <c r="FB109" s="28">
        <v>38531</v>
      </c>
      <c r="FC109" s="29">
        <v>38530</v>
      </c>
    </row>
    <row r="110" spans="2:159" x14ac:dyDescent="0.2">
      <c r="B110" s="54">
        <v>39295</v>
      </c>
      <c r="C110">
        <v>6.6459584349047016E-2</v>
      </c>
      <c r="D110">
        <v>-0.06</v>
      </c>
      <c r="E110">
        <v>-2.0499999999999997E-2</v>
      </c>
      <c r="F110">
        <v>1.2E-2</v>
      </c>
      <c r="G110">
        <v>-1.8000000000000002E-2</v>
      </c>
      <c r="H110">
        <v>0.16</v>
      </c>
      <c r="I110">
        <v>6.6459584349047016E-2</v>
      </c>
      <c r="J110">
        <v>0.55000000000000004</v>
      </c>
      <c r="N110"/>
      <c r="Q110" s="34"/>
      <c r="S110" s="33"/>
      <c r="T110" s="33"/>
      <c r="U110" s="33"/>
      <c r="FA110" s="9">
        <v>38565</v>
      </c>
      <c r="FB110" s="28">
        <v>38560</v>
      </c>
      <c r="FC110" s="29">
        <v>38559</v>
      </c>
    </row>
    <row r="111" spans="2:159" x14ac:dyDescent="0.2">
      <c r="B111" s="54">
        <v>39326</v>
      </c>
      <c r="C111">
        <v>6.6495397983820009E-2</v>
      </c>
      <c r="D111">
        <v>-0.06</v>
      </c>
      <c r="E111">
        <v>-2.0499999999999997E-2</v>
      </c>
      <c r="F111">
        <v>1.2E-2</v>
      </c>
      <c r="G111">
        <v>-1.8000000000000002E-2</v>
      </c>
      <c r="H111">
        <v>0.16</v>
      </c>
      <c r="I111">
        <v>6.6495397983820009E-2</v>
      </c>
      <c r="J111">
        <v>0.35</v>
      </c>
      <c r="N111"/>
      <c r="Q111" s="34"/>
      <c r="S111" s="33"/>
      <c r="T111" s="33"/>
      <c r="U111" s="33"/>
      <c r="FA111" s="9">
        <v>38596</v>
      </c>
      <c r="FB111" s="28">
        <v>38593</v>
      </c>
      <c r="FC111" s="29">
        <v>38590</v>
      </c>
    </row>
    <row r="112" spans="2:159" x14ac:dyDescent="0.2">
      <c r="B112" s="54">
        <v>39356</v>
      </c>
      <c r="C112">
        <v>6.6530056340456015E-2</v>
      </c>
      <c r="D112">
        <v>-0.06</v>
      </c>
      <c r="E112">
        <v>-2.0499999999999997E-2</v>
      </c>
      <c r="F112">
        <v>1.2E-2</v>
      </c>
      <c r="G112">
        <v>-1.8000000000000002E-2</v>
      </c>
      <c r="H112">
        <v>0.16</v>
      </c>
      <c r="I112">
        <v>6.6530056340456015E-2</v>
      </c>
      <c r="J112">
        <v>0.45</v>
      </c>
      <c r="N112"/>
      <c r="Q112" s="34"/>
      <c r="S112" s="33"/>
      <c r="T112" s="33"/>
      <c r="U112" s="33"/>
      <c r="FA112" s="9">
        <v>38626</v>
      </c>
      <c r="FB112" s="28">
        <v>38623</v>
      </c>
      <c r="FC112" s="29">
        <v>38622</v>
      </c>
    </row>
    <row r="113" spans="2:159" x14ac:dyDescent="0.2">
      <c r="B113" s="54">
        <v>39387</v>
      </c>
      <c r="C113">
        <v>6.6565869976066006E-2</v>
      </c>
      <c r="D113">
        <v>-5.5E-2</v>
      </c>
      <c r="E113">
        <v>-2.0499999999999997E-2</v>
      </c>
      <c r="F113">
        <v>1.9000000000000003E-2</v>
      </c>
      <c r="G113">
        <v>-1.7000000000000001E-2</v>
      </c>
      <c r="H113">
        <v>0.16</v>
      </c>
      <c r="I113">
        <v>6.6565869976066006E-2</v>
      </c>
      <c r="J113">
        <v>0.5</v>
      </c>
      <c r="N113"/>
      <c r="Q113" s="34"/>
      <c r="S113" s="33"/>
      <c r="T113" s="33"/>
      <c r="U113" s="33"/>
      <c r="FA113" s="9">
        <v>38657</v>
      </c>
      <c r="FB113" s="28">
        <v>38652</v>
      </c>
      <c r="FC113" s="29">
        <v>38651</v>
      </c>
    </row>
    <row r="114" spans="2:159" x14ac:dyDescent="0.2">
      <c r="B114" s="54">
        <v>39417</v>
      </c>
      <c r="C114">
        <v>6.6600528333510017E-2</v>
      </c>
      <c r="D114">
        <v>-5.5E-2</v>
      </c>
      <c r="E114">
        <v>-1.8500000000000003E-2</v>
      </c>
      <c r="F114">
        <v>1.9000000000000003E-2</v>
      </c>
      <c r="G114">
        <v>-1.7000000000000001E-2</v>
      </c>
      <c r="H114">
        <v>0.16</v>
      </c>
      <c r="I114">
        <v>6.6600528333510017E-2</v>
      </c>
      <c r="J114">
        <v>0.8</v>
      </c>
      <c r="N114"/>
      <c r="Q114" s="34"/>
      <c r="S114" s="33"/>
      <c r="T114" s="33"/>
      <c r="U114" s="33"/>
      <c r="FA114" s="9">
        <v>38687</v>
      </c>
      <c r="FB114" s="28">
        <v>38684</v>
      </c>
      <c r="FC114" s="29">
        <v>38681</v>
      </c>
    </row>
    <row r="115" spans="2:159" x14ac:dyDescent="0.2">
      <c r="B115" s="54">
        <v>39448</v>
      </c>
      <c r="C115">
        <v>6.663634196995602E-2</v>
      </c>
      <c r="D115">
        <v>-5.5E-2</v>
      </c>
      <c r="E115">
        <v>-1.8500000000000003E-2</v>
      </c>
      <c r="F115">
        <v>1.8000000000000002E-2</v>
      </c>
      <c r="G115">
        <v>-1.7000000000000001E-2</v>
      </c>
      <c r="H115">
        <v>0.159</v>
      </c>
      <c r="I115">
        <v>6.663634196995602E-2</v>
      </c>
      <c r="J115">
        <v>0.9</v>
      </c>
      <c r="N115"/>
      <c r="Q115" s="34"/>
      <c r="S115" s="33"/>
      <c r="T115" s="33"/>
      <c r="U115" s="33"/>
      <c r="FA115" s="9">
        <v>38718</v>
      </c>
      <c r="FB115" s="28">
        <v>38714</v>
      </c>
      <c r="FC115" s="29">
        <v>38713</v>
      </c>
    </row>
    <row r="116" spans="2:159" x14ac:dyDescent="0.2">
      <c r="B116" s="54">
        <v>39479</v>
      </c>
      <c r="C116">
        <v>6.6672155606825004E-2</v>
      </c>
      <c r="D116">
        <v>-5.5E-2</v>
      </c>
      <c r="E116">
        <v>-1.8500000000000003E-2</v>
      </c>
      <c r="F116">
        <v>1.8000000000000002E-2</v>
      </c>
      <c r="G116">
        <v>-1.7000000000000001E-2</v>
      </c>
      <c r="H116">
        <v>0.159</v>
      </c>
      <c r="I116">
        <v>6.6672155606825004E-2</v>
      </c>
      <c r="J116">
        <v>0.85</v>
      </c>
      <c r="N116"/>
      <c r="Q116" s="34"/>
      <c r="S116" s="33"/>
      <c r="T116" s="33"/>
      <c r="U116" s="33"/>
      <c r="FA116" s="9">
        <v>38749</v>
      </c>
      <c r="FB116" s="28">
        <v>38744</v>
      </c>
      <c r="FC116" s="29">
        <v>38743</v>
      </c>
    </row>
    <row r="117" spans="2:159" x14ac:dyDescent="0.2">
      <c r="B117" s="54">
        <v>39508</v>
      </c>
      <c r="C117">
        <v>6.6705658686862013E-2</v>
      </c>
      <c r="D117">
        <v>-5.5E-2</v>
      </c>
      <c r="E117">
        <v>-1.8500000000000003E-2</v>
      </c>
      <c r="F117">
        <v>1.8000000000000002E-2</v>
      </c>
      <c r="G117">
        <v>-1.7000000000000001E-2</v>
      </c>
      <c r="H117">
        <v>0.159</v>
      </c>
      <c r="I117">
        <v>6.6705658686862013E-2</v>
      </c>
      <c r="J117">
        <v>0.4</v>
      </c>
      <c r="N117"/>
      <c r="Q117" s="34"/>
      <c r="S117" s="33"/>
      <c r="T117" s="33"/>
      <c r="U117" s="33"/>
      <c r="FA117" s="9">
        <v>38777</v>
      </c>
      <c r="FB117" s="28">
        <v>38772</v>
      </c>
      <c r="FC117" s="29">
        <v>38771</v>
      </c>
    </row>
    <row r="118" spans="2:159" x14ac:dyDescent="0.2">
      <c r="B118" s="54">
        <v>39539</v>
      </c>
      <c r="C118">
        <v>6.6741472324554033E-2</v>
      </c>
      <c r="D118">
        <v>-5.7500000000000002E-2</v>
      </c>
      <c r="E118">
        <v>-1.8500000000000003E-2</v>
      </c>
      <c r="F118">
        <v>1.2E-2</v>
      </c>
      <c r="G118">
        <v>-1.7000000000000001E-2</v>
      </c>
      <c r="H118">
        <v>0.159</v>
      </c>
      <c r="I118">
        <v>6.6741472324554033E-2</v>
      </c>
      <c r="J118">
        <v>0.3</v>
      </c>
      <c r="N118"/>
      <c r="Q118" s="34"/>
      <c r="S118" s="33"/>
      <c r="T118" s="33"/>
      <c r="U118" s="33"/>
      <c r="FA118" s="9">
        <v>38808</v>
      </c>
      <c r="FB118" s="28">
        <v>38805</v>
      </c>
      <c r="FC118" s="29">
        <v>38804</v>
      </c>
    </row>
    <row r="119" spans="2:159" x14ac:dyDescent="0.2">
      <c r="B119" s="54">
        <v>39569</v>
      </c>
      <c r="C119">
        <v>6.6776130684015E-2</v>
      </c>
      <c r="D119">
        <v>-5.7500000000000002E-2</v>
      </c>
      <c r="E119">
        <v>-1.8500000000000003E-2</v>
      </c>
      <c r="F119">
        <v>1.2E-2</v>
      </c>
      <c r="G119">
        <v>-1.7000000000000001E-2</v>
      </c>
      <c r="H119">
        <v>0.159</v>
      </c>
      <c r="I119">
        <v>6.6776130684015E-2</v>
      </c>
      <c r="J119">
        <v>0.3</v>
      </c>
      <c r="N119"/>
      <c r="Q119" s="34"/>
      <c r="S119" s="33"/>
      <c r="T119" s="33"/>
      <c r="U119" s="33"/>
      <c r="FA119" s="9">
        <v>38838</v>
      </c>
      <c r="FB119" s="28">
        <v>38833</v>
      </c>
      <c r="FC119" s="29">
        <v>38832</v>
      </c>
    </row>
    <row r="120" spans="2:159" x14ac:dyDescent="0.2">
      <c r="B120" s="54">
        <v>39600</v>
      </c>
      <c r="C120">
        <v>6.6811944322542005E-2</v>
      </c>
      <c r="D120">
        <v>-5.7500000000000002E-2</v>
      </c>
      <c r="E120">
        <v>-1.8500000000000003E-2</v>
      </c>
      <c r="F120">
        <v>1.2E-2</v>
      </c>
      <c r="G120">
        <v>-1.7000000000000001E-2</v>
      </c>
      <c r="H120">
        <v>0.159</v>
      </c>
      <c r="I120">
        <v>6.6811944322542005E-2</v>
      </c>
      <c r="J120">
        <v>0.35</v>
      </c>
      <c r="N120"/>
      <c r="Q120" s="34"/>
      <c r="S120" s="33"/>
      <c r="T120" s="33"/>
      <c r="U120" s="33"/>
      <c r="FA120" s="9">
        <v>38869</v>
      </c>
      <c r="FB120" s="28">
        <v>38863</v>
      </c>
      <c r="FC120" s="29">
        <v>38862</v>
      </c>
    </row>
    <row r="121" spans="2:159" x14ac:dyDescent="0.2">
      <c r="B121" s="54">
        <v>39630</v>
      </c>
      <c r="C121">
        <v>6.6846602682812006E-2</v>
      </c>
      <c r="D121">
        <v>-5.7500000000000002E-2</v>
      </c>
      <c r="E121">
        <v>-1.8500000000000003E-2</v>
      </c>
      <c r="F121">
        <v>1.2E-2</v>
      </c>
      <c r="G121">
        <v>-1.7000000000000001E-2</v>
      </c>
      <c r="H121">
        <v>0.159</v>
      </c>
      <c r="I121">
        <v>6.6846602682812006E-2</v>
      </c>
      <c r="J121">
        <v>0.4</v>
      </c>
      <c r="N121"/>
      <c r="Q121" s="34"/>
      <c r="S121" s="33"/>
      <c r="T121" s="33"/>
      <c r="U121" s="33"/>
      <c r="FA121" s="9">
        <v>38899</v>
      </c>
      <c r="FB121" s="28">
        <v>38896</v>
      </c>
      <c r="FC121" s="29">
        <v>38895</v>
      </c>
    </row>
    <row r="122" spans="2:159" x14ac:dyDescent="0.2">
      <c r="B122" s="54">
        <v>39661</v>
      </c>
      <c r="C122">
        <v>6.6882416322175009E-2</v>
      </c>
      <c r="D122">
        <v>-5.7500000000000002E-2</v>
      </c>
      <c r="E122">
        <v>-1.8500000000000003E-2</v>
      </c>
      <c r="F122">
        <v>1.2E-2</v>
      </c>
      <c r="G122">
        <v>-1.7000000000000001E-2</v>
      </c>
      <c r="H122">
        <v>0.159</v>
      </c>
      <c r="I122">
        <v>6.6882416322175009E-2</v>
      </c>
      <c r="J122">
        <v>0.55000000000000004</v>
      </c>
      <c r="N122"/>
      <c r="Q122" s="34"/>
      <c r="S122" s="33"/>
      <c r="T122" s="33"/>
      <c r="U122" s="33"/>
      <c r="FA122" s="9">
        <v>38930</v>
      </c>
      <c r="FB122" s="28">
        <v>38925</v>
      </c>
      <c r="FC122" s="29">
        <v>38924</v>
      </c>
    </row>
    <row r="123" spans="2:159" x14ac:dyDescent="0.2">
      <c r="B123" s="54">
        <v>39692</v>
      </c>
      <c r="C123">
        <v>6.6918229961964018E-2</v>
      </c>
      <c r="D123">
        <v>-5.7500000000000002E-2</v>
      </c>
      <c r="E123">
        <v>-1.8500000000000003E-2</v>
      </c>
      <c r="F123">
        <v>1.2E-2</v>
      </c>
      <c r="G123">
        <v>-1.7000000000000001E-2</v>
      </c>
      <c r="H123">
        <v>0.159</v>
      </c>
      <c r="I123">
        <v>6.6918229961964018E-2</v>
      </c>
      <c r="J123">
        <v>0.35</v>
      </c>
      <c r="N123"/>
      <c r="Q123" s="34"/>
      <c r="S123" s="33"/>
      <c r="T123" s="33"/>
      <c r="U123" s="33"/>
      <c r="FA123" s="9">
        <v>38961</v>
      </c>
      <c r="FB123" s="28">
        <v>38958</v>
      </c>
      <c r="FC123" s="29">
        <v>38957</v>
      </c>
    </row>
    <row r="124" spans="2:159" x14ac:dyDescent="0.2">
      <c r="B124" s="54">
        <v>39722</v>
      </c>
      <c r="C124">
        <v>6.6952888323453016E-2</v>
      </c>
      <c r="D124">
        <v>-5.7500000000000002E-2</v>
      </c>
      <c r="E124">
        <v>-1.8500000000000003E-2</v>
      </c>
      <c r="F124">
        <v>1.2E-2</v>
      </c>
      <c r="G124">
        <v>-1.7000000000000001E-2</v>
      </c>
      <c r="H124">
        <v>0.159</v>
      </c>
      <c r="I124">
        <v>6.6952888323453016E-2</v>
      </c>
      <c r="J124">
        <v>0.45</v>
      </c>
      <c r="N124"/>
      <c r="Q124" s="34"/>
      <c r="S124" s="33"/>
      <c r="T124" s="33"/>
      <c r="U124" s="33"/>
      <c r="FA124" s="9">
        <v>38991</v>
      </c>
      <c r="FB124" s="28">
        <v>38987</v>
      </c>
      <c r="FC124" s="29">
        <v>38986</v>
      </c>
    </row>
    <row r="125" spans="2:159" x14ac:dyDescent="0.2">
      <c r="B125" s="54">
        <v>39753</v>
      </c>
      <c r="C125">
        <v>6.6988701964077024E-2</v>
      </c>
      <c r="D125">
        <v>-5.2499999999999998E-2</v>
      </c>
      <c r="E125">
        <v>-1.8500000000000003E-2</v>
      </c>
      <c r="F125">
        <v>0.02</v>
      </c>
      <c r="G125">
        <v>-1.6E-2</v>
      </c>
      <c r="H125">
        <v>0.159</v>
      </c>
      <c r="I125">
        <v>6.6988701964077024E-2</v>
      </c>
      <c r="J125">
        <v>0.5</v>
      </c>
      <c r="N125"/>
      <c r="Q125" s="34"/>
      <c r="S125" s="33"/>
      <c r="T125" s="33"/>
      <c r="U125" s="33"/>
      <c r="FA125" s="9">
        <v>39022</v>
      </c>
      <c r="FB125" s="28">
        <v>39017</v>
      </c>
      <c r="FC125" s="29">
        <v>39016</v>
      </c>
    </row>
    <row r="126" spans="2:159" x14ac:dyDescent="0.2">
      <c r="B126" s="54">
        <v>39783</v>
      </c>
      <c r="C126">
        <v>6.7023360326375001E-2</v>
      </c>
      <c r="D126">
        <v>-5.2499999999999998E-2</v>
      </c>
      <c r="E126">
        <v>-1.6500000000000001E-2</v>
      </c>
      <c r="F126">
        <v>0.02</v>
      </c>
      <c r="G126">
        <v>-1.6E-2</v>
      </c>
      <c r="H126">
        <v>0.159</v>
      </c>
      <c r="I126">
        <v>6.7023360326375001E-2</v>
      </c>
      <c r="J126">
        <v>0.8</v>
      </c>
      <c r="N126"/>
      <c r="Q126" s="34"/>
      <c r="S126" s="33"/>
      <c r="T126" s="33"/>
      <c r="U126" s="33"/>
      <c r="FA126" s="9">
        <v>39052</v>
      </c>
      <c r="FB126" s="28">
        <v>39049</v>
      </c>
      <c r="FC126" s="29">
        <v>39048</v>
      </c>
    </row>
    <row r="127" spans="2:159" x14ac:dyDescent="0.2">
      <c r="B127" s="54">
        <v>39814</v>
      </c>
      <c r="C127">
        <v>6.7059173967834992E-2</v>
      </c>
      <c r="D127">
        <v>-5.2499999999999998E-2</v>
      </c>
      <c r="E127">
        <v>-1.6500000000000001E-2</v>
      </c>
      <c r="F127">
        <v>1.9000000000000003E-2</v>
      </c>
      <c r="G127">
        <v>-1.6E-2</v>
      </c>
      <c r="H127">
        <v>0.158</v>
      </c>
      <c r="I127">
        <v>6.7059173967834992E-2</v>
      </c>
      <c r="J127">
        <v>0.9</v>
      </c>
      <c r="N127"/>
      <c r="Q127" s="34"/>
      <c r="S127" s="33"/>
      <c r="T127" s="33"/>
      <c r="U127" s="33"/>
      <c r="FA127" s="9">
        <v>39083</v>
      </c>
      <c r="FB127" s="28">
        <v>39078</v>
      </c>
      <c r="FC127" s="29">
        <v>39077</v>
      </c>
    </row>
    <row r="128" spans="2:159" x14ac:dyDescent="0.2">
      <c r="B128" s="54">
        <v>39845</v>
      </c>
      <c r="C128">
        <v>6.7094987609720005E-2</v>
      </c>
      <c r="D128">
        <v>-5.2499999999999998E-2</v>
      </c>
      <c r="E128">
        <v>-1.6500000000000001E-2</v>
      </c>
      <c r="F128">
        <v>1.9000000000000003E-2</v>
      </c>
      <c r="G128">
        <v>-1.6E-2</v>
      </c>
      <c r="H128">
        <v>0.158</v>
      </c>
      <c r="I128">
        <v>6.7094987609720005E-2</v>
      </c>
      <c r="J128">
        <v>0.85</v>
      </c>
      <c r="N128"/>
      <c r="Q128" s="34"/>
      <c r="S128" s="33"/>
      <c r="T128" s="33"/>
      <c r="U128" s="33"/>
      <c r="FA128" s="9">
        <v>39114</v>
      </c>
      <c r="FB128" s="28">
        <v>39111</v>
      </c>
      <c r="FC128" s="29">
        <v>39108</v>
      </c>
    </row>
    <row r="129" spans="2:159" x14ac:dyDescent="0.2">
      <c r="B129" s="54">
        <v>39873</v>
      </c>
      <c r="C129">
        <v>6.7127335415657019E-2</v>
      </c>
      <c r="D129">
        <v>-5.2499999999999998E-2</v>
      </c>
      <c r="E129">
        <v>-1.6500000000000001E-2</v>
      </c>
      <c r="F129">
        <v>1.9000000000000003E-2</v>
      </c>
      <c r="G129">
        <v>-1.6E-2</v>
      </c>
      <c r="H129">
        <v>0.158</v>
      </c>
      <c r="I129">
        <v>6.7127335415657019E-2</v>
      </c>
      <c r="J129">
        <v>0.4</v>
      </c>
      <c r="N129"/>
      <c r="Q129" s="34"/>
      <c r="S129" s="33"/>
      <c r="T129" s="33"/>
      <c r="U129" s="33"/>
      <c r="FA129" s="9">
        <v>39142</v>
      </c>
      <c r="FB129" s="28">
        <v>39139</v>
      </c>
      <c r="FC129" s="29">
        <v>39136</v>
      </c>
    </row>
    <row r="130" spans="2:159" x14ac:dyDescent="0.2">
      <c r="B130" s="54">
        <v>39904</v>
      </c>
      <c r="C130">
        <v>6.7163149058350025E-2</v>
      </c>
      <c r="D130">
        <v>-5.5E-2</v>
      </c>
      <c r="E130">
        <v>-1.6500000000000001E-2</v>
      </c>
      <c r="F130">
        <v>1.2E-2</v>
      </c>
      <c r="G130">
        <v>-1.6E-2</v>
      </c>
      <c r="H130">
        <v>0.158</v>
      </c>
      <c r="I130">
        <v>6.7163149058350025E-2</v>
      </c>
      <c r="J130">
        <v>0.3</v>
      </c>
      <c r="N130"/>
      <c r="Q130" s="34"/>
      <c r="S130" s="33"/>
      <c r="T130" s="33"/>
      <c r="U130" s="33"/>
      <c r="FA130" s="9">
        <v>39173</v>
      </c>
      <c r="FB130" s="28">
        <v>39169</v>
      </c>
      <c r="FC130" s="29">
        <v>39168</v>
      </c>
    </row>
    <row r="131" spans="2:159" x14ac:dyDescent="0.2">
      <c r="B131" s="54">
        <v>39934</v>
      </c>
      <c r="C131">
        <v>6.719780742265101E-2</v>
      </c>
      <c r="D131">
        <v>-5.5E-2</v>
      </c>
      <c r="E131">
        <v>-1.6500000000000001E-2</v>
      </c>
      <c r="F131">
        <v>1.2E-2</v>
      </c>
      <c r="G131">
        <v>-1.6E-2</v>
      </c>
      <c r="H131">
        <v>0.158</v>
      </c>
      <c r="I131">
        <v>6.719780742265101E-2</v>
      </c>
      <c r="J131">
        <v>0.3</v>
      </c>
      <c r="N131"/>
      <c r="Q131" s="34"/>
      <c r="S131" s="33"/>
      <c r="T131" s="33"/>
      <c r="U131" s="33"/>
      <c r="FA131" s="9">
        <v>39203</v>
      </c>
      <c r="FB131" s="28">
        <v>39198</v>
      </c>
      <c r="FC131" s="29">
        <v>39197</v>
      </c>
    </row>
    <row r="132" spans="2:159" x14ac:dyDescent="0.2">
      <c r="B132" s="54">
        <v>39965</v>
      </c>
      <c r="C132">
        <v>6.7233621066179014E-2</v>
      </c>
      <c r="D132">
        <v>-5.5E-2</v>
      </c>
      <c r="E132">
        <v>-1.6500000000000001E-2</v>
      </c>
      <c r="F132">
        <v>1.2E-2</v>
      </c>
      <c r="G132">
        <v>-1.6E-2</v>
      </c>
      <c r="H132">
        <v>0.158</v>
      </c>
      <c r="I132">
        <v>6.7233621066179014E-2</v>
      </c>
      <c r="J132">
        <v>0.35</v>
      </c>
      <c r="N132"/>
      <c r="Q132" s="34"/>
      <c r="S132" s="33"/>
      <c r="T132" s="33"/>
      <c r="U132" s="33"/>
      <c r="FA132" s="9">
        <v>39234</v>
      </c>
      <c r="FB132" s="28">
        <v>39231</v>
      </c>
      <c r="FC132" s="29">
        <v>39227</v>
      </c>
    </row>
    <row r="133" spans="2:159" x14ac:dyDescent="0.2">
      <c r="B133" s="54">
        <v>39995</v>
      </c>
      <c r="C133">
        <v>6.7250373239295003E-2</v>
      </c>
      <c r="D133">
        <v>-5.5E-2</v>
      </c>
      <c r="E133">
        <v>-1.6500000000000001E-2</v>
      </c>
      <c r="F133">
        <v>1.2E-2</v>
      </c>
      <c r="G133">
        <v>-1.6E-2</v>
      </c>
      <c r="H133">
        <v>0.158</v>
      </c>
      <c r="I133">
        <v>6.7250373239295003E-2</v>
      </c>
      <c r="J133">
        <v>0.4</v>
      </c>
      <c r="N133"/>
      <c r="Q133" s="34"/>
      <c r="S133" s="33"/>
      <c r="T133" s="33"/>
      <c r="U133" s="33"/>
      <c r="FA133" s="9">
        <v>39264</v>
      </c>
      <c r="FB133" s="28">
        <v>39260</v>
      </c>
      <c r="FC133" s="29">
        <v>39259</v>
      </c>
    </row>
    <row r="134" spans="2:159" x14ac:dyDescent="0.2">
      <c r="B134" s="54">
        <v>40026</v>
      </c>
      <c r="C134">
        <v>6.725843228573701E-2</v>
      </c>
      <c r="D134">
        <v>-5.5E-2</v>
      </c>
      <c r="E134">
        <v>-1.6500000000000001E-2</v>
      </c>
      <c r="F134">
        <v>1.2E-2</v>
      </c>
      <c r="G134">
        <v>-1.6E-2</v>
      </c>
      <c r="H134">
        <v>0.158</v>
      </c>
      <c r="I134">
        <v>6.725843228573701E-2</v>
      </c>
      <c r="J134">
        <v>0.55000000000000004</v>
      </c>
      <c r="N134"/>
      <c r="Q134" s="34"/>
      <c r="S134" s="33"/>
      <c r="T134" s="33"/>
      <c r="U134" s="33"/>
      <c r="FA134" s="9">
        <v>39295</v>
      </c>
      <c r="FB134" s="28">
        <v>39290</v>
      </c>
      <c r="FC134" s="29">
        <v>39289</v>
      </c>
    </row>
    <row r="135" spans="2:159" x14ac:dyDescent="0.2">
      <c r="B135" s="54">
        <v>40057</v>
      </c>
      <c r="C135">
        <v>6.7266491332202E-2</v>
      </c>
      <c r="D135">
        <v>-5.5E-2</v>
      </c>
      <c r="E135">
        <v>-1.6500000000000001E-2</v>
      </c>
      <c r="F135">
        <v>1.2E-2</v>
      </c>
      <c r="G135">
        <v>-1.6E-2</v>
      </c>
      <c r="H135">
        <v>0.158</v>
      </c>
      <c r="I135">
        <v>6.7266491332202E-2</v>
      </c>
      <c r="J135">
        <v>0.35</v>
      </c>
      <c r="N135"/>
      <c r="Q135" s="34"/>
      <c r="S135" s="33"/>
      <c r="T135" s="33"/>
      <c r="U135" s="33"/>
      <c r="FA135" s="9">
        <v>39326</v>
      </c>
      <c r="FB135" s="28">
        <v>39323</v>
      </c>
      <c r="FC135" s="29">
        <v>39322</v>
      </c>
    </row>
    <row r="136" spans="2:159" x14ac:dyDescent="0.2">
      <c r="B136" s="54">
        <v>40087</v>
      </c>
      <c r="C136">
        <v>6.7274290409446005E-2</v>
      </c>
      <c r="D136">
        <v>-5.5E-2</v>
      </c>
      <c r="E136">
        <v>-1.6500000000000001E-2</v>
      </c>
      <c r="F136">
        <v>1.2E-2</v>
      </c>
      <c r="G136">
        <v>-1.6E-2</v>
      </c>
      <c r="H136">
        <v>0.158</v>
      </c>
      <c r="I136">
        <v>6.7274290409446005E-2</v>
      </c>
      <c r="J136">
        <v>0.45</v>
      </c>
      <c r="N136"/>
      <c r="Q136" s="34"/>
      <c r="S136" s="33"/>
      <c r="T136" s="33"/>
      <c r="U136" s="33"/>
      <c r="FA136" s="9">
        <v>39356</v>
      </c>
      <c r="FB136" s="28">
        <v>39351</v>
      </c>
      <c r="FC136" s="29">
        <v>39350</v>
      </c>
    </row>
    <row r="137" spans="2:159" x14ac:dyDescent="0.2">
      <c r="B137" s="54">
        <v>40118</v>
      </c>
      <c r="C137">
        <v>6.7282349455952004E-2</v>
      </c>
      <c r="D137">
        <v>-4.9500000000000002E-2</v>
      </c>
      <c r="E137">
        <v>-1.6500000000000001E-2</v>
      </c>
      <c r="F137">
        <v>2.1000000000000001E-2</v>
      </c>
      <c r="G137">
        <v>-1.4999999999999999E-2</v>
      </c>
      <c r="H137">
        <v>0.158</v>
      </c>
      <c r="I137">
        <v>6.7282349455952004E-2</v>
      </c>
      <c r="J137">
        <v>0.5</v>
      </c>
      <c r="N137"/>
      <c r="Q137" s="34"/>
      <c r="S137" s="33"/>
      <c r="T137" s="33"/>
      <c r="U137" s="33"/>
      <c r="FA137" s="9">
        <v>39387</v>
      </c>
      <c r="FB137" s="28">
        <v>39384</v>
      </c>
      <c r="FC137" s="29">
        <v>39381</v>
      </c>
    </row>
    <row r="138" spans="2:159" x14ac:dyDescent="0.2">
      <c r="B138" s="54">
        <v>40148</v>
      </c>
      <c r="C138">
        <v>6.7290148533237004E-2</v>
      </c>
      <c r="D138">
        <v>-4.9500000000000002E-2</v>
      </c>
      <c r="E138">
        <v>-1.4499999999999999E-2</v>
      </c>
      <c r="F138">
        <v>2.1000000000000001E-2</v>
      </c>
      <c r="G138">
        <v>-1.4999999999999999E-2</v>
      </c>
      <c r="H138">
        <v>0.158</v>
      </c>
      <c r="I138">
        <v>6.7290148533237004E-2</v>
      </c>
      <c r="J138">
        <v>0.8</v>
      </c>
      <c r="N138"/>
      <c r="Q138" s="34"/>
      <c r="S138" s="33"/>
      <c r="T138" s="33"/>
      <c r="U138" s="33"/>
      <c r="FA138" s="9">
        <v>39417</v>
      </c>
      <c r="FB138" s="28">
        <v>39414</v>
      </c>
      <c r="FC138" s="29">
        <v>39413</v>
      </c>
    </row>
    <row r="139" spans="2:159" x14ac:dyDescent="0.2">
      <c r="B139" s="54">
        <v>40179</v>
      </c>
      <c r="C139">
        <v>6.7298207579786024E-2</v>
      </c>
      <c r="D139">
        <v>-4.9500000000000002E-2</v>
      </c>
      <c r="E139">
        <v>-1.4499999999999999E-2</v>
      </c>
      <c r="F139">
        <v>1.9000000000000003E-2</v>
      </c>
      <c r="G139">
        <v>-1.4999999999999999E-2</v>
      </c>
      <c r="H139">
        <v>0.157</v>
      </c>
      <c r="I139">
        <v>6.7298207579786024E-2</v>
      </c>
      <c r="J139">
        <v>0.9</v>
      </c>
      <c r="N139"/>
      <c r="Q139" s="34"/>
      <c r="S139" s="33"/>
      <c r="T139" s="33"/>
      <c r="U139" s="33"/>
      <c r="FA139" s="9">
        <v>39448</v>
      </c>
      <c r="FB139" s="28">
        <v>39443</v>
      </c>
      <c r="FC139" s="29">
        <v>39442</v>
      </c>
    </row>
    <row r="140" spans="2:159" x14ac:dyDescent="0.2">
      <c r="B140" s="54">
        <v>40210</v>
      </c>
      <c r="C140">
        <v>6.7306266626356026E-2</v>
      </c>
      <c r="D140">
        <v>-4.9500000000000002E-2</v>
      </c>
      <c r="E140">
        <v>-1.4499999999999999E-2</v>
      </c>
      <c r="F140">
        <v>1.9000000000000003E-2</v>
      </c>
      <c r="G140">
        <v>-1.4999999999999999E-2</v>
      </c>
      <c r="H140">
        <v>0.157</v>
      </c>
      <c r="I140">
        <v>6.7306266626356026E-2</v>
      </c>
      <c r="J140">
        <v>0.85</v>
      </c>
      <c r="N140"/>
      <c r="Q140" s="34"/>
      <c r="S140" s="33"/>
      <c r="T140" s="33"/>
      <c r="U140" s="33"/>
      <c r="FA140" s="9">
        <v>39479</v>
      </c>
      <c r="FB140" s="28">
        <v>39476</v>
      </c>
      <c r="FC140" s="29">
        <v>39475</v>
      </c>
    </row>
    <row r="141" spans="2:159" x14ac:dyDescent="0.2">
      <c r="B141" s="54">
        <v>40238</v>
      </c>
      <c r="C141">
        <v>6.7313545765212993E-2</v>
      </c>
      <c r="D141">
        <v>-4.9500000000000002E-2</v>
      </c>
      <c r="E141">
        <v>-1.4499999999999999E-2</v>
      </c>
      <c r="F141">
        <v>1.9000000000000003E-2</v>
      </c>
      <c r="G141">
        <v>-1.4999999999999999E-2</v>
      </c>
      <c r="H141">
        <v>0.157</v>
      </c>
      <c r="I141">
        <v>6.7313545765212993E-2</v>
      </c>
      <c r="J141">
        <v>0.4</v>
      </c>
      <c r="N141"/>
      <c r="Q141" s="34"/>
      <c r="S141" s="33"/>
      <c r="T141" s="33"/>
      <c r="U141" s="33"/>
      <c r="FA141" s="9">
        <v>39508</v>
      </c>
      <c r="FB141" s="28">
        <v>39505</v>
      </c>
      <c r="FC141" s="29">
        <v>39504</v>
      </c>
    </row>
    <row r="142" spans="2:159" x14ac:dyDescent="0.2">
      <c r="B142" s="54">
        <v>40269</v>
      </c>
      <c r="C142">
        <v>6.7321604811823005E-2</v>
      </c>
      <c r="D142">
        <v>-5.2000000000000005E-2</v>
      </c>
      <c r="E142">
        <v>-1.4499999999999999E-2</v>
      </c>
      <c r="F142">
        <v>1.2E-2</v>
      </c>
      <c r="G142">
        <v>-1.4999999999999999E-2</v>
      </c>
      <c r="H142">
        <v>0.157</v>
      </c>
      <c r="I142">
        <v>6.7321604811823005E-2</v>
      </c>
      <c r="J142">
        <v>0.3</v>
      </c>
      <c r="N142"/>
      <c r="Q142" s="34"/>
      <c r="S142" s="33"/>
      <c r="T142" s="33"/>
      <c r="U142" s="33"/>
      <c r="FA142" s="9">
        <v>39539</v>
      </c>
      <c r="FB142" s="28">
        <v>39534</v>
      </c>
      <c r="FC142" s="29">
        <v>39533</v>
      </c>
    </row>
    <row r="143" spans="2:159" x14ac:dyDescent="0.2">
      <c r="B143" s="54">
        <v>40299</v>
      </c>
      <c r="C143">
        <v>6.7329403889210007E-2</v>
      </c>
      <c r="D143">
        <v>-5.2000000000000005E-2</v>
      </c>
      <c r="E143">
        <v>-1.4499999999999999E-2</v>
      </c>
      <c r="F143">
        <v>1.2E-2</v>
      </c>
      <c r="G143">
        <v>-1.4999999999999999E-2</v>
      </c>
      <c r="H143">
        <v>0.157</v>
      </c>
      <c r="I143">
        <v>6.7329403889210007E-2</v>
      </c>
      <c r="J143">
        <v>0.3</v>
      </c>
      <c r="N143"/>
      <c r="Q143" s="34"/>
      <c r="S143" s="33"/>
      <c r="T143" s="33"/>
      <c r="U143" s="33"/>
      <c r="FA143" s="9">
        <v>39569</v>
      </c>
      <c r="FB143" s="28">
        <v>39566</v>
      </c>
      <c r="FC143" s="29">
        <v>39563</v>
      </c>
    </row>
    <row r="144" spans="2:159" x14ac:dyDescent="0.2">
      <c r="B144" s="54">
        <v>40330</v>
      </c>
      <c r="C144">
        <v>6.7337462935862999E-2</v>
      </c>
      <c r="D144">
        <v>-5.2000000000000005E-2</v>
      </c>
      <c r="E144">
        <v>-1.4499999999999999E-2</v>
      </c>
      <c r="F144">
        <v>1.2E-2</v>
      </c>
      <c r="G144">
        <v>-1.4999999999999999E-2</v>
      </c>
      <c r="H144">
        <v>0.157</v>
      </c>
      <c r="I144">
        <v>6.7337462935862999E-2</v>
      </c>
      <c r="J144">
        <v>0.35</v>
      </c>
      <c r="N144"/>
      <c r="Q144" s="34"/>
      <c r="S144" s="33"/>
      <c r="T144" s="33"/>
      <c r="U144" s="33"/>
      <c r="FA144" s="9">
        <v>39600</v>
      </c>
      <c r="FB144" s="28">
        <v>39596</v>
      </c>
      <c r="FC144" s="29">
        <v>39595</v>
      </c>
    </row>
    <row r="145" spans="2:159" x14ac:dyDescent="0.2">
      <c r="B145" s="54">
        <v>40360</v>
      </c>
      <c r="C145">
        <v>6.7345262013291038E-2</v>
      </c>
      <c r="D145">
        <v>-5.2000000000000005E-2</v>
      </c>
      <c r="E145">
        <v>-1.4499999999999999E-2</v>
      </c>
      <c r="F145">
        <v>1.2E-2</v>
      </c>
      <c r="G145">
        <v>-1.4999999999999999E-2</v>
      </c>
      <c r="H145">
        <v>0.157</v>
      </c>
      <c r="I145">
        <v>6.7345262013291038E-2</v>
      </c>
      <c r="J145">
        <v>0.4</v>
      </c>
      <c r="N145"/>
      <c r="Q145" s="34"/>
      <c r="S145" s="33"/>
      <c r="T145" s="33"/>
      <c r="U145" s="33"/>
      <c r="FA145" s="9">
        <v>39630</v>
      </c>
      <c r="FB145" s="28">
        <v>39625</v>
      </c>
      <c r="FC145" s="29">
        <v>39624</v>
      </c>
    </row>
    <row r="146" spans="2:159" x14ac:dyDescent="0.2">
      <c r="B146" s="54">
        <v>40391</v>
      </c>
      <c r="C146">
        <v>6.7353321059987023E-2</v>
      </c>
      <c r="D146">
        <v>-5.2000000000000005E-2</v>
      </c>
      <c r="E146">
        <v>-1.4499999999999999E-2</v>
      </c>
      <c r="F146">
        <v>1.2E-2</v>
      </c>
      <c r="G146">
        <v>-1.4999999999999999E-2</v>
      </c>
      <c r="H146">
        <v>0.157</v>
      </c>
      <c r="I146">
        <v>6.7353321059987023E-2</v>
      </c>
      <c r="J146">
        <v>0.55000000000000004</v>
      </c>
      <c r="N146"/>
      <c r="Q146" s="34"/>
      <c r="S146" s="33"/>
      <c r="T146" s="33"/>
      <c r="U146" s="33"/>
      <c r="FA146" s="9">
        <v>39661</v>
      </c>
      <c r="FB146" s="28">
        <v>39658</v>
      </c>
      <c r="FC146" s="29">
        <v>39657</v>
      </c>
    </row>
    <row r="147" spans="2:159" x14ac:dyDescent="0.2">
      <c r="B147" s="54">
        <v>40422</v>
      </c>
      <c r="C147">
        <v>6.7361380106704019E-2</v>
      </c>
      <c r="D147">
        <v>-5.2000000000000005E-2</v>
      </c>
      <c r="E147">
        <v>-1.4499999999999999E-2</v>
      </c>
      <c r="F147">
        <v>1.2E-2</v>
      </c>
      <c r="G147">
        <v>-1.4999999999999999E-2</v>
      </c>
      <c r="H147">
        <v>0.157</v>
      </c>
      <c r="I147">
        <v>6.7361380106704019E-2</v>
      </c>
      <c r="J147">
        <v>0.35</v>
      </c>
      <c r="N147"/>
      <c r="Q147" s="34"/>
      <c r="S147" s="33"/>
      <c r="T147" s="33"/>
      <c r="U147" s="33"/>
      <c r="FA147" s="9">
        <v>39692</v>
      </c>
      <c r="FB147" s="28">
        <v>39687</v>
      </c>
      <c r="FC147" s="29">
        <v>39686</v>
      </c>
    </row>
    <row r="148" spans="2:159" x14ac:dyDescent="0.2">
      <c r="B148" s="54">
        <v>40452</v>
      </c>
      <c r="C148">
        <v>6.7369179184193023E-2</v>
      </c>
      <c r="D148">
        <v>-5.2000000000000005E-2</v>
      </c>
      <c r="E148">
        <v>-1.4499999999999999E-2</v>
      </c>
      <c r="F148">
        <v>1.2E-2</v>
      </c>
      <c r="G148">
        <v>-1.4999999999999999E-2</v>
      </c>
      <c r="H148">
        <v>0.157</v>
      </c>
      <c r="I148">
        <v>6.7369179184193023E-2</v>
      </c>
      <c r="J148">
        <v>0.45</v>
      </c>
      <c r="N148"/>
      <c r="Q148" s="34"/>
      <c r="S148" s="33"/>
      <c r="T148" s="33"/>
      <c r="U148" s="33"/>
      <c r="FA148" s="9">
        <v>39722</v>
      </c>
      <c r="FB148" s="28">
        <v>39717</v>
      </c>
      <c r="FC148" s="29">
        <v>39716</v>
      </c>
    </row>
    <row r="149" spans="2:159" x14ac:dyDescent="0.2">
      <c r="B149" s="54">
        <v>40483</v>
      </c>
      <c r="C149">
        <v>6.7377238230953013E-2</v>
      </c>
      <c r="D149">
        <v>-4.6500000000000007E-2</v>
      </c>
      <c r="E149">
        <v>-1.4499999999999999E-2</v>
      </c>
      <c r="F149">
        <v>2.1000000000000001E-2</v>
      </c>
      <c r="G149">
        <v>-1.4000000000000002E-2</v>
      </c>
      <c r="H149">
        <v>0.157</v>
      </c>
      <c r="I149">
        <v>6.7377238230953013E-2</v>
      </c>
      <c r="J149">
        <v>0.5</v>
      </c>
      <c r="N149"/>
      <c r="Q149" s="34"/>
      <c r="S149" s="33"/>
      <c r="T149" s="33"/>
      <c r="U149" s="33"/>
      <c r="FA149" s="9">
        <v>39753</v>
      </c>
      <c r="FB149" s="28">
        <v>39750</v>
      </c>
      <c r="FC149" s="29">
        <v>39749</v>
      </c>
    </row>
    <row r="150" spans="2:159" x14ac:dyDescent="0.2">
      <c r="B150" s="54">
        <v>40513</v>
      </c>
      <c r="C150">
        <v>6.7385037308483012E-2</v>
      </c>
      <c r="D150">
        <v>-4.6500000000000007E-2</v>
      </c>
      <c r="E150">
        <v>-1.2500000000000001E-2</v>
      </c>
      <c r="F150">
        <v>2.1000000000000001E-2</v>
      </c>
      <c r="G150">
        <v>-1.4000000000000002E-2</v>
      </c>
      <c r="H150">
        <v>0.157</v>
      </c>
      <c r="I150">
        <v>6.7385037308483012E-2</v>
      </c>
      <c r="J150">
        <v>0.8</v>
      </c>
      <c r="N150"/>
      <c r="Q150" s="34"/>
      <c r="S150" s="33"/>
      <c r="T150" s="33"/>
      <c r="U150" s="33"/>
      <c r="FA150" s="9">
        <v>39783</v>
      </c>
      <c r="FB150" s="28">
        <v>39777</v>
      </c>
      <c r="FC150" s="29">
        <v>39776</v>
      </c>
    </row>
    <row r="151" spans="2:159" x14ac:dyDescent="0.2">
      <c r="B151" s="54">
        <v>40544</v>
      </c>
      <c r="C151">
        <v>6.7393096355285009E-2</v>
      </c>
      <c r="D151">
        <v>-4.6500000000000007E-2</v>
      </c>
      <c r="E151">
        <v>-1.2500000000000001E-2</v>
      </c>
      <c r="F151">
        <v>1.9000000000000003E-2</v>
      </c>
      <c r="G151">
        <v>-1.4000000000000002E-2</v>
      </c>
      <c r="H151">
        <v>0.156</v>
      </c>
      <c r="I151">
        <v>6.7393096355285009E-2</v>
      </c>
      <c r="J151">
        <v>0.9</v>
      </c>
      <c r="N151"/>
      <c r="Q151" s="34"/>
      <c r="S151" s="33"/>
      <c r="T151" s="33"/>
      <c r="U151" s="33"/>
      <c r="FA151" s="9">
        <v>39814</v>
      </c>
      <c r="FB151" s="28">
        <v>39811</v>
      </c>
      <c r="FC151" s="29">
        <v>39808</v>
      </c>
    </row>
    <row r="152" spans="2:159" x14ac:dyDescent="0.2">
      <c r="B152" s="54">
        <v>40575</v>
      </c>
      <c r="C152">
        <v>6.7401155402108004E-2</v>
      </c>
      <c r="D152">
        <v>-4.6500000000000007E-2</v>
      </c>
      <c r="E152">
        <v>-1.2500000000000001E-2</v>
      </c>
      <c r="F152">
        <v>1.9000000000000003E-2</v>
      </c>
      <c r="G152">
        <v>-1.4000000000000002E-2</v>
      </c>
      <c r="H152">
        <v>0.156</v>
      </c>
      <c r="I152">
        <v>6.7401155402108004E-2</v>
      </c>
      <c r="J152">
        <v>0.85</v>
      </c>
      <c r="N152"/>
      <c r="Q152" s="34"/>
      <c r="S152" s="33"/>
      <c r="T152" s="33"/>
      <c r="U152" s="33"/>
      <c r="FA152" s="9">
        <v>39845</v>
      </c>
      <c r="FB152" s="28">
        <v>39841</v>
      </c>
      <c r="FC152" s="29">
        <v>39840</v>
      </c>
    </row>
    <row r="153" spans="2:159" x14ac:dyDescent="0.2">
      <c r="B153" s="54">
        <v>40603</v>
      </c>
      <c r="C153">
        <v>6.740843454119301E-2</v>
      </c>
      <c r="D153">
        <v>-4.6500000000000007E-2</v>
      </c>
      <c r="E153">
        <v>-1.2500000000000001E-2</v>
      </c>
      <c r="F153">
        <v>1.9000000000000003E-2</v>
      </c>
      <c r="G153">
        <v>-1.4000000000000002E-2</v>
      </c>
      <c r="H153">
        <v>0.156</v>
      </c>
      <c r="I153">
        <v>6.740843454119301E-2</v>
      </c>
      <c r="J153">
        <v>0.4</v>
      </c>
      <c r="N153"/>
      <c r="Q153" s="34"/>
      <c r="S153" s="33"/>
      <c r="T153" s="33"/>
      <c r="U153" s="33"/>
      <c r="FA153" s="9">
        <v>39873</v>
      </c>
      <c r="FB153" s="28">
        <v>39869</v>
      </c>
      <c r="FC153" s="29">
        <v>39868</v>
      </c>
    </row>
    <row r="154" spans="2:159" x14ac:dyDescent="0.2">
      <c r="B154" s="54">
        <v>40634</v>
      </c>
      <c r="C154">
        <v>6.7416493588057028E-2</v>
      </c>
      <c r="D154">
        <v>-4.9000000000000002E-2</v>
      </c>
      <c r="E154">
        <v>-1.2500000000000001E-2</v>
      </c>
      <c r="F154">
        <v>1.2E-2</v>
      </c>
      <c r="G154">
        <v>-1.4000000000000002E-2</v>
      </c>
      <c r="H154">
        <v>0.156</v>
      </c>
      <c r="I154">
        <v>6.7416493588057028E-2</v>
      </c>
      <c r="J154">
        <v>0.3</v>
      </c>
      <c r="N154"/>
      <c r="Q154" s="34"/>
      <c r="S154" s="33"/>
      <c r="T154" s="33"/>
      <c r="U154" s="33"/>
      <c r="FA154" s="9">
        <v>39904</v>
      </c>
      <c r="FB154" s="28">
        <v>39899</v>
      </c>
      <c r="FC154" s="29">
        <v>39898</v>
      </c>
    </row>
    <row r="155" spans="2:159" x14ac:dyDescent="0.2">
      <c r="B155" s="54">
        <v>40664</v>
      </c>
      <c r="C155">
        <v>6.7424292665689015E-2</v>
      </c>
      <c r="D155">
        <v>-4.9000000000000002E-2</v>
      </c>
      <c r="E155">
        <v>-1.2500000000000001E-2</v>
      </c>
      <c r="F155">
        <v>1.2E-2</v>
      </c>
      <c r="G155">
        <v>-1.4000000000000002E-2</v>
      </c>
      <c r="H155">
        <v>0.156</v>
      </c>
      <c r="I155">
        <v>6.7424292665689015E-2</v>
      </c>
      <c r="J155">
        <v>0.3</v>
      </c>
      <c r="N155"/>
      <c r="Q155" s="34"/>
      <c r="S155" s="33"/>
      <c r="T155" s="33"/>
      <c r="U155" s="33"/>
      <c r="FA155" s="9">
        <v>39934</v>
      </c>
      <c r="FB155" s="28">
        <v>39931</v>
      </c>
      <c r="FC155" s="29">
        <v>39930</v>
      </c>
    </row>
    <row r="156" spans="2:159" x14ac:dyDescent="0.2">
      <c r="B156" s="54">
        <v>40695</v>
      </c>
      <c r="C156">
        <v>6.7432351712596011E-2</v>
      </c>
      <c r="D156">
        <v>-4.9000000000000002E-2</v>
      </c>
      <c r="E156">
        <v>-1.2500000000000001E-2</v>
      </c>
      <c r="F156">
        <v>1.2E-2</v>
      </c>
      <c r="G156">
        <v>-1.4000000000000002E-2</v>
      </c>
      <c r="H156">
        <v>0.156</v>
      </c>
      <c r="I156">
        <v>6.7432351712596011E-2</v>
      </c>
      <c r="J156">
        <v>0.35</v>
      </c>
      <c r="N156"/>
      <c r="Q156" s="34"/>
      <c r="S156" s="33"/>
      <c r="T156" s="33"/>
      <c r="U156" s="33"/>
      <c r="FA156" s="9">
        <v>39965</v>
      </c>
      <c r="FB156" s="28">
        <v>39960</v>
      </c>
      <c r="FC156" s="29">
        <v>39959</v>
      </c>
    </row>
    <row r="157" spans="2:159" x14ac:dyDescent="0.2">
      <c r="B157" s="54">
        <v>40725</v>
      </c>
      <c r="C157">
        <v>6.7440150790268008E-2</v>
      </c>
      <c r="D157">
        <v>-4.9000000000000002E-2</v>
      </c>
      <c r="E157">
        <v>-1.2500000000000001E-2</v>
      </c>
      <c r="F157">
        <v>1.2E-2</v>
      </c>
      <c r="G157">
        <v>-1.4000000000000002E-2</v>
      </c>
      <c r="H157">
        <v>0.156</v>
      </c>
      <c r="I157">
        <v>6.7440150790268008E-2</v>
      </c>
      <c r="J157">
        <v>0.4</v>
      </c>
      <c r="N157"/>
      <c r="Q157" s="34"/>
      <c r="S157" s="33"/>
      <c r="T157" s="33"/>
      <c r="U157" s="33"/>
      <c r="FA157" s="9">
        <v>39995</v>
      </c>
      <c r="FB157" s="28">
        <v>39990</v>
      </c>
      <c r="FC157" s="29">
        <v>39989</v>
      </c>
    </row>
    <row r="158" spans="2:159" x14ac:dyDescent="0.2">
      <c r="B158" s="54">
        <v>40756</v>
      </c>
      <c r="C158">
        <v>6.7448209837217027E-2</v>
      </c>
      <c r="D158">
        <v>-4.9000000000000002E-2</v>
      </c>
      <c r="E158">
        <v>-1.2500000000000001E-2</v>
      </c>
      <c r="F158">
        <v>1.2E-2</v>
      </c>
      <c r="G158">
        <v>-1.4000000000000002E-2</v>
      </c>
      <c r="H158">
        <v>0.156</v>
      </c>
      <c r="I158">
        <v>6.7448209837217027E-2</v>
      </c>
      <c r="J158">
        <v>0.55000000000000004</v>
      </c>
      <c r="N158"/>
      <c r="Q158" s="34"/>
      <c r="S158" s="33"/>
      <c r="T158" s="33"/>
      <c r="U158" s="33"/>
      <c r="FA158" s="9">
        <v>40026</v>
      </c>
      <c r="FB158" s="28">
        <v>40023</v>
      </c>
      <c r="FC158" s="29">
        <v>40022</v>
      </c>
    </row>
    <row r="159" spans="2:159" x14ac:dyDescent="0.2">
      <c r="B159" s="54">
        <v>40787</v>
      </c>
      <c r="C159">
        <v>6.7456268884187015E-2</v>
      </c>
      <c r="D159">
        <v>-4.9000000000000002E-2</v>
      </c>
      <c r="E159">
        <v>-1.2500000000000001E-2</v>
      </c>
      <c r="F159">
        <v>1.2E-2</v>
      </c>
      <c r="G159">
        <v>-1.4000000000000002E-2</v>
      </c>
      <c r="H159">
        <v>0.156</v>
      </c>
      <c r="I159">
        <v>6.7456268884187015E-2</v>
      </c>
      <c r="J159">
        <v>0.35</v>
      </c>
      <c r="N159"/>
      <c r="Q159" s="34"/>
      <c r="S159" s="33"/>
      <c r="T159" s="33"/>
      <c r="U159" s="33"/>
      <c r="FA159" s="9">
        <v>40057</v>
      </c>
      <c r="FB159" s="28">
        <v>40052</v>
      </c>
      <c r="FC159" s="29">
        <v>40051</v>
      </c>
    </row>
    <row r="160" spans="2:159" x14ac:dyDescent="0.2">
      <c r="B160" s="54">
        <v>40817</v>
      </c>
      <c r="C160">
        <v>6.7464067961921018E-2</v>
      </c>
      <c r="D160">
        <v>-4.9000000000000002E-2</v>
      </c>
      <c r="E160">
        <v>-1.2500000000000001E-2</v>
      </c>
      <c r="F160">
        <v>1.2E-2</v>
      </c>
      <c r="G160">
        <v>-1.4000000000000002E-2</v>
      </c>
      <c r="H160">
        <v>0.156</v>
      </c>
      <c r="I160">
        <v>6.7464067961921018E-2</v>
      </c>
      <c r="J160">
        <v>0.45</v>
      </c>
      <c r="N160"/>
      <c r="Q160" s="34"/>
      <c r="S160" s="33"/>
      <c r="T160" s="33"/>
      <c r="U160" s="33"/>
      <c r="FA160" s="9">
        <v>40087</v>
      </c>
      <c r="FB160" s="28">
        <v>40084</v>
      </c>
      <c r="FC160" s="29">
        <v>40081</v>
      </c>
    </row>
    <row r="161" spans="2:159" x14ac:dyDescent="0.2">
      <c r="B161" s="54">
        <v>40848</v>
      </c>
      <c r="C161">
        <v>6.7472127008934013E-2</v>
      </c>
      <c r="D161">
        <v>-4.3500000000000004E-2</v>
      </c>
      <c r="E161">
        <v>-1.2500000000000001E-2</v>
      </c>
      <c r="F161">
        <v>2.1000000000000001E-2</v>
      </c>
      <c r="G161">
        <v>-1.3000000000000001E-2</v>
      </c>
      <c r="H161">
        <v>0.156</v>
      </c>
      <c r="I161">
        <v>6.7472127008934013E-2</v>
      </c>
      <c r="J161">
        <v>0.5</v>
      </c>
      <c r="N161"/>
      <c r="Q161" s="34"/>
      <c r="S161" s="33"/>
      <c r="T161" s="33"/>
      <c r="U161" s="33"/>
      <c r="FA161" s="9">
        <v>40118</v>
      </c>
      <c r="FB161" s="28">
        <v>40114</v>
      </c>
      <c r="FC161" s="29">
        <v>40113</v>
      </c>
    </row>
    <row r="162" spans="2:159" x14ac:dyDescent="0.2">
      <c r="B162" s="54">
        <v>40878</v>
      </c>
      <c r="C162">
        <v>6.7479926086709024E-2</v>
      </c>
      <c r="D162">
        <v>-4.3500000000000004E-2</v>
      </c>
      <c r="E162">
        <v>-1.0500000000000001E-2</v>
      </c>
      <c r="F162">
        <v>2.1000000000000001E-2</v>
      </c>
      <c r="G162">
        <v>-1.3000000000000001E-2</v>
      </c>
      <c r="H162">
        <v>0.156</v>
      </c>
      <c r="I162">
        <v>6.7479926086709024E-2</v>
      </c>
      <c r="J162">
        <v>0.8</v>
      </c>
      <c r="N162"/>
      <c r="Q162" s="34"/>
      <c r="S162" s="33"/>
      <c r="T162" s="33"/>
      <c r="U162" s="33"/>
      <c r="FA162" s="9">
        <v>40148</v>
      </c>
      <c r="FB162" s="28">
        <v>40142</v>
      </c>
      <c r="FC162" s="29">
        <v>40141</v>
      </c>
    </row>
    <row r="163" spans="2:159" x14ac:dyDescent="0.2">
      <c r="B163" s="54">
        <v>40909</v>
      </c>
      <c r="C163">
        <v>6.7487985133764014E-2</v>
      </c>
      <c r="D163">
        <v>-4.3500000000000004E-2</v>
      </c>
      <c r="E163">
        <v>-1.0500000000000001E-2</v>
      </c>
      <c r="F163">
        <v>1.9000000000000003E-2</v>
      </c>
      <c r="G163">
        <v>-1.3000000000000001E-2</v>
      </c>
      <c r="H163">
        <v>0.155</v>
      </c>
      <c r="I163">
        <v>6.7487985133764014E-2</v>
      </c>
      <c r="J163">
        <v>0.9</v>
      </c>
      <c r="N163"/>
      <c r="Q163" s="34"/>
      <c r="S163" s="33"/>
      <c r="T163" s="33"/>
      <c r="U163" s="33"/>
      <c r="FA163" s="9">
        <v>40179</v>
      </c>
      <c r="FB163" s="28">
        <v>40176</v>
      </c>
      <c r="FC163" s="29">
        <v>40175</v>
      </c>
    </row>
    <row r="164" spans="2:159" x14ac:dyDescent="0.2">
      <c r="B164" s="54">
        <v>40940</v>
      </c>
      <c r="C164">
        <v>6.7496044180841028E-2</v>
      </c>
      <c r="D164">
        <v>-4.3500000000000004E-2</v>
      </c>
      <c r="E164">
        <v>-1.0500000000000001E-2</v>
      </c>
      <c r="F164">
        <v>1.9000000000000003E-2</v>
      </c>
      <c r="G164">
        <v>-1.3000000000000001E-2</v>
      </c>
      <c r="H164">
        <v>0.155</v>
      </c>
      <c r="I164">
        <v>6.7496044180841028E-2</v>
      </c>
      <c r="J164">
        <v>0.85</v>
      </c>
      <c r="N164"/>
      <c r="Q164" s="34"/>
      <c r="S164" s="33"/>
      <c r="T164" s="33"/>
      <c r="U164" s="33"/>
      <c r="FA164" s="9">
        <v>40210</v>
      </c>
      <c r="FB164" s="28">
        <v>40205</v>
      </c>
      <c r="FC164" s="29">
        <v>40204</v>
      </c>
    </row>
    <row r="165" spans="2:159" x14ac:dyDescent="0.2">
      <c r="B165" s="54">
        <v>40969</v>
      </c>
      <c r="C165">
        <v>6.7503583289416011E-2</v>
      </c>
      <c r="D165">
        <v>-4.3500000000000004E-2</v>
      </c>
      <c r="E165">
        <v>-1.0500000000000001E-2</v>
      </c>
      <c r="F165">
        <v>1.9000000000000003E-2</v>
      </c>
      <c r="G165">
        <v>-1.3000000000000001E-2</v>
      </c>
      <c r="H165">
        <v>0.155</v>
      </c>
      <c r="I165">
        <v>6.7503583289416011E-2</v>
      </c>
      <c r="J165">
        <v>0.4</v>
      </c>
      <c r="N165"/>
      <c r="Q165" s="34"/>
      <c r="S165" s="33"/>
      <c r="T165" s="33"/>
      <c r="U165" s="33"/>
      <c r="FA165" s="9">
        <v>40238</v>
      </c>
      <c r="FB165" s="28">
        <v>40233</v>
      </c>
      <c r="FC165" s="29">
        <v>40232</v>
      </c>
    </row>
    <row r="166" spans="2:159" x14ac:dyDescent="0.2">
      <c r="B166" s="54">
        <v>41000</v>
      </c>
      <c r="C166">
        <v>6.7511642336534033E-2</v>
      </c>
      <c r="D166">
        <v>-4.6000000000000006E-2</v>
      </c>
      <c r="E166">
        <v>-1.0500000000000001E-2</v>
      </c>
      <c r="F166">
        <v>1.2E-2</v>
      </c>
      <c r="G166">
        <v>-1.3000000000000001E-2</v>
      </c>
      <c r="H166">
        <v>0.155</v>
      </c>
      <c r="I166">
        <v>6.7511642336534033E-2</v>
      </c>
      <c r="J166">
        <v>0.3</v>
      </c>
      <c r="N166"/>
      <c r="Q166" s="34"/>
      <c r="S166" s="33"/>
      <c r="T166" s="33"/>
      <c r="U166" s="33"/>
      <c r="FA166" s="9">
        <v>40269</v>
      </c>
      <c r="FB166" s="28">
        <v>40266</v>
      </c>
      <c r="FC166" s="29">
        <v>40263</v>
      </c>
    </row>
    <row r="167" spans="2:159" x14ac:dyDescent="0.2">
      <c r="B167" s="54">
        <v>41030</v>
      </c>
      <c r="C167">
        <v>6.7519441414412004E-2</v>
      </c>
      <c r="D167">
        <v>-4.6000000000000006E-2</v>
      </c>
      <c r="E167">
        <v>-1.0500000000000001E-2</v>
      </c>
      <c r="F167">
        <v>1.2E-2</v>
      </c>
      <c r="G167">
        <v>-1.3000000000000001E-2</v>
      </c>
      <c r="H167">
        <v>0.155</v>
      </c>
      <c r="I167">
        <v>6.7519441414412004E-2</v>
      </c>
      <c r="J167">
        <v>0.3</v>
      </c>
      <c r="N167"/>
      <c r="Q167" s="34"/>
      <c r="S167" s="33"/>
      <c r="T167" s="33"/>
      <c r="U167" s="33"/>
      <c r="FA167" s="9">
        <v>40299</v>
      </c>
      <c r="FB167" s="28">
        <v>40296</v>
      </c>
      <c r="FC167" s="29">
        <v>40295</v>
      </c>
    </row>
    <row r="168" spans="2:159" x14ac:dyDescent="0.2">
      <c r="B168" s="54">
        <v>41061</v>
      </c>
      <c r="C168">
        <v>6.7527500461571008E-2</v>
      </c>
      <c r="D168">
        <v>-4.6000000000000006E-2</v>
      </c>
      <c r="E168">
        <v>-1.0500000000000001E-2</v>
      </c>
      <c r="F168">
        <v>1.2E-2</v>
      </c>
      <c r="G168">
        <v>-1.3000000000000001E-2</v>
      </c>
      <c r="H168">
        <v>0.155</v>
      </c>
      <c r="I168">
        <v>6.7527500461571008E-2</v>
      </c>
      <c r="J168">
        <v>0.35</v>
      </c>
      <c r="N168"/>
      <c r="Q168" s="34"/>
      <c r="S168" s="33"/>
      <c r="T168" s="33"/>
      <c r="U168" s="33"/>
      <c r="FA168" s="9">
        <v>40330</v>
      </c>
      <c r="FB168" s="28">
        <v>40324</v>
      </c>
      <c r="FC168" s="29">
        <v>40323</v>
      </c>
    </row>
    <row r="169" spans="2:159" x14ac:dyDescent="0.2">
      <c r="B169" s="54">
        <v>41091</v>
      </c>
      <c r="C169">
        <v>6.7535299539489987E-2</v>
      </c>
      <c r="D169">
        <v>-4.6000000000000006E-2</v>
      </c>
      <c r="E169">
        <v>-1.0500000000000001E-2</v>
      </c>
      <c r="F169">
        <v>1.2E-2</v>
      </c>
      <c r="G169">
        <v>-1.3000000000000001E-2</v>
      </c>
      <c r="H169">
        <v>0.155</v>
      </c>
      <c r="I169">
        <v>6.7535299539489987E-2</v>
      </c>
      <c r="J169">
        <v>0.4</v>
      </c>
      <c r="N169"/>
      <c r="Q169" s="34"/>
      <c r="S169" s="33"/>
      <c r="T169" s="33"/>
      <c r="U169" s="33"/>
      <c r="FA169" s="9">
        <v>40360</v>
      </c>
      <c r="FB169" s="28">
        <v>40357</v>
      </c>
      <c r="FC169" s="29">
        <v>40354</v>
      </c>
    </row>
    <row r="170" spans="2:159" x14ac:dyDescent="0.2">
      <c r="B170" s="54">
        <v>41122</v>
      </c>
      <c r="C170">
        <v>6.7543358586693011E-2</v>
      </c>
      <c r="D170">
        <v>-4.6000000000000006E-2</v>
      </c>
      <c r="E170">
        <v>-1.0500000000000001E-2</v>
      </c>
      <c r="F170">
        <v>1.2E-2</v>
      </c>
      <c r="G170">
        <v>-1.3000000000000001E-2</v>
      </c>
      <c r="H170">
        <v>0.155</v>
      </c>
      <c r="I170">
        <v>6.7543358586693011E-2</v>
      </c>
      <c r="J170">
        <v>0.55000000000000004</v>
      </c>
      <c r="N170"/>
      <c r="Q170" s="34"/>
      <c r="S170" s="33"/>
      <c r="T170" s="33"/>
      <c r="U170" s="33"/>
      <c r="FA170" s="9">
        <v>40391</v>
      </c>
      <c r="FB170" s="28">
        <v>40387</v>
      </c>
      <c r="FC170" s="29">
        <v>40386</v>
      </c>
    </row>
    <row r="171" spans="2:159" x14ac:dyDescent="0.2">
      <c r="B171" s="54">
        <v>41153</v>
      </c>
      <c r="C171">
        <v>6.7551417633916991E-2</v>
      </c>
      <c r="D171">
        <v>-4.6000000000000006E-2</v>
      </c>
      <c r="E171">
        <v>-1.0500000000000001E-2</v>
      </c>
      <c r="F171">
        <v>1.2E-2</v>
      </c>
      <c r="G171">
        <v>-1.3000000000000001E-2</v>
      </c>
      <c r="H171">
        <v>0.155</v>
      </c>
      <c r="I171">
        <v>6.7551417633916991E-2</v>
      </c>
      <c r="J171">
        <v>0.35</v>
      </c>
      <c r="N171"/>
      <c r="Q171" s="34"/>
      <c r="S171" s="33"/>
      <c r="T171" s="33"/>
      <c r="U171" s="33"/>
      <c r="FA171" s="9">
        <v>40422</v>
      </c>
      <c r="FB171" s="28">
        <v>40417</v>
      </c>
      <c r="FC171" s="29">
        <v>40416</v>
      </c>
    </row>
    <row r="172" spans="2:159" x14ac:dyDescent="0.2">
      <c r="B172" s="54">
        <v>41183</v>
      </c>
      <c r="C172">
        <v>6.7559216711897005E-2</v>
      </c>
      <c r="D172">
        <v>-4.6000000000000006E-2</v>
      </c>
      <c r="E172">
        <v>-1.0500000000000001E-2</v>
      </c>
      <c r="F172">
        <v>1.2E-2</v>
      </c>
      <c r="G172">
        <v>-1.3000000000000001E-2</v>
      </c>
      <c r="H172">
        <v>0.155</v>
      </c>
      <c r="I172">
        <v>6.7559216711897005E-2</v>
      </c>
      <c r="J172">
        <v>0.45</v>
      </c>
      <c r="N172"/>
      <c r="Q172" s="34"/>
      <c r="S172" s="33"/>
      <c r="T172" s="33"/>
      <c r="U172" s="33"/>
      <c r="FA172" s="9">
        <v>40452</v>
      </c>
      <c r="FB172" s="28">
        <v>40449</v>
      </c>
      <c r="FC172" s="29">
        <v>40448</v>
      </c>
    </row>
    <row r="173" spans="2:159" x14ac:dyDescent="0.2">
      <c r="B173" s="54">
        <v>41214</v>
      </c>
      <c r="C173">
        <v>6.7567275759163006E-2</v>
      </c>
      <c r="D173">
        <v>-4.0500000000000001E-2</v>
      </c>
      <c r="E173">
        <v>-1.0500000000000001E-2</v>
      </c>
      <c r="F173">
        <v>2.1000000000000001E-2</v>
      </c>
      <c r="G173">
        <v>-1.2E-2</v>
      </c>
      <c r="H173">
        <v>0.155</v>
      </c>
      <c r="I173">
        <v>6.7567275759163006E-2</v>
      </c>
      <c r="J173">
        <v>0.5</v>
      </c>
      <c r="N173"/>
      <c r="Q173" s="34"/>
      <c r="S173" s="33"/>
      <c r="T173" s="33"/>
      <c r="U173" s="33"/>
      <c r="FA173" s="9">
        <v>40483</v>
      </c>
      <c r="FB173" s="28">
        <v>40478</v>
      </c>
      <c r="FC173" s="29">
        <v>40477</v>
      </c>
    </row>
    <row r="174" spans="2:159" x14ac:dyDescent="0.2">
      <c r="B174" s="54">
        <v>41244</v>
      </c>
      <c r="C174">
        <v>6.7575074837184015E-2</v>
      </c>
      <c r="D174">
        <v>-4.0500000000000001E-2</v>
      </c>
      <c r="E174">
        <v>-8.5000000000000006E-3</v>
      </c>
      <c r="F174">
        <v>2.1000000000000001E-2</v>
      </c>
      <c r="G174">
        <v>-1.2E-2</v>
      </c>
      <c r="H174">
        <v>0.155</v>
      </c>
      <c r="I174">
        <v>6.7575074837184015E-2</v>
      </c>
      <c r="J174">
        <v>0.8</v>
      </c>
      <c r="N174"/>
      <c r="Q174" s="34"/>
      <c r="S174" s="33"/>
      <c r="T174" s="33"/>
      <c r="U174" s="33"/>
      <c r="FA174" s="9">
        <v>40513</v>
      </c>
      <c r="FB174" s="28">
        <v>40508</v>
      </c>
      <c r="FC174" s="29">
        <v>40506</v>
      </c>
    </row>
    <row r="175" spans="2:159" x14ac:dyDescent="0.2">
      <c r="B175" s="54">
        <v>41275</v>
      </c>
      <c r="C175">
        <v>6.7583133884492996E-2</v>
      </c>
      <c r="D175">
        <v>-4.0500000000000001E-2</v>
      </c>
      <c r="E175">
        <v>-8.5000000000000006E-3</v>
      </c>
      <c r="F175">
        <v>1.9000000000000003E-2</v>
      </c>
      <c r="G175">
        <v>-1.2E-2</v>
      </c>
      <c r="H175">
        <v>0.154</v>
      </c>
      <c r="I175">
        <v>6.7583133884492996E-2</v>
      </c>
      <c r="J175">
        <v>0.9</v>
      </c>
      <c r="N175"/>
      <c r="Q175" s="34"/>
      <c r="S175" s="33"/>
      <c r="T175" s="33"/>
      <c r="U175" s="33"/>
      <c r="FA175" s="9">
        <v>40544</v>
      </c>
      <c r="FB175" s="28">
        <v>40540</v>
      </c>
      <c r="FC175" s="29">
        <v>40539</v>
      </c>
    </row>
    <row r="176" spans="2:159" x14ac:dyDescent="0.2">
      <c r="B176" s="54">
        <v>41306</v>
      </c>
      <c r="C176">
        <v>6.7591192931824015E-2</v>
      </c>
      <c r="D176">
        <v>-4.0500000000000001E-2</v>
      </c>
      <c r="E176">
        <v>-8.5000000000000006E-3</v>
      </c>
      <c r="F176">
        <v>1.9000000000000003E-2</v>
      </c>
      <c r="G176">
        <v>-1.2E-2</v>
      </c>
      <c r="H176">
        <v>0.154</v>
      </c>
      <c r="I176">
        <v>6.7591192931824015E-2</v>
      </c>
      <c r="J176">
        <v>0.85</v>
      </c>
      <c r="N176"/>
      <c r="Q176" s="34"/>
      <c r="S176" s="33"/>
      <c r="T176" s="33"/>
      <c r="U176" s="33"/>
      <c r="FA176" s="9">
        <v>40575</v>
      </c>
      <c r="FB176" s="28">
        <v>40570</v>
      </c>
      <c r="FC176" s="29">
        <v>40569</v>
      </c>
    </row>
    <row r="177" spans="2:159" x14ac:dyDescent="0.2">
      <c r="B177" s="54">
        <v>41334</v>
      </c>
      <c r="C177">
        <v>6.7598472071366017E-2</v>
      </c>
      <c r="D177">
        <v>-4.0500000000000001E-2</v>
      </c>
      <c r="E177">
        <v>-8.5000000000000006E-3</v>
      </c>
      <c r="F177">
        <v>1.9000000000000003E-2</v>
      </c>
      <c r="G177">
        <v>-1.2E-2</v>
      </c>
      <c r="H177">
        <v>0.154</v>
      </c>
      <c r="I177">
        <v>6.7598472071366017E-2</v>
      </c>
      <c r="J177">
        <v>0.4</v>
      </c>
      <c r="N177"/>
      <c r="Q177" s="34"/>
      <c r="S177" s="33"/>
      <c r="T177" s="33"/>
      <c r="U177" s="33"/>
      <c r="FA177" s="9">
        <v>40603</v>
      </c>
      <c r="FB177" s="28">
        <v>40598</v>
      </c>
      <c r="FC177" s="29">
        <v>40597</v>
      </c>
    </row>
    <row r="178" spans="2:159" x14ac:dyDescent="0.2">
      <c r="B178" s="54">
        <v>41365</v>
      </c>
      <c r="C178">
        <v>6.7606531118737018E-2</v>
      </c>
      <c r="D178">
        <v>-4.2999999999999997E-2</v>
      </c>
      <c r="E178">
        <v>-8.5000000000000006E-3</v>
      </c>
      <c r="F178">
        <v>1.2E-2</v>
      </c>
      <c r="G178">
        <v>-1.2E-2</v>
      </c>
      <c r="H178">
        <v>0.154</v>
      </c>
      <c r="I178">
        <v>6.7606531118737018E-2</v>
      </c>
      <c r="J178">
        <v>0.3</v>
      </c>
      <c r="N178"/>
      <c r="Q178" s="34"/>
      <c r="S178" s="33"/>
      <c r="T178" s="33"/>
      <c r="U178" s="33"/>
      <c r="FA178" s="9">
        <v>40634</v>
      </c>
      <c r="FB178" s="28">
        <v>40631</v>
      </c>
      <c r="FC178" s="29">
        <v>40630</v>
      </c>
    </row>
    <row r="179" spans="2:159" x14ac:dyDescent="0.2">
      <c r="B179" s="54">
        <v>41395</v>
      </c>
      <c r="C179">
        <v>6.7614330196860001E-2</v>
      </c>
      <c r="D179">
        <v>-4.2999999999999997E-2</v>
      </c>
      <c r="E179">
        <v>-8.5000000000000006E-3</v>
      </c>
      <c r="F179">
        <v>1.2E-2</v>
      </c>
      <c r="G179">
        <v>-1.2E-2</v>
      </c>
      <c r="H179">
        <v>0.154</v>
      </c>
      <c r="I179">
        <v>6.7614330196860001E-2</v>
      </c>
      <c r="J179">
        <v>0.3</v>
      </c>
      <c r="N179"/>
      <c r="Q179" s="34"/>
      <c r="S179" s="33"/>
      <c r="T179" s="33"/>
      <c r="U179" s="33"/>
      <c r="FA179" s="9">
        <v>40664</v>
      </c>
      <c r="FB179" s="28">
        <v>40660</v>
      </c>
      <c r="FC179" s="29">
        <v>40659</v>
      </c>
    </row>
    <row r="180" spans="2:159" x14ac:dyDescent="0.2">
      <c r="B180" s="54">
        <v>41426</v>
      </c>
      <c r="C180">
        <v>6.7622389244274023E-2</v>
      </c>
      <c r="D180">
        <v>-4.2999999999999997E-2</v>
      </c>
      <c r="E180">
        <v>-8.5000000000000006E-3</v>
      </c>
      <c r="F180">
        <v>1.2E-2</v>
      </c>
      <c r="G180">
        <v>-1.2E-2</v>
      </c>
      <c r="H180">
        <v>0.154</v>
      </c>
      <c r="I180">
        <v>6.7622389244274023E-2</v>
      </c>
      <c r="J180">
        <v>0.35</v>
      </c>
      <c r="N180"/>
      <c r="Q180" s="34"/>
      <c r="S180" s="33"/>
      <c r="T180" s="33"/>
      <c r="U180" s="33"/>
      <c r="FA180" s="9">
        <v>40695</v>
      </c>
      <c r="FB180" s="28">
        <v>40689</v>
      </c>
      <c r="FC180" s="29">
        <v>40688</v>
      </c>
    </row>
    <row r="181" spans="2:159" x14ac:dyDescent="0.2">
      <c r="B181" s="54">
        <v>41456</v>
      </c>
      <c r="C181">
        <v>6.7630188322437029E-2</v>
      </c>
      <c r="D181">
        <v>-4.2999999999999997E-2</v>
      </c>
      <c r="E181">
        <v>-8.5000000000000006E-3</v>
      </c>
      <c r="F181">
        <v>1.2E-2</v>
      </c>
      <c r="G181">
        <v>-1.2E-2</v>
      </c>
      <c r="H181">
        <v>0.154</v>
      </c>
      <c r="I181">
        <v>6.7630188322437029E-2</v>
      </c>
      <c r="J181">
        <v>0.4</v>
      </c>
      <c r="N181"/>
      <c r="Q181" s="34"/>
      <c r="S181" s="33"/>
      <c r="T181" s="33"/>
      <c r="U181" s="33"/>
      <c r="FA181" s="9">
        <v>40725</v>
      </c>
      <c r="FB181" s="28">
        <v>40722</v>
      </c>
      <c r="FC181" s="29">
        <v>40721</v>
      </c>
    </row>
    <row r="182" spans="2:159" x14ac:dyDescent="0.2">
      <c r="B182" s="54">
        <v>41487</v>
      </c>
      <c r="C182">
        <v>6.7638247369893018E-2</v>
      </c>
      <c r="D182">
        <v>-4.2999999999999997E-2</v>
      </c>
      <c r="E182">
        <v>-8.5000000000000006E-3</v>
      </c>
      <c r="F182">
        <v>1.2E-2</v>
      </c>
      <c r="G182">
        <v>-1.2E-2</v>
      </c>
      <c r="H182">
        <v>0.154</v>
      </c>
      <c r="I182">
        <v>6.7638247369893018E-2</v>
      </c>
      <c r="J182">
        <v>0.55000000000000004</v>
      </c>
      <c r="N182"/>
      <c r="Q182" s="34"/>
      <c r="S182" s="33"/>
      <c r="T182" s="33"/>
      <c r="U182" s="33"/>
      <c r="FA182" s="9">
        <v>40756</v>
      </c>
      <c r="FB182" s="28">
        <v>40751</v>
      </c>
      <c r="FC182" s="29">
        <v>40750</v>
      </c>
    </row>
    <row r="183" spans="2:159" x14ac:dyDescent="0.2">
      <c r="B183" s="54">
        <v>41518</v>
      </c>
      <c r="C183">
        <v>6.7646306417370003E-2</v>
      </c>
      <c r="D183">
        <v>-4.2999999999999997E-2</v>
      </c>
      <c r="E183">
        <v>-8.5000000000000006E-3</v>
      </c>
      <c r="F183">
        <v>1.2E-2</v>
      </c>
      <c r="G183">
        <v>-1.2E-2</v>
      </c>
      <c r="H183">
        <v>0.154</v>
      </c>
      <c r="I183">
        <v>6.7646306417370003E-2</v>
      </c>
      <c r="J183">
        <v>0.35</v>
      </c>
      <c r="N183"/>
      <c r="Q183" s="34"/>
      <c r="S183" s="33"/>
      <c r="T183" s="33"/>
      <c r="U183" s="33"/>
      <c r="FA183" s="9">
        <v>40787</v>
      </c>
      <c r="FB183" s="28">
        <v>40784</v>
      </c>
      <c r="FC183" s="29">
        <v>40781</v>
      </c>
    </row>
    <row r="184" spans="2:159" x14ac:dyDescent="0.2">
      <c r="B184" s="54">
        <v>41548</v>
      </c>
      <c r="C184">
        <v>6.7654105495595002E-2</v>
      </c>
      <c r="D184">
        <v>-4.2999999999999997E-2</v>
      </c>
      <c r="E184">
        <v>-8.5000000000000006E-3</v>
      </c>
      <c r="F184">
        <v>1.2E-2</v>
      </c>
      <c r="G184">
        <v>-1.2E-2</v>
      </c>
      <c r="H184">
        <v>0.154</v>
      </c>
      <c r="I184">
        <v>6.7654105495595002E-2</v>
      </c>
      <c r="J184">
        <v>0.45</v>
      </c>
      <c r="N184"/>
      <c r="Q184" s="34"/>
      <c r="S184" s="33"/>
      <c r="T184" s="33"/>
      <c r="U184" s="33"/>
      <c r="FA184" s="9">
        <v>40817</v>
      </c>
      <c r="FB184" s="28">
        <v>40814</v>
      </c>
      <c r="FC184" s="29">
        <v>40813</v>
      </c>
    </row>
    <row r="185" spans="2:159" x14ac:dyDescent="0.2">
      <c r="B185" s="54">
        <v>41579</v>
      </c>
      <c r="C185">
        <v>6.7662164543114009E-2</v>
      </c>
      <c r="D185">
        <v>-3.7499999999999999E-2</v>
      </c>
      <c r="E185">
        <v>-8.5000000000000006E-3</v>
      </c>
      <c r="F185">
        <v>2.1000000000000001E-2</v>
      </c>
      <c r="G185">
        <v>-1.1000000000000001E-2</v>
      </c>
      <c r="H185">
        <v>0.154</v>
      </c>
      <c r="I185">
        <v>6.7662164543114009E-2</v>
      </c>
      <c r="J185">
        <v>0.5</v>
      </c>
      <c r="N185"/>
      <c r="Q185" s="34"/>
      <c r="S185" s="33"/>
      <c r="T185" s="33"/>
      <c r="U185" s="33"/>
      <c r="FA185" s="9">
        <v>40848</v>
      </c>
      <c r="FB185" s="28">
        <v>40843</v>
      </c>
      <c r="FC185" s="29">
        <v>40842</v>
      </c>
    </row>
    <row r="186" spans="2:159" x14ac:dyDescent="0.2">
      <c r="B186" s="54">
        <v>41609</v>
      </c>
      <c r="C186">
        <v>6.7669963621380017E-2</v>
      </c>
      <c r="D186">
        <v>-3.7499999999999999E-2</v>
      </c>
      <c r="E186">
        <v>-6.5000000000000006E-3</v>
      </c>
      <c r="F186">
        <v>2.1000000000000001E-2</v>
      </c>
      <c r="G186">
        <v>-1.1000000000000001E-2</v>
      </c>
      <c r="H186">
        <v>0.154</v>
      </c>
      <c r="I186">
        <v>6.7669963621380017E-2</v>
      </c>
      <c r="J186">
        <v>0.8</v>
      </c>
      <c r="N186"/>
      <c r="Q186" s="34"/>
      <c r="S186" s="33"/>
      <c r="T186" s="33"/>
      <c r="U186" s="33"/>
      <c r="FA186" s="9">
        <v>40878</v>
      </c>
      <c r="FB186" s="28">
        <v>40875</v>
      </c>
      <c r="FC186" s="29">
        <v>40872</v>
      </c>
    </row>
    <row r="187" spans="2:159" x14ac:dyDescent="0.2">
      <c r="B187" s="54">
        <v>41640</v>
      </c>
      <c r="C187">
        <v>6.7678022668942003E-2</v>
      </c>
      <c r="D187">
        <v>-3.7499999999999999E-2</v>
      </c>
      <c r="E187">
        <v>-6.5000000000000006E-3</v>
      </c>
      <c r="F187">
        <v>1.9000000000000003E-2</v>
      </c>
      <c r="G187">
        <v>-1.1000000000000001E-2</v>
      </c>
      <c r="H187">
        <v>0.153</v>
      </c>
      <c r="I187">
        <v>6.7678022668942003E-2</v>
      </c>
      <c r="J187">
        <v>0.9</v>
      </c>
      <c r="N187"/>
      <c r="Q187" s="34"/>
      <c r="S187" s="33"/>
      <c r="T187" s="33"/>
      <c r="U187" s="33"/>
      <c r="FA187" s="9">
        <v>40909</v>
      </c>
      <c r="FB187" s="28">
        <v>40905</v>
      </c>
      <c r="FC187" s="29">
        <v>40904</v>
      </c>
    </row>
    <row r="188" spans="2:159" x14ac:dyDescent="0.2">
      <c r="B188" s="54">
        <v>41671</v>
      </c>
      <c r="C188">
        <v>6.7686081716526014E-2</v>
      </c>
      <c r="D188">
        <v>-3.7499999999999999E-2</v>
      </c>
      <c r="E188">
        <v>-6.5000000000000006E-3</v>
      </c>
      <c r="F188">
        <v>1.9000000000000003E-2</v>
      </c>
      <c r="G188">
        <v>-1.1000000000000001E-2</v>
      </c>
      <c r="H188">
        <v>0.153</v>
      </c>
      <c r="I188">
        <v>6.7686081716526014E-2</v>
      </c>
      <c r="J188">
        <v>0.85</v>
      </c>
      <c r="N188"/>
      <c r="Q188" s="34"/>
      <c r="S188" s="33"/>
      <c r="T188" s="33"/>
      <c r="U188" s="33"/>
      <c r="FA188" s="9">
        <v>40940</v>
      </c>
      <c r="FB188" s="28">
        <v>40935</v>
      </c>
      <c r="FC188" s="29">
        <v>40934</v>
      </c>
    </row>
    <row r="189" spans="2:159" x14ac:dyDescent="0.2">
      <c r="B189" s="54">
        <v>41699</v>
      </c>
      <c r="C189">
        <v>6.7693360856297999E-2</v>
      </c>
      <c r="D189">
        <v>-3.7499999999999999E-2</v>
      </c>
      <c r="E189">
        <v>-6.5000000000000006E-3</v>
      </c>
      <c r="F189">
        <v>1.9000000000000003E-2</v>
      </c>
      <c r="G189">
        <v>-1.1000000000000001E-2</v>
      </c>
      <c r="H189">
        <v>0.153</v>
      </c>
      <c r="I189">
        <v>6.7693360856297999E-2</v>
      </c>
      <c r="J189">
        <v>0.4</v>
      </c>
      <c r="N189"/>
      <c r="Q189" s="34"/>
      <c r="S189" s="33"/>
      <c r="T189" s="33"/>
      <c r="U189" s="33"/>
      <c r="FA189" s="9">
        <v>40969</v>
      </c>
      <c r="FB189" s="28">
        <v>40966</v>
      </c>
      <c r="FC189" s="29">
        <v>40963</v>
      </c>
    </row>
    <row r="190" spans="2:159" x14ac:dyDescent="0.2">
      <c r="B190" s="54">
        <v>41730</v>
      </c>
      <c r="C190">
        <v>6.7701419903922005E-2</v>
      </c>
      <c r="D190">
        <v>-0.04</v>
      </c>
      <c r="E190">
        <v>-6.5000000000000006E-3</v>
      </c>
      <c r="F190">
        <v>1.2E-2</v>
      </c>
      <c r="G190">
        <v>-1.1000000000000001E-2</v>
      </c>
      <c r="H190">
        <v>0.153</v>
      </c>
      <c r="I190">
        <v>6.7701419903922005E-2</v>
      </c>
      <c r="J190">
        <v>0.3</v>
      </c>
      <c r="N190"/>
      <c r="Q190" s="34"/>
      <c r="S190" s="33"/>
      <c r="T190" s="33"/>
      <c r="U190" s="33"/>
      <c r="FA190" s="9">
        <v>41000</v>
      </c>
      <c r="FB190" s="28">
        <v>40996</v>
      </c>
      <c r="FC190" s="29">
        <v>40995</v>
      </c>
    </row>
    <row r="191" spans="2:159" x14ac:dyDescent="0.2">
      <c r="B191" s="54">
        <v>41760</v>
      </c>
      <c r="C191">
        <v>6.7709218982289029E-2</v>
      </c>
      <c r="D191">
        <v>-0.04</v>
      </c>
      <c r="E191">
        <v>-6.5000000000000006E-3</v>
      </c>
      <c r="F191">
        <v>1.2E-2</v>
      </c>
      <c r="G191">
        <v>-1.1000000000000001E-2</v>
      </c>
      <c r="H191">
        <v>0.153</v>
      </c>
      <c r="I191">
        <v>6.7709218982289029E-2</v>
      </c>
      <c r="J191">
        <v>0.3</v>
      </c>
      <c r="N191"/>
      <c r="Q191" s="34"/>
      <c r="S191" s="33"/>
      <c r="T191" s="33"/>
      <c r="U191" s="33"/>
      <c r="FA191" s="9">
        <v>41030</v>
      </c>
      <c r="FB191" s="28">
        <v>41025</v>
      </c>
      <c r="FC191" s="29">
        <v>41024</v>
      </c>
    </row>
    <row r="192" spans="2:159" x14ac:dyDescent="0.2">
      <c r="B192" s="54">
        <v>41791</v>
      </c>
      <c r="C192">
        <v>6.7717278029956016E-2</v>
      </c>
      <c r="D192">
        <v>-0.04</v>
      </c>
      <c r="E192">
        <v>-6.5000000000000006E-3</v>
      </c>
      <c r="F192">
        <v>1.2E-2</v>
      </c>
      <c r="G192">
        <v>-1.1000000000000001E-2</v>
      </c>
      <c r="H192">
        <v>0.153</v>
      </c>
      <c r="I192">
        <v>6.7717278029956016E-2</v>
      </c>
      <c r="J192">
        <v>0.35</v>
      </c>
      <c r="N192"/>
      <c r="Q192" s="34"/>
      <c r="S192" s="33"/>
      <c r="T192" s="33"/>
      <c r="U192" s="33"/>
      <c r="FA192" s="9">
        <v>41061</v>
      </c>
      <c r="FB192" s="28">
        <v>41058</v>
      </c>
      <c r="FC192" s="29">
        <v>41054</v>
      </c>
    </row>
    <row r="193" spans="2:159" x14ac:dyDescent="0.2">
      <c r="B193" s="54">
        <v>41821</v>
      </c>
      <c r="C193">
        <v>6.7725077108364021E-2</v>
      </c>
      <c r="D193">
        <v>-0.04</v>
      </c>
      <c r="E193">
        <v>-6.5000000000000006E-3</v>
      </c>
      <c r="F193">
        <v>1.2E-2</v>
      </c>
      <c r="G193">
        <v>-1.1000000000000001E-2</v>
      </c>
      <c r="H193">
        <v>0.153</v>
      </c>
      <c r="I193">
        <v>6.7725077108364021E-2</v>
      </c>
      <c r="J193">
        <v>0.4</v>
      </c>
      <c r="N193"/>
      <c r="Q193" s="34"/>
      <c r="S193" s="33"/>
      <c r="T193" s="33"/>
      <c r="U193" s="33"/>
      <c r="FA193" s="9">
        <v>41091</v>
      </c>
      <c r="FB193" s="28">
        <v>41087</v>
      </c>
      <c r="FC193" s="29">
        <v>41086</v>
      </c>
    </row>
    <row r="194" spans="2:159" x14ac:dyDescent="0.2">
      <c r="B194" s="54">
        <v>41852</v>
      </c>
      <c r="C194">
        <v>6.7733136156073001E-2</v>
      </c>
      <c r="D194">
        <v>-0.04</v>
      </c>
      <c r="E194">
        <v>-6.5000000000000006E-3</v>
      </c>
      <c r="F194">
        <v>1.2E-2</v>
      </c>
      <c r="G194">
        <v>-1.1000000000000001E-2</v>
      </c>
      <c r="H194">
        <v>0.153</v>
      </c>
      <c r="I194">
        <v>6.7733136156073001E-2</v>
      </c>
      <c r="J194">
        <v>0.55000000000000004</v>
      </c>
      <c r="N194"/>
      <c r="Q194" s="34"/>
      <c r="S194" s="33"/>
      <c r="T194" s="33"/>
      <c r="U194" s="33"/>
      <c r="FA194" s="9">
        <v>41122</v>
      </c>
      <c r="FB194" s="28">
        <v>41117</v>
      </c>
      <c r="FC194" s="29">
        <v>41116</v>
      </c>
    </row>
    <row r="195" spans="2:159" x14ac:dyDescent="0.2">
      <c r="B195" s="54">
        <v>41883</v>
      </c>
      <c r="C195">
        <v>6.7741195203804005E-2</v>
      </c>
      <c r="D195">
        <v>-0.04</v>
      </c>
      <c r="E195">
        <v>-6.5000000000000006E-3</v>
      </c>
      <c r="F195">
        <v>1.2E-2</v>
      </c>
      <c r="G195">
        <v>-1.1000000000000001E-2</v>
      </c>
      <c r="H195">
        <v>0.153</v>
      </c>
      <c r="I195">
        <v>6.7741195203804005E-2</v>
      </c>
      <c r="J195">
        <v>0.35</v>
      </c>
      <c r="N195"/>
      <c r="Q195" s="34"/>
      <c r="S195" s="33"/>
      <c r="T195" s="33"/>
      <c r="U195" s="33"/>
      <c r="FA195" s="9">
        <v>41153</v>
      </c>
      <c r="FB195" s="28">
        <v>41150</v>
      </c>
      <c r="FC195" s="29">
        <v>41149</v>
      </c>
    </row>
    <row r="196" spans="2:159" x14ac:dyDescent="0.2">
      <c r="B196" s="54">
        <v>41913</v>
      </c>
      <c r="C196">
        <v>6.7748994282273017E-2</v>
      </c>
      <c r="D196">
        <v>-0.04</v>
      </c>
      <c r="E196">
        <v>-6.5000000000000006E-3</v>
      </c>
      <c r="F196">
        <v>1.2E-2</v>
      </c>
      <c r="G196">
        <v>-1.1000000000000001E-2</v>
      </c>
      <c r="H196">
        <v>0.153</v>
      </c>
      <c r="I196">
        <v>6.7748994282273017E-2</v>
      </c>
      <c r="J196">
        <v>0.45</v>
      </c>
      <c r="N196"/>
      <c r="Q196" s="34"/>
      <c r="S196" s="33"/>
      <c r="T196" s="33"/>
      <c r="U196" s="33"/>
      <c r="FA196" s="9">
        <v>41183</v>
      </c>
      <c r="FB196" s="28">
        <v>41178</v>
      </c>
      <c r="FC196" s="29">
        <v>41177</v>
      </c>
    </row>
    <row r="197" spans="2:159" x14ac:dyDescent="0.2">
      <c r="B197" s="54">
        <v>41944</v>
      </c>
      <c r="C197">
        <v>6.7757053330046016E-2</v>
      </c>
      <c r="D197">
        <v>-3.4500000000000003E-2</v>
      </c>
      <c r="E197">
        <v>-6.5000000000000006E-3</v>
      </c>
      <c r="F197">
        <v>2.1000000000000001E-2</v>
      </c>
      <c r="G197">
        <v>-0.01</v>
      </c>
      <c r="H197">
        <v>0.153</v>
      </c>
      <c r="I197">
        <v>6.7757053330046016E-2</v>
      </c>
      <c r="J197">
        <v>0.5</v>
      </c>
      <c r="N197"/>
      <c r="Q197" s="34"/>
      <c r="S197" s="33"/>
      <c r="T197" s="33"/>
      <c r="U197" s="33"/>
      <c r="FA197" s="9">
        <v>41214</v>
      </c>
      <c r="FB197" s="28">
        <v>41211</v>
      </c>
      <c r="FC197" s="29">
        <v>41208</v>
      </c>
    </row>
    <row r="198" spans="2:159" x14ac:dyDescent="0.2">
      <c r="B198" s="54">
        <v>41974</v>
      </c>
      <c r="C198">
        <v>6.7764852408556009E-2</v>
      </c>
      <c r="D198">
        <v>-3.4500000000000003E-2</v>
      </c>
      <c r="E198">
        <v>-4.5000000000000005E-3</v>
      </c>
      <c r="F198">
        <v>2.1000000000000001E-2</v>
      </c>
      <c r="G198">
        <v>-0.01</v>
      </c>
      <c r="H198">
        <v>0.153</v>
      </c>
      <c r="I198">
        <v>6.7764852408556009E-2</v>
      </c>
      <c r="J198">
        <v>0.8</v>
      </c>
      <c r="N198"/>
      <c r="Q198" s="34"/>
      <c r="S198" s="33"/>
      <c r="T198" s="33"/>
      <c r="U198" s="33"/>
      <c r="FA198" s="9">
        <v>41244</v>
      </c>
      <c r="FB198" s="28">
        <v>41241</v>
      </c>
      <c r="FC198" s="29">
        <v>41240</v>
      </c>
    </row>
    <row r="199" spans="2:159" x14ac:dyDescent="0.2">
      <c r="B199" s="54">
        <v>42005</v>
      </c>
      <c r="C199">
        <v>6.7772911456372001E-2</v>
      </c>
      <c r="D199">
        <v>-3.2500000000000001E-2</v>
      </c>
      <c r="E199">
        <v>-4.5000000000000005E-3</v>
      </c>
      <c r="F199">
        <v>1.9000000000000003E-2</v>
      </c>
      <c r="G199">
        <v>-0.01</v>
      </c>
      <c r="H199">
        <v>0.15200000000000002</v>
      </c>
      <c r="I199">
        <v>6.7772911456372001E-2</v>
      </c>
      <c r="J199">
        <v>0.9</v>
      </c>
      <c r="N199"/>
      <c r="Q199" s="34"/>
      <c r="S199" s="33"/>
      <c r="T199" s="33"/>
      <c r="U199" s="33"/>
      <c r="FA199" s="9">
        <v>41275</v>
      </c>
      <c r="FB199" s="28">
        <v>41270</v>
      </c>
      <c r="FC199" s="29">
        <v>41269</v>
      </c>
    </row>
    <row r="200" spans="2:159" x14ac:dyDescent="0.2">
      <c r="B200" s="54">
        <v>42036</v>
      </c>
      <c r="C200">
        <v>6.7780970504209018E-2</v>
      </c>
      <c r="D200">
        <v>-3.2500000000000001E-2</v>
      </c>
      <c r="E200">
        <v>-4.5000000000000005E-3</v>
      </c>
      <c r="F200">
        <v>1.9000000000000003E-2</v>
      </c>
      <c r="G200">
        <v>-0.01</v>
      </c>
      <c r="H200">
        <v>0.15200000000000002</v>
      </c>
      <c r="I200">
        <v>6.7780970504209018E-2</v>
      </c>
      <c r="J200">
        <v>0.85</v>
      </c>
      <c r="N200"/>
      <c r="Q200" s="34"/>
      <c r="S200" s="33"/>
      <c r="T200" s="33"/>
      <c r="U200" s="33"/>
      <c r="FA200" s="9">
        <v>41306</v>
      </c>
      <c r="FB200" s="28">
        <v>41303</v>
      </c>
      <c r="FC200" s="29">
        <v>41302</v>
      </c>
    </row>
    <row r="201" spans="2:159" x14ac:dyDescent="0.2">
      <c r="B201" s="54">
        <v>42064</v>
      </c>
      <c r="C201">
        <v>6.7788249644209014E-2</v>
      </c>
      <c r="D201">
        <v>-3.2500000000000001E-2</v>
      </c>
      <c r="E201">
        <v>-4.5000000000000005E-3</v>
      </c>
      <c r="F201">
        <v>1.9000000000000003E-2</v>
      </c>
      <c r="G201">
        <v>-0.01</v>
      </c>
      <c r="H201">
        <v>0.15200000000000002</v>
      </c>
      <c r="I201">
        <v>6.7788249644209014E-2</v>
      </c>
      <c r="J201">
        <v>0.4</v>
      </c>
      <c r="N201"/>
      <c r="Q201" s="34"/>
      <c r="S201" s="33"/>
      <c r="T201" s="33"/>
      <c r="U201" s="33"/>
      <c r="FA201" s="9">
        <v>41334</v>
      </c>
      <c r="FB201" s="28">
        <v>41331</v>
      </c>
      <c r="FC201" s="29">
        <v>41330</v>
      </c>
    </row>
    <row r="202" spans="2:159" x14ac:dyDescent="0.2">
      <c r="B202" s="54">
        <v>42095</v>
      </c>
      <c r="C202">
        <v>6.7796308692087026E-2</v>
      </c>
      <c r="D202">
        <v>-3.5000000000000003E-2</v>
      </c>
      <c r="E202">
        <v>-4.5000000000000005E-3</v>
      </c>
      <c r="F202">
        <v>1.2E-2</v>
      </c>
      <c r="G202">
        <v>-0.01</v>
      </c>
      <c r="H202">
        <v>0.15200000000000002</v>
      </c>
      <c r="I202">
        <v>6.7796308692087026E-2</v>
      </c>
      <c r="J202">
        <v>0.3</v>
      </c>
      <c r="N202"/>
      <c r="Q202" s="34"/>
      <c r="S202" s="33"/>
      <c r="T202" s="33"/>
      <c r="U202" s="33"/>
      <c r="FA202" s="9">
        <v>41365</v>
      </c>
      <c r="FB202" s="28">
        <v>41359</v>
      </c>
      <c r="FC202" s="29">
        <v>41358</v>
      </c>
    </row>
    <row r="203" spans="2:159" x14ac:dyDescent="0.2">
      <c r="B203" s="54">
        <v>42125</v>
      </c>
      <c r="C203">
        <v>6.7804107770699021E-2</v>
      </c>
      <c r="D203">
        <v>-3.5000000000000003E-2</v>
      </c>
      <c r="E203">
        <v>-4.5000000000000005E-3</v>
      </c>
      <c r="F203">
        <v>1.2E-2</v>
      </c>
      <c r="G203">
        <v>-0.01</v>
      </c>
      <c r="H203">
        <v>0.15200000000000002</v>
      </c>
      <c r="I203">
        <v>6.7804107770699021E-2</v>
      </c>
      <c r="J203">
        <v>0.3</v>
      </c>
      <c r="N203"/>
      <c r="Q203" s="34"/>
      <c r="S203" s="33"/>
      <c r="T203" s="33"/>
      <c r="U203" s="33"/>
      <c r="FA203" s="9">
        <v>41395</v>
      </c>
      <c r="FB203" s="28">
        <v>41390</v>
      </c>
      <c r="FC203" s="29">
        <v>41389</v>
      </c>
    </row>
    <row r="204" spans="2:159" x14ac:dyDescent="0.2">
      <c r="B204" s="54">
        <v>42156</v>
      </c>
      <c r="C204">
        <v>6.7812166818618999E-2</v>
      </c>
      <c r="D204">
        <v>-3.5000000000000003E-2</v>
      </c>
      <c r="E204">
        <v>-4.5000000000000005E-3</v>
      </c>
      <c r="F204">
        <v>1.2E-2</v>
      </c>
      <c r="G204">
        <v>-0.01</v>
      </c>
      <c r="H204">
        <v>0.15200000000000002</v>
      </c>
      <c r="I204">
        <v>6.7812166818618999E-2</v>
      </c>
      <c r="J204">
        <v>0.35</v>
      </c>
      <c r="N204"/>
      <c r="Q204" s="34"/>
      <c r="S204" s="33"/>
      <c r="T204" s="33"/>
      <c r="U204" s="33"/>
      <c r="FA204" s="9">
        <v>41426</v>
      </c>
      <c r="FB204" s="28">
        <v>41423</v>
      </c>
      <c r="FC204" s="29">
        <v>41422</v>
      </c>
    </row>
    <row r="205" spans="2:159" x14ac:dyDescent="0.2">
      <c r="B205" s="54">
        <v>42186</v>
      </c>
      <c r="C205">
        <v>6.7819965897271003E-2</v>
      </c>
      <c r="D205">
        <v>-3.5000000000000003E-2</v>
      </c>
      <c r="E205">
        <v>-4.5000000000000005E-3</v>
      </c>
      <c r="F205">
        <v>1.2E-2</v>
      </c>
      <c r="G205">
        <v>-0.01</v>
      </c>
      <c r="H205">
        <v>0.15200000000000002</v>
      </c>
      <c r="I205">
        <v>6.7819965897271003E-2</v>
      </c>
      <c r="J205">
        <v>0.4</v>
      </c>
      <c r="N205"/>
      <c r="Q205" s="34"/>
      <c r="S205" s="33"/>
      <c r="T205" s="33"/>
      <c r="U205" s="33"/>
      <c r="FA205" s="9">
        <v>41456</v>
      </c>
      <c r="FB205" s="28">
        <v>41451</v>
      </c>
      <c r="FC205" s="29">
        <v>41450</v>
      </c>
    </row>
    <row r="206" spans="2:159" x14ac:dyDescent="0.2">
      <c r="B206" s="54">
        <v>42217</v>
      </c>
      <c r="C206">
        <v>6.7828024945234017E-2</v>
      </c>
      <c r="D206">
        <v>-3.5000000000000003E-2</v>
      </c>
      <c r="E206">
        <v>-4.5000000000000005E-3</v>
      </c>
      <c r="F206">
        <v>1.2E-2</v>
      </c>
      <c r="G206">
        <v>-0.01</v>
      </c>
      <c r="H206">
        <v>0.15200000000000002</v>
      </c>
      <c r="I206">
        <v>6.7828024945234017E-2</v>
      </c>
      <c r="J206">
        <v>0.55000000000000004</v>
      </c>
      <c r="N206"/>
      <c r="Q206" s="34"/>
      <c r="S206" s="33"/>
      <c r="T206" s="33"/>
      <c r="U206" s="33"/>
      <c r="FA206" s="9">
        <v>41487</v>
      </c>
      <c r="FB206" s="28">
        <v>41484</v>
      </c>
      <c r="FC206" s="29">
        <v>41481</v>
      </c>
    </row>
    <row r="207" spans="2:159" x14ac:dyDescent="0.2">
      <c r="B207" s="54">
        <v>42248</v>
      </c>
      <c r="C207">
        <v>6.7836083993217E-2</v>
      </c>
      <c r="D207">
        <v>-3.5000000000000003E-2</v>
      </c>
      <c r="E207">
        <v>-4.5000000000000005E-3</v>
      </c>
      <c r="F207">
        <v>1.2E-2</v>
      </c>
      <c r="G207">
        <v>-0.01</v>
      </c>
      <c r="H207">
        <v>0.15200000000000002</v>
      </c>
      <c r="I207">
        <v>6.7836083993217E-2</v>
      </c>
      <c r="J207">
        <v>0.35</v>
      </c>
      <c r="N207"/>
      <c r="Q207" s="34"/>
      <c r="S207" s="33"/>
      <c r="T207" s="33"/>
      <c r="U207" s="33"/>
      <c r="FA207" s="9">
        <v>41518</v>
      </c>
      <c r="FB207" s="28">
        <v>41514</v>
      </c>
      <c r="FC207" s="29">
        <v>41513</v>
      </c>
    </row>
    <row r="208" spans="2:159" x14ac:dyDescent="0.2">
      <c r="B208" s="54">
        <v>42278</v>
      </c>
      <c r="C208">
        <v>6.784388307193201E-2</v>
      </c>
      <c r="D208">
        <v>-3.5000000000000003E-2</v>
      </c>
      <c r="E208">
        <v>-4.5000000000000005E-3</v>
      </c>
      <c r="F208">
        <v>1.2E-2</v>
      </c>
      <c r="G208">
        <v>-0.01</v>
      </c>
      <c r="H208">
        <v>0.15200000000000002</v>
      </c>
      <c r="I208">
        <v>6.784388307193201E-2</v>
      </c>
      <c r="J208">
        <v>0.45</v>
      </c>
      <c r="N208"/>
      <c r="Q208" s="34"/>
      <c r="S208" s="33"/>
      <c r="T208" s="33"/>
      <c r="U208" s="33"/>
      <c r="FA208" s="9">
        <v>41548</v>
      </c>
      <c r="FB208" s="28">
        <v>41543</v>
      </c>
      <c r="FC208" s="29">
        <v>41542</v>
      </c>
    </row>
    <row r="209" spans="2:159" x14ac:dyDescent="0.2">
      <c r="B209" s="54">
        <v>42309</v>
      </c>
      <c r="C209">
        <v>6.7851942119958028E-2</v>
      </c>
      <c r="D209">
        <v>0</v>
      </c>
      <c r="E209">
        <v>-4.5000000000000005E-3</v>
      </c>
      <c r="F209">
        <v>2.1000000000000001E-2</v>
      </c>
      <c r="G209">
        <v>-9.0000000000000011E-3</v>
      </c>
      <c r="H209">
        <v>0.15200000000000002</v>
      </c>
      <c r="I209">
        <v>6.7851942119958028E-2</v>
      </c>
      <c r="J209">
        <v>0.5</v>
      </c>
      <c r="N209"/>
      <c r="Q209" s="34"/>
      <c r="S209" s="33"/>
      <c r="T209" s="33"/>
      <c r="U209" s="33"/>
      <c r="FA209" s="9">
        <v>41579</v>
      </c>
      <c r="FB209" s="28">
        <v>41576</v>
      </c>
      <c r="FC209" s="29">
        <v>41575</v>
      </c>
    </row>
    <row r="210" spans="2:159" x14ac:dyDescent="0.2">
      <c r="B210" s="54">
        <v>42339</v>
      </c>
      <c r="C210">
        <v>6.7859741198714005E-2</v>
      </c>
      <c r="D210">
        <v>0</v>
      </c>
      <c r="E210">
        <v>-2.5000000000000001E-3</v>
      </c>
      <c r="F210">
        <v>2.1000000000000001E-2</v>
      </c>
      <c r="G210">
        <v>-9.0000000000000011E-3</v>
      </c>
      <c r="H210">
        <v>0.15200000000000002</v>
      </c>
      <c r="I210">
        <v>6.7859741198714005E-2</v>
      </c>
      <c r="J210">
        <v>0.8</v>
      </c>
      <c r="N210"/>
      <c r="Q210" s="34"/>
      <c r="S210" s="33"/>
      <c r="T210" s="33"/>
      <c r="U210" s="33"/>
      <c r="FA210" s="9">
        <v>41609</v>
      </c>
      <c r="FB210" s="28">
        <v>41604</v>
      </c>
      <c r="FC210" s="29">
        <v>41603</v>
      </c>
    </row>
    <row r="211" spans="2:159" x14ac:dyDescent="0.2">
      <c r="B211" s="54">
        <v>42370</v>
      </c>
      <c r="C211">
        <v>6.7867800246782017E-2</v>
      </c>
      <c r="D211">
        <v>0</v>
      </c>
      <c r="E211">
        <v>-2.5000000000000001E-3</v>
      </c>
      <c r="F211">
        <v>1.9000000000000003E-2</v>
      </c>
      <c r="G211">
        <v>-9.0000000000000011E-3</v>
      </c>
      <c r="H211">
        <v>0.151</v>
      </c>
      <c r="I211">
        <v>6.7867800246782017E-2</v>
      </c>
      <c r="J211">
        <v>0.9</v>
      </c>
      <c r="N211"/>
      <c r="Q211" s="34"/>
      <c r="S211" s="33"/>
      <c r="T211" s="33"/>
      <c r="U211" s="33"/>
      <c r="FA211" s="9">
        <v>41640</v>
      </c>
      <c r="FB211" s="28">
        <v>41635</v>
      </c>
      <c r="FC211" s="29">
        <v>41634</v>
      </c>
    </row>
    <row r="212" spans="2:159" x14ac:dyDescent="0.2">
      <c r="B212" s="54">
        <v>42401</v>
      </c>
      <c r="C212">
        <v>6.7875859294872012E-2</v>
      </c>
      <c r="D212">
        <v>0</v>
      </c>
      <c r="E212">
        <v>-2.5000000000000001E-3</v>
      </c>
      <c r="F212">
        <v>1.9000000000000003E-2</v>
      </c>
      <c r="G212">
        <v>-9.0000000000000011E-3</v>
      </c>
      <c r="H212">
        <v>0.151</v>
      </c>
      <c r="I212">
        <v>6.7875859294872012E-2</v>
      </c>
      <c r="J212">
        <v>0.85</v>
      </c>
      <c r="N212"/>
      <c r="Q212" s="34"/>
      <c r="S212" s="33"/>
      <c r="T212" s="33"/>
      <c r="U212" s="33"/>
      <c r="FA212" s="9">
        <v>41671</v>
      </c>
      <c r="FB212" s="28">
        <v>41668</v>
      </c>
      <c r="FC212" s="29">
        <v>41667</v>
      </c>
    </row>
    <row r="213" spans="2:159" x14ac:dyDescent="0.2">
      <c r="B213" s="54">
        <v>42430</v>
      </c>
      <c r="C213">
        <v>6.7883398404395015E-2</v>
      </c>
      <c r="D213">
        <v>0</v>
      </c>
      <c r="E213">
        <v>-2.5000000000000001E-3</v>
      </c>
      <c r="F213">
        <v>1.9000000000000003E-2</v>
      </c>
      <c r="G213">
        <v>-9.0000000000000011E-3</v>
      </c>
      <c r="H213">
        <v>0.151</v>
      </c>
      <c r="I213">
        <v>6.7883398404395015E-2</v>
      </c>
      <c r="J213">
        <v>0.4</v>
      </c>
      <c r="N213"/>
      <c r="Q213" s="34"/>
      <c r="S213" s="33"/>
      <c r="T213" s="33"/>
      <c r="U213" s="33"/>
      <c r="FA213" s="9">
        <v>41699</v>
      </c>
      <c r="FB213" s="28">
        <v>41696</v>
      </c>
      <c r="FC213" s="29">
        <v>41695</v>
      </c>
    </row>
    <row r="214" spans="2:159" x14ac:dyDescent="0.2">
      <c r="B214" s="54">
        <v>42461</v>
      </c>
      <c r="C214">
        <v>6.7891457452527004E-2</v>
      </c>
      <c r="D214">
        <v>0</v>
      </c>
      <c r="E214">
        <v>-2.5000000000000001E-3</v>
      </c>
      <c r="F214">
        <v>1.2E-2</v>
      </c>
      <c r="G214">
        <v>-9.0000000000000011E-3</v>
      </c>
      <c r="H214">
        <v>0.151</v>
      </c>
      <c r="I214">
        <v>6.7891457452527004E-2</v>
      </c>
      <c r="J214">
        <v>0.3</v>
      </c>
      <c r="N214"/>
      <c r="Q214" s="34"/>
      <c r="S214" s="33"/>
      <c r="T214" s="33"/>
      <c r="U214" s="33"/>
      <c r="FA214" s="9">
        <v>41730</v>
      </c>
      <c r="FB214" s="28">
        <v>41725</v>
      </c>
      <c r="FC214" s="29">
        <v>41724</v>
      </c>
    </row>
    <row r="215" spans="2:159" x14ac:dyDescent="0.2">
      <c r="B215" s="54">
        <v>42491</v>
      </c>
      <c r="C215">
        <v>6.7899256531384011E-2</v>
      </c>
      <c r="D215">
        <v>0</v>
      </c>
      <c r="E215">
        <v>-2.5000000000000001E-3</v>
      </c>
      <c r="F215">
        <v>1.2E-2</v>
      </c>
      <c r="G215">
        <v>-9.0000000000000011E-3</v>
      </c>
      <c r="H215">
        <v>0.151</v>
      </c>
      <c r="I215">
        <v>6.7899256531384011E-2</v>
      </c>
      <c r="J215">
        <v>0.3</v>
      </c>
      <c r="N215"/>
      <c r="Q215" s="34"/>
      <c r="S215" s="33"/>
      <c r="T215" s="33"/>
      <c r="U215" s="33"/>
      <c r="FA215" s="9">
        <v>41760</v>
      </c>
      <c r="FB215" s="28">
        <v>41757</v>
      </c>
      <c r="FC215" s="29">
        <v>41754</v>
      </c>
    </row>
    <row r="216" spans="2:159" x14ac:dyDescent="0.2">
      <c r="B216" s="54">
        <v>42522</v>
      </c>
      <c r="C216">
        <v>6.7907315579558009E-2</v>
      </c>
      <c r="D216">
        <v>0</v>
      </c>
      <c r="E216">
        <v>-2.5000000000000001E-3</v>
      </c>
      <c r="F216">
        <v>1.2E-2</v>
      </c>
      <c r="G216">
        <v>-9.0000000000000011E-3</v>
      </c>
      <c r="H216">
        <v>0.151</v>
      </c>
      <c r="I216">
        <v>6.7907315579558009E-2</v>
      </c>
      <c r="J216">
        <v>0.35</v>
      </c>
      <c r="N216"/>
      <c r="Q216" s="34"/>
      <c r="S216" s="33"/>
      <c r="T216" s="33"/>
      <c r="U216" s="33"/>
      <c r="FA216" s="9">
        <v>41791</v>
      </c>
      <c r="FB216" s="28">
        <v>41787</v>
      </c>
      <c r="FC216" s="29">
        <v>41786</v>
      </c>
    </row>
    <row r="217" spans="2:159" x14ac:dyDescent="0.2">
      <c r="B217" s="54">
        <v>42552</v>
      </c>
      <c r="C217">
        <v>6.791511465845701E-2</v>
      </c>
      <c r="D217">
        <v>0</v>
      </c>
      <c r="E217">
        <v>-2.5000000000000001E-3</v>
      </c>
      <c r="F217">
        <v>1.2E-2</v>
      </c>
      <c r="G217">
        <v>-9.0000000000000011E-3</v>
      </c>
      <c r="H217">
        <v>0.151</v>
      </c>
      <c r="I217">
        <v>6.791511465845701E-2</v>
      </c>
      <c r="J217">
        <v>0.4</v>
      </c>
      <c r="N217"/>
      <c r="Q217" s="34"/>
      <c r="S217" s="33"/>
      <c r="T217" s="33"/>
      <c r="U217" s="33"/>
      <c r="FA217" s="9">
        <v>41821</v>
      </c>
      <c r="FB217" s="28">
        <v>41816</v>
      </c>
      <c r="FC217" s="29">
        <v>41815</v>
      </c>
    </row>
    <row r="218" spans="2:159" x14ac:dyDescent="0.2">
      <c r="B218" s="54">
        <v>42583</v>
      </c>
      <c r="C218">
        <v>6.7923173706673001E-2</v>
      </c>
      <c r="D218">
        <v>0</v>
      </c>
      <c r="E218">
        <v>-2.5000000000000001E-3</v>
      </c>
      <c r="F218">
        <v>1.2E-2</v>
      </c>
      <c r="G218">
        <v>-9.0000000000000011E-3</v>
      </c>
      <c r="H218">
        <v>0.151</v>
      </c>
      <c r="I218">
        <v>6.7923173706673001E-2</v>
      </c>
      <c r="J218">
        <v>0.55000000000000004</v>
      </c>
      <c r="N218"/>
      <c r="Q218" s="34"/>
      <c r="S218" s="33"/>
      <c r="T218" s="33"/>
      <c r="U218" s="33"/>
      <c r="FA218" s="9">
        <v>41852</v>
      </c>
      <c r="FB218" s="28">
        <v>41849</v>
      </c>
      <c r="FC218" s="29">
        <v>41848</v>
      </c>
    </row>
    <row r="219" spans="2:159" x14ac:dyDescent="0.2">
      <c r="B219" s="54">
        <v>42614</v>
      </c>
      <c r="C219">
        <v>6.7931232754911031E-2</v>
      </c>
      <c r="D219">
        <v>0</v>
      </c>
      <c r="E219">
        <v>-2.5000000000000001E-3</v>
      </c>
      <c r="F219">
        <v>1.2E-2</v>
      </c>
      <c r="G219">
        <v>-9.0000000000000011E-3</v>
      </c>
      <c r="H219">
        <v>0.151</v>
      </c>
      <c r="I219">
        <v>6.7931232754911031E-2</v>
      </c>
      <c r="J219">
        <v>0.35</v>
      </c>
      <c r="N219"/>
      <c r="Q219" s="34"/>
      <c r="S219" s="33"/>
      <c r="T219" s="33"/>
      <c r="U219" s="33"/>
      <c r="FA219" s="9">
        <v>41883</v>
      </c>
      <c r="FB219" s="28">
        <v>41878</v>
      </c>
      <c r="FC219" s="29">
        <v>41877</v>
      </c>
    </row>
    <row r="220" spans="2:159" x14ac:dyDescent="0.2">
      <c r="B220" s="54">
        <v>42644</v>
      </c>
      <c r="C220">
        <v>6.7939031833871011E-2</v>
      </c>
      <c r="D220">
        <v>0</v>
      </c>
      <c r="E220">
        <v>-2.5000000000000001E-3</v>
      </c>
      <c r="F220">
        <v>1.2E-2</v>
      </c>
      <c r="G220">
        <v>-9.0000000000000011E-3</v>
      </c>
      <c r="H220">
        <v>0.151</v>
      </c>
      <c r="I220">
        <v>6.7939031833871011E-2</v>
      </c>
      <c r="J220">
        <v>0.45</v>
      </c>
      <c r="N220"/>
      <c r="Q220" s="34"/>
      <c r="S220" s="33"/>
      <c r="T220" s="33"/>
      <c r="U220" s="33"/>
      <c r="FA220" s="9">
        <v>41913</v>
      </c>
      <c r="FB220" s="28">
        <v>41908</v>
      </c>
      <c r="FC220" s="29">
        <v>41907</v>
      </c>
    </row>
    <row r="221" spans="2:159" x14ac:dyDescent="0.2">
      <c r="B221" s="54">
        <v>42675</v>
      </c>
      <c r="C221">
        <v>6.7947090882150007E-2</v>
      </c>
      <c r="D221">
        <v>0</v>
      </c>
      <c r="E221">
        <v>-2.5000000000000001E-3</v>
      </c>
      <c r="F221">
        <v>2.1000000000000001E-2</v>
      </c>
      <c r="G221">
        <v>-8.0000000000000002E-3</v>
      </c>
      <c r="H221">
        <v>0.151</v>
      </c>
      <c r="I221">
        <v>6.7947090882150007E-2</v>
      </c>
      <c r="J221">
        <v>0.5</v>
      </c>
      <c r="N221"/>
      <c r="Q221" s="34"/>
      <c r="S221" s="33"/>
      <c r="T221" s="33"/>
      <c r="U221" s="33"/>
      <c r="FA221" s="9">
        <v>41944</v>
      </c>
      <c r="FB221" s="28">
        <v>41941</v>
      </c>
      <c r="FC221" s="29">
        <v>41940</v>
      </c>
    </row>
    <row r="222" spans="2:159" x14ac:dyDescent="0.2">
      <c r="B222" s="54">
        <v>42705</v>
      </c>
      <c r="C222">
        <v>6.795488996115101E-2</v>
      </c>
      <c r="D222">
        <v>0</v>
      </c>
      <c r="E222">
        <v>-5.0000000000000001E-4</v>
      </c>
      <c r="F222">
        <v>2.1000000000000001E-2</v>
      </c>
      <c r="G222">
        <v>-8.0000000000000002E-3</v>
      </c>
      <c r="H222">
        <v>0.151</v>
      </c>
      <c r="I222">
        <v>6.795488996115101E-2</v>
      </c>
      <c r="J222">
        <v>0.8</v>
      </c>
      <c r="N222"/>
      <c r="Q222" s="34"/>
      <c r="S222" s="33"/>
      <c r="T222" s="33"/>
      <c r="U222" s="33"/>
      <c r="FA222" s="9">
        <v>41974</v>
      </c>
      <c r="FB222" s="28">
        <v>41968</v>
      </c>
      <c r="FC222" s="29">
        <v>41967</v>
      </c>
    </row>
    <row r="223" spans="2:159" x14ac:dyDescent="0.2">
      <c r="B223" s="54">
        <v>42736</v>
      </c>
      <c r="C223">
        <v>6.7962949009474014E-2</v>
      </c>
      <c r="D223">
        <v>0</v>
      </c>
      <c r="E223">
        <v>-5.0000000000000001E-4</v>
      </c>
      <c r="F223">
        <v>1.9000000000000003E-2</v>
      </c>
      <c r="G223">
        <v>-8.0000000000000002E-3</v>
      </c>
      <c r="H223">
        <v>0.151</v>
      </c>
      <c r="I223">
        <v>6.7962949009474014E-2</v>
      </c>
      <c r="J223">
        <v>0.9</v>
      </c>
      <c r="N223"/>
      <c r="Q223" s="34"/>
      <c r="S223" s="33"/>
      <c r="T223" s="33"/>
      <c r="U223" s="33"/>
      <c r="FA223" s="9">
        <v>42005</v>
      </c>
      <c r="FB223" s="28">
        <v>42002</v>
      </c>
      <c r="FC223" s="29">
        <v>41999</v>
      </c>
    </row>
    <row r="224" spans="2:159" x14ac:dyDescent="0.2">
      <c r="B224" s="54">
        <v>42767</v>
      </c>
      <c r="C224">
        <v>6.7971008057817001E-2</v>
      </c>
      <c r="D224">
        <v>0</v>
      </c>
      <c r="E224">
        <v>-5.0000000000000001E-4</v>
      </c>
      <c r="F224">
        <v>1.9000000000000003E-2</v>
      </c>
      <c r="G224">
        <v>-8.0000000000000002E-3</v>
      </c>
      <c r="H224">
        <v>0.151</v>
      </c>
      <c r="I224">
        <v>6.7971008057817001E-2</v>
      </c>
      <c r="J224">
        <v>0.85</v>
      </c>
      <c r="N224"/>
      <c r="Q224" s="34"/>
      <c r="S224" s="33"/>
      <c r="T224" s="33"/>
      <c r="U224" s="33"/>
      <c r="FA224" s="9">
        <v>42036</v>
      </c>
      <c r="FB224" s="28">
        <v>42032</v>
      </c>
      <c r="FC224" s="29">
        <v>42031</v>
      </c>
    </row>
    <row r="225" spans="2:159" x14ac:dyDescent="0.2">
      <c r="B225" s="54">
        <v>42795</v>
      </c>
      <c r="C225">
        <v>6.7978287198276019E-2</v>
      </c>
      <c r="D225">
        <v>0</v>
      </c>
      <c r="E225">
        <v>0</v>
      </c>
      <c r="F225">
        <v>0</v>
      </c>
      <c r="G225">
        <v>0</v>
      </c>
      <c r="H225">
        <v>0.151</v>
      </c>
      <c r="I225">
        <v>6.7978287198276019E-2</v>
      </c>
      <c r="J225">
        <v>0.4</v>
      </c>
      <c r="N225"/>
      <c r="Q225" s="34"/>
      <c r="S225" s="33"/>
      <c r="T225" s="33"/>
      <c r="U225" s="33"/>
      <c r="FA225" s="9">
        <v>42064</v>
      </c>
      <c r="FB225" s="28">
        <v>42060</v>
      </c>
      <c r="FC225" s="29">
        <v>42059</v>
      </c>
    </row>
    <row r="226" spans="2:159" x14ac:dyDescent="0.2">
      <c r="B226" s="54">
        <v>42826</v>
      </c>
      <c r="C226">
        <v>6.7986346246661E-2</v>
      </c>
      <c r="D226">
        <v>0</v>
      </c>
      <c r="E226">
        <v>0</v>
      </c>
      <c r="F226">
        <v>0</v>
      </c>
      <c r="G226">
        <v>0</v>
      </c>
      <c r="H226">
        <v>0.151</v>
      </c>
      <c r="I226">
        <v>6.7986346246661E-2</v>
      </c>
      <c r="J226">
        <v>0.3</v>
      </c>
      <c r="N226"/>
      <c r="Q226" s="34"/>
      <c r="S226" s="33"/>
      <c r="T226" s="33"/>
      <c r="U226" s="33"/>
      <c r="FA226" s="9">
        <v>42095</v>
      </c>
      <c r="FB226" s="28">
        <v>42090</v>
      </c>
      <c r="FC226" s="29">
        <v>42089</v>
      </c>
    </row>
    <row r="227" spans="2:159" x14ac:dyDescent="0.2">
      <c r="B227" s="54">
        <v>42856</v>
      </c>
      <c r="C227">
        <v>6.7994145325763006E-2</v>
      </c>
      <c r="D227">
        <v>0</v>
      </c>
      <c r="E227">
        <v>0</v>
      </c>
      <c r="F227">
        <v>0</v>
      </c>
      <c r="G227">
        <v>0</v>
      </c>
      <c r="H227">
        <v>0.151</v>
      </c>
      <c r="I227">
        <v>6.7994145325763006E-2</v>
      </c>
      <c r="J227">
        <v>0.3</v>
      </c>
      <c r="N227"/>
      <c r="Q227" s="34"/>
      <c r="S227" s="33"/>
      <c r="T227" s="33"/>
      <c r="U227" s="33"/>
      <c r="FA227" s="9">
        <v>42125</v>
      </c>
      <c r="FB227" s="28">
        <v>42122</v>
      </c>
      <c r="FC227" s="29">
        <v>42121</v>
      </c>
    </row>
    <row r="228" spans="2:159" x14ac:dyDescent="0.2">
      <c r="B228" s="54">
        <v>42887</v>
      </c>
      <c r="C228">
        <v>6.8002204374190009E-2</v>
      </c>
      <c r="D228">
        <v>0</v>
      </c>
      <c r="E228">
        <v>0</v>
      </c>
      <c r="F228">
        <v>0</v>
      </c>
      <c r="G228">
        <v>0</v>
      </c>
      <c r="H228">
        <v>0.151</v>
      </c>
      <c r="I228">
        <v>6.8002204374190009E-2</v>
      </c>
      <c r="J228">
        <v>0.35</v>
      </c>
      <c r="N228"/>
      <c r="Q228" s="34"/>
      <c r="S228" s="33"/>
      <c r="T228" s="33"/>
      <c r="U228" s="33"/>
      <c r="FA228" s="9">
        <v>42156</v>
      </c>
      <c r="FB228" s="28">
        <v>42151</v>
      </c>
      <c r="FC228" s="29">
        <v>42150</v>
      </c>
    </row>
    <row r="229" spans="2:159" x14ac:dyDescent="0.2">
      <c r="B229" s="54">
        <v>42917</v>
      </c>
      <c r="C229">
        <v>6.8010003453332996E-2</v>
      </c>
      <c r="D229">
        <v>0</v>
      </c>
      <c r="E229">
        <v>0</v>
      </c>
      <c r="F229">
        <v>0</v>
      </c>
      <c r="G229">
        <v>0</v>
      </c>
      <c r="H229">
        <v>0.151</v>
      </c>
      <c r="I229">
        <v>6.8010003453332996E-2</v>
      </c>
      <c r="J229">
        <v>0.4</v>
      </c>
      <c r="N229"/>
      <c r="Q229" s="34"/>
      <c r="S229" s="33"/>
      <c r="T229" s="33"/>
      <c r="U229" s="33"/>
      <c r="FA229" s="9">
        <v>42186</v>
      </c>
      <c r="FB229" s="28">
        <v>42181</v>
      </c>
      <c r="FC229" s="29">
        <v>42180</v>
      </c>
    </row>
    <row r="230" spans="2:159" x14ac:dyDescent="0.2">
      <c r="B230" s="54">
        <v>42948</v>
      </c>
      <c r="C230">
        <v>6.8018062501802007E-2</v>
      </c>
      <c r="D230">
        <v>0</v>
      </c>
      <c r="E230">
        <v>0</v>
      </c>
      <c r="F230">
        <v>0</v>
      </c>
      <c r="G230">
        <v>0</v>
      </c>
      <c r="H230">
        <v>0.151</v>
      </c>
      <c r="I230">
        <v>6.8018062501802007E-2</v>
      </c>
      <c r="J230">
        <v>0.55000000000000004</v>
      </c>
      <c r="N230"/>
      <c r="Q230" s="34"/>
      <c r="S230" s="33"/>
      <c r="T230" s="33"/>
      <c r="U230" s="33"/>
      <c r="FA230" s="9">
        <v>42217</v>
      </c>
      <c r="FB230" s="28">
        <v>42214</v>
      </c>
      <c r="FC230" s="29">
        <v>42213</v>
      </c>
    </row>
    <row r="231" spans="2:159" x14ac:dyDescent="0.2">
      <c r="B231" s="54">
        <v>42979</v>
      </c>
      <c r="C231">
        <v>6.8026121550293014E-2</v>
      </c>
      <c r="D231">
        <v>0</v>
      </c>
      <c r="E231">
        <v>0</v>
      </c>
      <c r="F231">
        <v>0</v>
      </c>
      <c r="G231">
        <v>0</v>
      </c>
      <c r="H231">
        <v>0.151</v>
      </c>
      <c r="I231">
        <v>6.8026121550293014E-2</v>
      </c>
      <c r="J231">
        <v>0.35</v>
      </c>
      <c r="N231"/>
      <c r="Q231" s="34"/>
      <c r="S231" s="33"/>
      <c r="T231" s="33"/>
      <c r="U231" s="33"/>
      <c r="FA231" s="9">
        <v>42248</v>
      </c>
      <c r="FB231" s="28">
        <v>42243</v>
      </c>
      <c r="FC231" s="29">
        <v>42242</v>
      </c>
    </row>
    <row r="232" spans="2:159" x14ac:dyDescent="0.2">
      <c r="B232" s="54">
        <v>43009</v>
      </c>
      <c r="C232">
        <v>6.8033920629498021E-2</v>
      </c>
      <c r="D232">
        <v>0</v>
      </c>
      <c r="E232">
        <v>0</v>
      </c>
      <c r="F232">
        <v>0</v>
      </c>
      <c r="G232">
        <v>0</v>
      </c>
      <c r="H232">
        <v>0.151</v>
      </c>
      <c r="I232">
        <v>6.8033920629498021E-2</v>
      </c>
      <c r="J232">
        <v>0.45</v>
      </c>
      <c r="N232"/>
      <c r="Q232" s="34"/>
      <c r="S232" s="33"/>
      <c r="T232" s="33"/>
      <c r="U232" s="33"/>
      <c r="FA232" s="9">
        <v>42278</v>
      </c>
      <c r="FB232" s="28">
        <v>42275</v>
      </c>
      <c r="FC232" s="29">
        <v>42272</v>
      </c>
    </row>
    <row r="233" spans="2:159" x14ac:dyDescent="0.2">
      <c r="B233" s="54">
        <v>43040</v>
      </c>
      <c r="C233">
        <v>6.8041979678031009E-2</v>
      </c>
      <c r="D233">
        <v>0</v>
      </c>
      <c r="E233">
        <v>0</v>
      </c>
      <c r="F233">
        <v>0</v>
      </c>
      <c r="G233">
        <v>0</v>
      </c>
      <c r="H233">
        <v>0.151</v>
      </c>
      <c r="I233">
        <v>6.8041979678031009E-2</v>
      </c>
      <c r="J233">
        <v>0.5</v>
      </c>
      <c r="N233"/>
      <c r="Q233" s="34"/>
      <c r="S233" s="33"/>
      <c r="T233" s="33"/>
      <c r="U233" s="33"/>
      <c r="FA233" s="9">
        <v>42309</v>
      </c>
      <c r="FB233" s="28">
        <v>42305</v>
      </c>
      <c r="FC233" s="29">
        <v>42304</v>
      </c>
    </row>
    <row r="234" spans="2:159" x14ac:dyDescent="0.2">
      <c r="B234" s="54">
        <v>43070</v>
      </c>
      <c r="C234">
        <v>6.804977875727701E-2</v>
      </c>
      <c r="D234">
        <v>0</v>
      </c>
      <c r="E234">
        <v>0</v>
      </c>
      <c r="F234">
        <v>0</v>
      </c>
      <c r="G234">
        <v>0</v>
      </c>
      <c r="H234">
        <v>0.151</v>
      </c>
      <c r="I234">
        <v>6.804977875727701E-2</v>
      </c>
      <c r="J234">
        <v>0.8</v>
      </c>
      <c r="N234"/>
      <c r="Q234" s="34"/>
      <c r="S234" s="33"/>
      <c r="T234" s="33"/>
      <c r="U234" s="33"/>
      <c r="FA234" s="9">
        <v>42339</v>
      </c>
      <c r="FB234" s="28">
        <v>42333</v>
      </c>
      <c r="FC234" s="29">
        <v>42332</v>
      </c>
    </row>
    <row r="235" spans="2:159" x14ac:dyDescent="0.2">
      <c r="B235" s="54">
        <v>43101</v>
      </c>
      <c r="C235">
        <v>6.8057837805853019E-2</v>
      </c>
      <c r="D235">
        <v>0</v>
      </c>
      <c r="E235">
        <v>0</v>
      </c>
      <c r="F235">
        <v>0</v>
      </c>
      <c r="G235">
        <v>0</v>
      </c>
      <c r="I235">
        <v>6.8057837805853019E-2</v>
      </c>
      <c r="N235"/>
      <c r="Q235" s="34"/>
      <c r="S235" s="33"/>
      <c r="T235" s="33"/>
      <c r="U235" s="33"/>
      <c r="FA235" s="9">
        <v>42370</v>
      </c>
      <c r="FB235" s="28">
        <v>42367</v>
      </c>
      <c r="FC235" s="29">
        <v>42366</v>
      </c>
    </row>
    <row r="236" spans="2:159" x14ac:dyDescent="0.2">
      <c r="B236" s="54">
        <v>43132</v>
      </c>
      <c r="C236">
        <v>6.8065896854450011E-2</v>
      </c>
      <c r="D236">
        <v>0</v>
      </c>
      <c r="E236">
        <v>0</v>
      </c>
      <c r="F236">
        <v>0</v>
      </c>
      <c r="G236">
        <v>0</v>
      </c>
      <c r="I236">
        <v>6.8065896854450011E-2</v>
      </c>
      <c r="N236"/>
      <c r="Q236" s="34"/>
      <c r="S236" s="33"/>
      <c r="T236" s="33"/>
      <c r="U236" s="33"/>
      <c r="FA236" s="9">
        <v>42401</v>
      </c>
      <c r="FB236" s="28">
        <v>42396</v>
      </c>
      <c r="FC236" s="29">
        <v>42395</v>
      </c>
    </row>
    <row r="237" spans="2:159" x14ac:dyDescent="0.2">
      <c r="B237" s="54">
        <v>43160</v>
      </c>
      <c r="C237">
        <v>6.8073175995136015E-2</v>
      </c>
      <c r="D237">
        <v>0</v>
      </c>
      <c r="E237">
        <v>0</v>
      </c>
      <c r="F237">
        <v>0</v>
      </c>
      <c r="G237">
        <v>0</v>
      </c>
      <c r="I237">
        <v>6.8073175995136015E-2</v>
      </c>
      <c r="N237"/>
      <c r="Q237" s="34"/>
      <c r="S237" s="33"/>
      <c r="T237" s="33"/>
      <c r="U237" s="33"/>
      <c r="FA237" s="9">
        <v>42430</v>
      </c>
      <c r="FB237" s="28">
        <v>42425</v>
      </c>
      <c r="FC237" s="29">
        <v>42424</v>
      </c>
    </row>
    <row r="238" spans="2:159" x14ac:dyDescent="0.2">
      <c r="B238" s="54">
        <v>43191</v>
      </c>
      <c r="C238">
        <v>6.8081235043774002E-2</v>
      </c>
      <c r="D238">
        <v>0</v>
      </c>
      <c r="E238">
        <v>0</v>
      </c>
      <c r="F238">
        <v>0</v>
      </c>
      <c r="G238">
        <v>0</v>
      </c>
      <c r="I238">
        <v>6.8081235043774002E-2</v>
      </c>
      <c r="N238"/>
      <c r="Q238" s="34"/>
      <c r="S238" s="33"/>
      <c r="T238" s="33"/>
      <c r="U238" s="33"/>
      <c r="FA238" s="9">
        <v>42461</v>
      </c>
      <c r="FB238" s="28">
        <v>42458</v>
      </c>
      <c r="FC238" s="29">
        <v>42457</v>
      </c>
    </row>
    <row r="239" spans="2:159" x14ac:dyDescent="0.2">
      <c r="B239" s="54">
        <v>43221</v>
      </c>
      <c r="C239">
        <v>6.808903412312102E-2</v>
      </c>
      <c r="D239">
        <v>0</v>
      </c>
      <c r="E239">
        <v>0</v>
      </c>
      <c r="F239">
        <v>0</v>
      </c>
      <c r="G239">
        <v>0</v>
      </c>
      <c r="I239">
        <v>6.808903412312102E-2</v>
      </c>
      <c r="N239"/>
      <c r="Q239" s="34"/>
      <c r="S239" s="33"/>
      <c r="T239" s="33"/>
      <c r="U239" s="33"/>
      <c r="FA239" s="9">
        <v>42491</v>
      </c>
      <c r="FB239" s="28">
        <v>42487</v>
      </c>
      <c r="FC239" s="29">
        <v>42486</v>
      </c>
    </row>
    <row r="240" spans="2:159" x14ac:dyDescent="0.2">
      <c r="B240" s="54">
        <v>43252</v>
      </c>
      <c r="C240">
        <v>6.8097093171801001E-2</v>
      </c>
      <c r="D240">
        <v>0</v>
      </c>
      <c r="E240">
        <v>0</v>
      </c>
      <c r="F240">
        <v>0</v>
      </c>
      <c r="G240">
        <v>0</v>
      </c>
      <c r="I240">
        <v>6.8097093171801001E-2</v>
      </c>
      <c r="N240"/>
      <c r="Q240" s="34"/>
      <c r="S240" s="33"/>
      <c r="T240" s="33"/>
      <c r="U240" s="33"/>
      <c r="FA240" s="9">
        <v>42522</v>
      </c>
      <c r="FB240" s="28">
        <v>42516</v>
      </c>
      <c r="FC240" s="29">
        <v>42515</v>
      </c>
    </row>
    <row r="241" spans="2:159" x14ac:dyDescent="0.2">
      <c r="B241" s="54">
        <v>43282</v>
      </c>
      <c r="C241">
        <v>6.8104892251190027E-2</v>
      </c>
      <c r="D241">
        <v>0</v>
      </c>
      <c r="E241">
        <v>0</v>
      </c>
      <c r="F241">
        <v>0</v>
      </c>
      <c r="G241">
        <v>0</v>
      </c>
      <c r="I241">
        <v>6.8104892251190027E-2</v>
      </c>
      <c r="N241"/>
      <c r="Q241" s="34"/>
      <c r="S241" s="33"/>
      <c r="T241" s="33"/>
      <c r="U241" s="33"/>
      <c r="FA241" s="9">
        <v>42552</v>
      </c>
      <c r="FB241" s="28">
        <v>42549</v>
      </c>
      <c r="FC241" s="29">
        <v>42548</v>
      </c>
    </row>
    <row r="242" spans="2:159" x14ac:dyDescent="0.2">
      <c r="B242" s="54">
        <v>43313</v>
      </c>
      <c r="C242">
        <v>6.8112951299912003E-2</v>
      </c>
      <c r="D242">
        <v>0</v>
      </c>
      <c r="E242">
        <v>0</v>
      </c>
      <c r="F242">
        <v>0</v>
      </c>
      <c r="G242">
        <v>0</v>
      </c>
      <c r="I242">
        <v>6.8112951299912003E-2</v>
      </c>
      <c r="N242"/>
      <c r="Q242" s="34"/>
      <c r="S242" s="33"/>
      <c r="T242" s="33"/>
      <c r="U242" s="33"/>
      <c r="FA242" s="9">
        <v>42583</v>
      </c>
      <c r="FB242" s="28">
        <v>42578</v>
      </c>
      <c r="FC242" s="29">
        <v>42577</v>
      </c>
    </row>
    <row r="243" spans="2:159" x14ac:dyDescent="0.2">
      <c r="B243" s="54">
        <v>43344</v>
      </c>
      <c r="C243">
        <v>6.8121010348656016E-2</v>
      </c>
      <c r="D243">
        <v>0</v>
      </c>
      <c r="E243">
        <v>0</v>
      </c>
      <c r="F243">
        <v>0</v>
      </c>
      <c r="G243">
        <v>0</v>
      </c>
      <c r="I243">
        <v>6.8121010348656016E-2</v>
      </c>
      <c r="N243"/>
      <c r="Q243" s="34"/>
      <c r="S243" s="33"/>
      <c r="T243" s="33"/>
      <c r="U243" s="33"/>
      <c r="FA243" s="9">
        <v>42614</v>
      </c>
      <c r="FB243" s="28">
        <v>42611</v>
      </c>
      <c r="FC243" s="29">
        <v>42608</v>
      </c>
    </row>
    <row r="244" spans="2:159" x14ac:dyDescent="0.2">
      <c r="B244" s="54">
        <v>43374</v>
      </c>
      <c r="C244">
        <v>6.8128809428106035E-2</v>
      </c>
      <c r="D244">
        <v>0</v>
      </c>
      <c r="E244">
        <v>0</v>
      </c>
      <c r="F244">
        <v>0</v>
      </c>
      <c r="G244">
        <v>0</v>
      </c>
      <c r="I244">
        <v>6.8128809428106035E-2</v>
      </c>
      <c r="N244"/>
      <c r="Q244" s="34"/>
      <c r="S244" s="33"/>
      <c r="T244" s="33"/>
      <c r="U244" s="33"/>
      <c r="FA244" s="9">
        <v>42644</v>
      </c>
      <c r="FB244" s="28">
        <v>42641</v>
      </c>
      <c r="FC244" s="29">
        <v>42640</v>
      </c>
    </row>
    <row r="245" spans="2:159" x14ac:dyDescent="0.2">
      <c r="B245" s="54">
        <v>43405</v>
      </c>
      <c r="C245">
        <v>6.8136868476892001E-2</v>
      </c>
      <c r="D245">
        <v>0</v>
      </c>
      <c r="E245">
        <v>0</v>
      </c>
      <c r="F245">
        <v>0</v>
      </c>
      <c r="G245">
        <v>0</v>
      </c>
      <c r="I245">
        <v>6.8136868476892001E-2</v>
      </c>
      <c r="N245"/>
      <c r="Q245" s="34"/>
      <c r="FA245" s="9">
        <v>42675</v>
      </c>
      <c r="FB245" s="28">
        <v>42670</v>
      </c>
      <c r="FC245" s="29">
        <v>42669</v>
      </c>
    </row>
    <row r="246" spans="2:159" x14ac:dyDescent="0.2">
      <c r="B246" s="54">
        <v>43435</v>
      </c>
      <c r="C246">
        <v>6.8144667556383015E-2</v>
      </c>
      <c r="D246">
        <v>0</v>
      </c>
      <c r="E246">
        <v>0</v>
      </c>
      <c r="F246">
        <v>0</v>
      </c>
      <c r="G246">
        <v>0</v>
      </c>
      <c r="I246">
        <v>6.8144667556383015E-2</v>
      </c>
      <c r="N246"/>
      <c r="Q246" s="34"/>
      <c r="FA246" s="9">
        <v>42705</v>
      </c>
      <c r="FB246" s="28">
        <v>42702</v>
      </c>
      <c r="FC246" s="29">
        <v>42699</v>
      </c>
    </row>
    <row r="247" spans="2:159" x14ac:dyDescent="0.2">
      <c r="B247" s="54">
        <v>43466</v>
      </c>
      <c r="C247">
        <v>6.8152726605212016E-2</v>
      </c>
      <c r="D247">
        <v>0</v>
      </c>
      <c r="E247">
        <v>0</v>
      </c>
      <c r="F247">
        <v>0</v>
      </c>
      <c r="G247">
        <v>0</v>
      </c>
      <c r="I247">
        <v>6.8152726605212016E-2</v>
      </c>
      <c r="N247"/>
      <c r="Q247" s="34"/>
      <c r="FA247" s="9">
        <v>42736</v>
      </c>
      <c r="FB247" s="28">
        <v>42732</v>
      </c>
      <c r="FC247" s="29">
        <v>42731</v>
      </c>
    </row>
    <row r="248" spans="2:159" x14ac:dyDescent="0.2">
      <c r="B248" s="54">
        <v>43497</v>
      </c>
      <c r="C248">
        <v>6.8160785654062014E-2</v>
      </c>
      <c r="D248">
        <v>0</v>
      </c>
      <c r="E248">
        <v>0</v>
      </c>
      <c r="F248">
        <v>0</v>
      </c>
      <c r="G248">
        <v>0</v>
      </c>
      <c r="I248">
        <v>6.8160785654062014E-2</v>
      </c>
      <c r="N248"/>
      <c r="Q248" s="34"/>
      <c r="FA248" s="9">
        <v>42767</v>
      </c>
      <c r="FB248" s="28">
        <v>42762</v>
      </c>
      <c r="FC248" s="29">
        <v>42761</v>
      </c>
    </row>
    <row r="249" spans="2:159" x14ac:dyDescent="0.2">
      <c r="B249" s="54">
        <v>43525</v>
      </c>
      <c r="C249">
        <v>6.816806479497603E-2</v>
      </c>
      <c r="D249">
        <v>0</v>
      </c>
      <c r="E249">
        <v>0</v>
      </c>
      <c r="F249">
        <v>0</v>
      </c>
      <c r="G249">
        <v>0</v>
      </c>
      <c r="I249">
        <v>6.816806479497603E-2</v>
      </c>
      <c r="N249"/>
      <c r="P249" s="35"/>
      <c r="Q249" s="34"/>
      <c r="FA249" s="9">
        <v>42795</v>
      </c>
      <c r="FB249" s="28">
        <v>42790</v>
      </c>
      <c r="FC249" s="29">
        <v>42789</v>
      </c>
    </row>
    <row r="250" spans="2:159" x14ac:dyDescent="0.2">
      <c r="B250" s="54">
        <v>43556</v>
      </c>
      <c r="C250">
        <v>6.8176123843867023E-2</v>
      </c>
      <c r="D250">
        <v>0</v>
      </c>
      <c r="E250">
        <v>0</v>
      </c>
      <c r="F250">
        <v>0</v>
      </c>
      <c r="G250">
        <v>0</v>
      </c>
      <c r="I250">
        <v>6.8176123843867023E-2</v>
      </c>
      <c r="N250"/>
      <c r="P250" s="35"/>
      <c r="Q250" s="34"/>
      <c r="FA250" s="9">
        <v>42826</v>
      </c>
      <c r="FB250" s="28">
        <v>42823</v>
      </c>
      <c r="FC250" s="29">
        <v>42822</v>
      </c>
    </row>
    <row r="251" spans="2:159" x14ac:dyDescent="0.2">
      <c r="B251" s="54">
        <v>43586</v>
      </c>
      <c r="C251">
        <v>6.8183922923459997E-2</v>
      </c>
      <c r="D251">
        <v>0</v>
      </c>
      <c r="E251">
        <v>0</v>
      </c>
      <c r="F251">
        <v>0</v>
      </c>
      <c r="G251">
        <v>0</v>
      </c>
      <c r="I251">
        <v>6.8183922923459997E-2</v>
      </c>
      <c r="N251"/>
      <c r="P251" s="35"/>
      <c r="Q251" s="34"/>
      <c r="FA251" s="9">
        <v>42856</v>
      </c>
      <c r="FB251" s="28">
        <v>42851</v>
      </c>
      <c r="FC251" s="29">
        <v>42850</v>
      </c>
    </row>
    <row r="252" spans="2:159" x14ac:dyDescent="0.2">
      <c r="B252" s="54">
        <v>43617</v>
      </c>
      <c r="C252">
        <v>6.8191981972393012E-2</v>
      </c>
      <c r="D252">
        <v>0</v>
      </c>
      <c r="E252">
        <v>0</v>
      </c>
      <c r="F252">
        <v>0</v>
      </c>
      <c r="G252">
        <v>0</v>
      </c>
      <c r="I252">
        <v>6.8191981972393012E-2</v>
      </c>
      <c r="N252"/>
      <c r="P252" s="35"/>
      <c r="Q252" s="34"/>
      <c r="FA252" s="9">
        <v>42887</v>
      </c>
      <c r="FB252" s="28">
        <v>42881</v>
      </c>
      <c r="FC252" s="29">
        <v>42880</v>
      </c>
    </row>
    <row r="253" spans="2:159" x14ac:dyDescent="0.2">
      <c r="B253" s="54">
        <v>43647</v>
      </c>
      <c r="C253">
        <v>6.8188357640297015E-2</v>
      </c>
      <c r="D253">
        <v>0</v>
      </c>
      <c r="E253">
        <v>0</v>
      </c>
      <c r="F253">
        <v>0</v>
      </c>
      <c r="G253">
        <v>0</v>
      </c>
      <c r="I253">
        <v>6.8188357640297015E-2</v>
      </c>
      <c r="N253"/>
      <c r="P253" s="35"/>
      <c r="Q253" s="34"/>
      <c r="FA253" s="9">
        <v>42917</v>
      </c>
      <c r="FB253" s="28">
        <v>42914</v>
      </c>
      <c r="FC253" s="29">
        <v>42913</v>
      </c>
    </row>
    <row r="254" spans="2:159" x14ac:dyDescent="0.2">
      <c r="B254" s="54">
        <v>43678</v>
      </c>
      <c r="C254">
        <v>6.8178710401101017E-2</v>
      </c>
      <c r="D254">
        <v>0</v>
      </c>
      <c r="E254">
        <v>0</v>
      </c>
      <c r="F254">
        <v>0</v>
      </c>
      <c r="G254">
        <v>0</v>
      </c>
      <c r="I254">
        <v>6.8178710401101017E-2</v>
      </c>
      <c r="N254"/>
      <c r="P254" s="35"/>
      <c r="Q254" s="34"/>
      <c r="FA254" s="9">
        <v>42948</v>
      </c>
      <c r="FB254" s="28">
        <v>42943</v>
      </c>
      <c r="FC254" s="29">
        <v>42942</v>
      </c>
    </row>
    <row r="255" spans="2:159" x14ac:dyDescent="0.2">
      <c r="B255" s="54">
        <v>43709</v>
      </c>
      <c r="C255">
        <v>6.8169063161935009E-2</v>
      </c>
      <c r="D255">
        <v>0</v>
      </c>
      <c r="E255">
        <v>0</v>
      </c>
      <c r="F255">
        <v>0</v>
      </c>
      <c r="G255">
        <v>0</v>
      </c>
      <c r="I255">
        <v>6.8169063161935009E-2</v>
      </c>
      <c r="N255"/>
      <c r="P255" s="35"/>
      <c r="Q255" s="34"/>
      <c r="FA255" s="9">
        <v>42979</v>
      </c>
      <c r="FB255" s="28">
        <v>42976</v>
      </c>
      <c r="FC255" s="29">
        <v>42975</v>
      </c>
    </row>
    <row r="256" spans="2:159" x14ac:dyDescent="0.2">
      <c r="B256" s="54">
        <v>43739</v>
      </c>
      <c r="C256">
        <v>6.8159727124061001E-2</v>
      </c>
      <c r="D256">
        <v>0</v>
      </c>
      <c r="E256">
        <v>0</v>
      </c>
      <c r="F256">
        <v>0</v>
      </c>
      <c r="G256">
        <v>0</v>
      </c>
      <c r="I256">
        <v>6.8159727124061001E-2</v>
      </c>
      <c r="N256"/>
      <c r="P256" s="35"/>
      <c r="Q256" s="34"/>
      <c r="FA256" s="9">
        <v>43009</v>
      </c>
      <c r="FB256" s="28">
        <v>43005</v>
      </c>
      <c r="FC256" s="29">
        <v>43004</v>
      </c>
    </row>
    <row r="257" spans="2:159" x14ac:dyDescent="0.2">
      <c r="B257" s="54">
        <v>43770</v>
      </c>
      <c r="C257">
        <v>6.8150079884956014E-2</v>
      </c>
      <c r="D257">
        <v>0</v>
      </c>
      <c r="E257">
        <v>0</v>
      </c>
      <c r="F257">
        <v>0</v>
      </c>
      <c r="G257">
        <v>0</v>
      </c>
      <c r="I257">
        <v>6.8150079884956014E-2</v>
      </c>
      <c r="N257"/>
      <c r="P257" s="35"/>
      <c r="Q257" s="34"/>
      <c r="FA257" s="9">
        <v>43040</v>
      </c>
      <c r="FB257" s="28">
        <v>43035</v>
      </c>
      <c r="FC257" s="29">
        <v>43034</v>
      </c>
    </row>
    <row r="258" spans="2:159" x14ac:dyDescent="0.2">
      <c r="B258" s="54">
        <v>43800</v>
      </c>
      <c r="C258">
        <v>6.8140743847142013E-2</v>
      </c>
      <c r="D258">
        <v>0</v>
      </c>
      <c r="E258">
        <v>0</v>
      </c>
      <c r="F258">
        <v>0</v>
      </c>
      <c r="G258">
        <v>0</v>
      </c>
      <c r="I258">
        <v>6.8140743847142013E-2</v>
      </c>
      <c r="N258"/>
      <c r="P258" s="35"/>
      <c r="Q258" s="34"/>
      <c r="FA258" s="9">
        <v>43070</v>
      </c>
      <c r="FB258" s="28">
        <v>43067</v>
      </c>
      <c r="FC258" s="29">
        <v>43066</v>
      </c>
    </row>
    <row r="259" spans="2:159" x14ac:dyDescent="0.2">
      <c r="B259" s="54">
        <v>43831</v>
      </c>
      <c r="C259">
        <v>6.8131096608097019E-2</v>
      </c>
      <c r="D259">
        <v>0</v>
      </c>
      <c r="E259">
        <v>0</v>
      </c>
      <c r="F259">
        <v>0</v>
      </c>
      <c r="G259">
        <v>0</v>
      </c>
      <c r="I259">
        <v>6.8131096608097019E-2</v>
      </c>
      <c r="N259"/>
      <c r="P259" s="35"/>
      <c r="Q259" s="34"/>
      <c r="FA259" s="9">
        <v>43101</v>
      </c>
      <c r="FB259" s="28">
        <v>43096</v>
      </c>
      <c r="FC259" s="29">
        <v>43095</v>
      </c>
    </row>
    <row r="260" spans="2:159" x14ac:dyDescent="0.2">
      <c r="B260" s="54">
        <v>43862</v>
      </c>
      <c r="C260">
        <v>6.8121449369083001E-2</v>
      </c>
      <c r="D260">
        <v>0</v>
      </c>
      <c r="E260">
        <v>0</v>
      </c>
      <c r="F260">
        <v>0</v>
      </c>
      <c r="G260">
        <v>0</v>
      </c>
      <c r="I260">
        <v>6.8121449369083001E-2</v>
      </c>
      <c r="N260"/>
      <c r="P260" s="35"/>
      <c r="Q260" s="34"/>
      <c r="FA260" s="9">
        <v>43132</v>
      </c>
      <c r="FB260" s="28">
        <v>43129</v>
      </c>
      <c r="FC260" s="29">
        <v>43126</v>
      </c>
    </row>
    <row r="261" spans="2:159" x14ac:dyDescent="0.2">
      <c r="B261" s="54">
        <v>43891</v>
      </c>
      <c r="C261">
        <v>6.8112424532614013E-2</v>
      </c>
      <c r="D261">
        <v>0</v>
      </c>
      <c r="E261">
        <v>0</v>
      </c>
      <c r="F261">
        <v>0</v>
      </c>
      <c r="G261">
        <v>0</v>
      </c>
      <c r="I261">
        <v>6.8112424532614013E-2</v>
      </c>
      <c r="N261"/>
      <c r="P261" s="35"/>
      <c r="Q261" s="34"/>
      <c r="FA261" s="9">
        <v>43160</v>
      </c>
      <c r="FB261" s="28">
        <v>43157</v>
      </c>
      <c r="FC261" s="29">
        <v>43154</v>
      </c>
    </row>
    <row r="262" spans="2:159" x14ac:dyDescent="0.2">
      <c r="B262" s="54">
        <v>43922</v>
      </c>
      <c r="C262">
        <v>6.8102777293660002E-2</v>
      </c>
      <c r="D262">
        <v>0</v>
      </c>
      <c r="E262">
        <v>0</v>
      </c>
      <c r="F262">
        <v>0</v>
      </c>
      <c r="G262">
        <v>0</v>
      </c>
      <c r="I262">
        <v>6.8102777293660002E-2</v>
      </c>
      <c r="N262"/>
      <c r="P262" s="35"/>
      <c r="Q262" s="34"/>
      <c r="FA262" s="9">
        <v>43191</v>
      </c>
      <c r="FB262" s="28">
        <v>43186</v>
      </c>
      <c r="FC262" s="29">
        <v>43185</v>
      </c>
    </row>
    <row r="263" spans="2:159" x14ac:dyDescent="0.2">
      <c r="B263" s="54">
        <v>43952</v>
      </c>
      <c r="C263">
        <v>6.8093441256000017E-2</v>
      </c>
      <c r="D263">
        <v>0</v>
      </c>
      <c r="E263">
        <v>0</v>
      </c>
      <c r="F263">
        <v>0</v>
      </c>
      <c r="G263">
        <v>0</v>
      </c>
      <c r="I263">
        <v>6.8093441256000017E-2</v>
      </c>
      <c r="N263"/>
      <c r="P263" s="35"/>
      <c r="Q263" s="34"/>
      <c r="FA263" s="9">
        <v>43221</v>
      </c>
      <c r="FB263" s="28">
        <v>43216</v>
      </c>
      <c r="FC263" s="29">
        <v>43215</v>
      </c>
    </row>
    <row r="264" spans="2:159" x14ac:dyDescent="0.2">
      <c r="B264" s="54">
        <v>43983</v>
      </c>
      <c r="C264">
        <v>6.8083794017098007E-2</v>
      </c>
      <c r="D264">
        <v>0</v>
      </c>
      <c r="E264">
        <v>0</v>
      </c>
      <c r="F264">
        <v>0</v>
      </c>
      <c r="G264">
        <v>0</v>
      </c>
      <c r="I264">
        <v>6.8083794017098007E-2</v>
      </c>
      <c r="N264"/>
      <c r="P264" s="35"/>
      <c r="Q264" s="34"/>
      <c r="FA264" s="9">
        <v>43252</v>
      </c>
      <c r="FB264" s="28">
        <v>43249</v>
      </c>
      <c r="FC264" s="29">
        <v>43245</v>
      </c>
    </row>
    <row r="265" spans="2:159" x14ac:dyDescent="0.2">
      <c r="B265" s="54">
        <v>44013</v>
      </c>
      <c r="C265">
        <v>6.8074457979487996E-2</v>
      </c>
      <c r="D265">
        <v>0</v>
      </c>
      <c r="E265">
        <v>0</v>
      </c>
      <c r="F265">
        <v>0</v>
      </c>
      <c r="G265">
        <v>0</v>
      </c>
      <c r="I265">
        <v>6.8074457979487996E-2</v>
      </c>
      <c r="N265"/>
      <c r="P265" s="35"/>
      <c r="Q265" s="34"/>
      <c r="FA265" s="9">
        <v>43282</v>
      </c>
      <c r="FB265" s="28">
        <v>43278</v>
      </c>
      <c r="FC265" s="29">
        <v>43277</v>
      </c>
    </row>
    <row r="266" spans="2:159" x14ac:dyDescent="0.2">
      <c r="B266" s="54">
        <v>44044</v>
      </c>
      <c r="C266">
        <v>6.8064810740655027E-2</v>
      </c>
      <c r="D266">
        <v>0</v>
      </c>
      <c r="E266">
        <v>0</v>
      </c>
      <c r="F266">
        <v>0</v>
      </c>
      <c r="G266">
        <v>0</v>
      </c>
      <c r="I266">
        <v>6.8064810740655027E-2</v>
      </c>
      <c r="N266"/>
      <c r="P266" s="35"/>
      <c r="Q266" s="34"/>
      <c r="FA266" s="9">
        <v>43313</v>
      </c>
      <c r="FB266" s="28">
        <v>43308</v>
      </c>
      <c r="FC266" s="29">
        <v>43307</v>
      </c>
    </row>
    <row r="267" spans="2:159" x14ac:dyDescent="0.2">
      <c r="B267" s="54">
        <v>44075</v>
      </c>
      <c r="C267">
        <v>6.8055163501853019E-2</v>
      </c>
      <c r="D267">
        <v>0</v>
      </c>
      <c r="E267">
        <v>0</v>
      </c>
      <c r="F267">
        <v>0</v>
      </c>
      <c r="G267">
        <v>0</v>
      </c>
      <c r="I267">
        <v>6.8055163501853019E-2</v>
      </c>
      <c r="N267"/>
      <c r="P267" s="35"/>
      <c r="Q267" s="34"/>
      <c r="FA267" s="9">
        <v>43344</v>
      </c>
      <c r="FB267" s="28">
        <v>43341</v>
      </c>
      <c r="FC267" s="29">
        <v>43340</v>
      </c>
    </row>
    <row r="268" spans="2:159" x14ac:dyDescent="0.2">
      <c r="B268" s="54">
        <v>44105</v>
      </c>
      <c r="C268">
        <v>6.8045827464331993E-2</v>
      </c>
      <c r="D268">
        <v>0</v>
      </c>
      <c r="E268">
        <v>0</v>
      </c>
      <c r="F268">
        <v>0</v>
      </c>
      <c r="G268">
        <v>0</v>
      </c>
      <c r="I268">
        <v>6.8045827464331993E-2</v>
      </c>
      <c r="N268"/>
      <c r="P268" s="35"/>
      <c r="Q268" s="34"/>
      <c r="FA268" s="9">
        <v>43374</v>
      </c>
      <c r="FB268" s="28">
        <v>43369</v>
      </c>
      <c r="FC268" s="29">
        <v>43368</v>
      </c>
    </row>
    <row r="269" spans="2:159" x14ac:dyDescent="0.2">
      <c r="B269" s="54">
        <v>44136</v>
      </c>
      <c r="C269">
        <v>6.8036180225590007E-2</v>
      </c>
      <c r="D269">
        <v>0</v>
      </c>
      <c r="E269">
        <v>0</v>
      </c>
      <c r="F269">
        <v>0</v>
      </c>
      <c r="G269">
        <v>0</v>
      </c>
      <c r="I269">
        <v>6.8036180225590007E-2</v>
      </c>
      <c r="N269"/>
      <c r="P269" s="35"/>
      <c r="Q269" s="34"/>
      <c r="FA269" s="9">
        <v>43405</v>
      </c>
      <c r="FB269" s="28">
        <v>43402</v>
      </c>
      <c r="FC269" s="29">
        <v>43399</v>
      </c>
    </row>
    <row r="270" spans="2:159" x14ac:dyDescent="0.2">
      <c r="B270" s="54">
        <v>44166</v>
      </c>
      <c r="C270">
        <v>6.8026844188127988E-2</v>
      </c>
      <c r="D270">
        <v>0</v>
      </c>
      <c r="E270">
        <v>0</v>
      </c>
      <c r="F270">
        <v>0</v>
      </c>
      <c r="G270">
        <v>0</v>
      </c>
      <c r="I270">
        <v>6.8026844188127988E-2</v>
      </c>
      <c r="N270"/>
      <c r="P270" s="35"/>
      <c r="Q270" s="34"/>
      <c r="FA270" s="9">
        <v>43435</v>
      </c>
      <c r="FB270" s="28">
        <v>43432</v>
      </c>
      <c r="FC270" s="29">
        <v>43431</v>
      </c>
    </row>
    <row r="271" spans="2:159" x14ac:dyDescent="0.2">
      <c r="B271" s="54">
        <v>44197</v>
      </c>
      <c r="C271">
        <v>6.8017196949446024E-2</v>
      </c>
      <c r="D271">
        <v>0</v>
      </c>
      <c r="E271">
        <v>0</v>
      </c>
      <c r="F271">
        <v>0</v>
      </c>
      <c r="G271">
        <v>0</v>
      </c>
      <c r="I271">
        <v>6.8017196949446024E-2</v>
      </c>
      <c r="N271"/>
      <c r="P271" s="35"/>
      <c r="Q271" s="34"/>
      <c r="FA271" s="9">
        <v>43466</v>
      </c>
      <c r="FB271" s="28">
        <v>43461</v>
      </c>
      <c r="FC271" s="29">
        <v>43460</v>
      </c>
    </row>
    <row r="272" spans="2:159" x14ac:dyDescent="0.2">
      <c r="B272" s="54">
        <v>44228</v>
      </c>
      <c r="C272">
        <v>6.8007549710797019E-2</v>
      </c>
      <c r="D272">
        <v>0</v>
      </c>
      <c r="E272">
        <v>0</v>
      </c>
      <c r="F272">
        <v>0</v>
      </c>
      <c r="G272">
        <v>0</v>
      </c>
      <c r="I272">
        <v>6.8007549710797019E-2</v>
      </c>
      <c r="N272"/>
      <c r="P272" s="35"/>
      <c r="Q272" s="34"/>
      <c r="FA272" s="9">
        <v>43497</v>
      </c>
      <c r="FB272" s="28">
        <v>43494</v>
      </c>
      <c r="FC272" s="29">
        <v>43493</v>
      </c>
    </row>
    <row r="273" spans="2:159" x14ac:dyDescent="0.2">
      <c r="B273" s="54">
        <v>44256</v>
      </c>
      <c r="C273">
        <v>6.7998836075913005E-2</v>
      </c>
      <c r="D273">
        <v>0</v>
      </c>
      <c r="E273">
        <v>0</v>
      </c>
      <c r="F273">
        <v>0</v>
      </c>
      <c r="G273">
        <v>0</v>
      </c>
      <c r="I273">
        <v>6.7998836075913005E-2</v>
      </c>
      <c r="N273"/>
      <c r="P273" s="35"/>
      <c r="Q273" s="34"/>
      <c r="FA273" s="9">
        <v>43525</v>
      </c>
      <c r="FB273" s="28">
        <v>43522</v>
      </c>
      <c r="FC273" s="29">
        <v>43521</v>
      </c>
    </row>
    <row r="274" spans="2:159" x14ac:dyDescent="0.2">
      <c r="B274" s="54">
        <v>44287</v>
      </c>
      <c r="C274">
        <v>6.7989188837322023E-2</v>
      </c>
      <c r="D274">
        <v>0</v>
      </c>
      <c r="E274">
        <v>0</v>
      </c>
      <c r="F274">
        <v>0</v>
      </c>
      <c r="G274">
        <v>0</v>
      </c>
      <c r="I274">
        <v>6.7989188837322023E-2</v>
      </c>
      <c r="N274"/>
      <c r="P274" s="35"/>
      <c r="Q274" s="34"/>
      <c r="FA274" s="9">
        <v>43556</v>
      </c>
      <c r="FB274" s="28">
        <v>43551</v>
      </c>
      <c r="FC274" s="29">
        <v>43550</v>
      </c>
    </row>
    <row r="275" spans="2:159" x14ac:dyDescent="0.2">
      <c r="B275" s="54">
        <v>44317</v>
      </c>
      <c r="C275">
        <v>6.7979852800004029E-2</v>
      </c>
      <c r="D275">
        <v>0</v>
      </c>
      <c r="E275">
        <v>0</v>
      </c>
      <c r="F275">
        <v>0</v>
      </c>
      <c r="G275">
        <v>0</v>
      </c>
      <c r="I275">
        <v>6.7979852800004029E-2</v>
      </c>
      <c r="N275"/>
      <c r="P275" s="35"/>
      <c r="Q275" s="34"/>
      <c r="FA275" s="9">
        <v>43586</v>
      </c>
      <c r="FB275" s="28">
        <v>43581</v>
      </c>
      <c r="FC275" s="29">
        <v>43580</v>
      </c>
    </row>
    <row r="276" spans="2:159" x14ac:dyDescent="0.2">
      <c r="B276" s="54">
        <v>44348</v>
      </c>
      <c r="C276">
        <v>6.7970205561473013E-2</v>
      </c>
      <c r="D276">
        <v>0</v>
      </c>
      <c r="E276">
        <v>0</v>
      </c>
      <c r="F276">
        <v>0</v>
      </c>
      <c r="G276">
        <v>0</v>
      </c>
      <c r="I276">
        <v>6.7970205561473013E-2</v>
      </c>
      <c r="N276"/>
      <c r="P276" s="35"/>
      <c r="Q276" s="34"/>
      <c r="FA276" s="9">
        <v>43617</v>
      </c>
      <c r="FB276" s="28">
        <v>43614</v>
      </c>
      <c r="FC276" s="29">
        <v>43613</v>
      </c>
    </row>
    <row r="277" spans="2:159" x14ac:dyDescent="0.2">
      <c r="B277" s="54">
        <v>44378</v>
      </c>
      <c r="C277">
        <v>6.7960869524215012E-2</v>
      </c>
      <c r="D277">
        <v>0</v>
      </c>
      <c r="E277">
        <v>0</v>
      </c>
      <c r="F277">
        <v>0</v>
      </c>
      <c r="G277">
        <v>0</v>
      </c>
      <c r="I277">
        <v>6.7960869524215012E-2</v>
      </c>
      <c r="N277"/>
      <c r="P277" s="35"/>
      <c r="Q277" s="34"/>
      <c r="FA277" s="9">
        <v>43647</v>
      </c>
      <c r="FB277" s="28">
        <v>43642</v>
      </c>
      <c r="FC277" s="29">
        <v>43641</v>
      </c>
    </row>
    <row r="278" spans="2:159" x14ac:dyDescent="0.2">
      <c r="B278" s="54">
        <v>44409</v>
      </c>
      <c r="C278">
        <v>6.7951222285744003E-2</v>
      </c>
      <c r="D278">
        <v>0</v>
      </c>
      <c r="E278">
        <v>0</v>
      </c>
      <c r="F278">
        <v>0</v>
      </c>
      <c r="G278">
        <v>0</v>
      </c>
      <c r="I278">
        <v>6.7951222285744003E-2</v>
      </c>
      <c r="N278"/>
      <c r="P278" s="35"/>
      <c r="Q278" s="34"/>
      <c r="FA278" s="9">
        <v>43678</v>
      </c>
      <c r="FB278" s="28">
        <v>43675</v>
      </c>
      <c r="FC278" s="29">
        <v>43672</v>
      </c>
    </row>
    <row r="279" spans="2:159" x14ac:dyDescent="0.2">
      <c r="B279" s="54">
        <v>44440</v>
      </c>
      <c r="C279">
        <v>6.7941575047305011E-2</v>
      </c>
      <c r="D279">
        <v>0</v>
      </c>
      <c r="E279">
        <v>0</v>
      </c>
      <c r="F279">
        <v>0</v>
      </c>
      <c r="G279">
        <v>0</v>
      </c>
      <c r="I279">
        <v>6.7941575047305011E-2</v>
      </c>
      <c r="N279"/>
      <c r="P279" s="35"/>
      <c r="Q279" s="34"/>
      <c r="FA279" s="9">
        <v>43709</v>
      </c>
      <c r="FB279" s="28">
        <v>43705</v>
      </c>
      <c r="FC279" s="29">
        <v>43704</v>
      </c>
    </row>
    <row r="280" spans="2:159" x14ac:dyDescent="0.2">
      <c r="B280" s="54">
        <v>44470</v>
      </c>
      <c r="C280">
        <v>6.7932239010135009E-2</v>
      </c>
      <c r="D280">
        <v>0</v>
      </c>
      <c r="E280">
        <v>0</v>
      </c>
      <c r="F280">
        <v>0</v>
      </c>
      <c r="G280">
        <v>0</v>
      </c>
      <c r="I280">
        <v>6.7932239010135009E-2</v>
      </c>
      <c r="N280"/>
      <c r="P280" s="35"/>
      <c r="Q280" s="34"/>
      <c r="FA280" s="9">
        <v>43739</v>
      </c>
      <c r="FB280" s="28">
        <v>43734</v>
      </c>
      <c r="FC280" s="29">
        <v>43733</v>
      </c>
    </row>
    <row r="281" spans="2:159" x14ac:dyDescent="0.2">
      <c r="B281" s="54">
        <v>44501</v>
      </c>
      <c r="C281">
        <v>6.7922591771755012E-2</v>
      </c>
      <c r="D281">
        <v>0</v>
      </c>
      <c r="E281">
        <v>0</v>
      </c>
      <c r="F281">
        <v>0</v>
      </c>
      <c r="G281">
        <v>0</v>
      </c>
      <c r="I281">
        <v>6.7922591771755012E-2</v>
      </c>
      <c r="N281"/>
      <c r="P281" s="35"/>
      <c r="Q281" s="34"/>
      <c r="FA281" s="9">
        <v>43770</v>
      </c>
      <c r="FB281" s="28">
        <v>43767</v>
      </c>
      <c r="FC281" s="29">
        <v>43766</v>
      </c>
    </row>
    <row r="282" spans="2:159" x14ac:dyDescent="0.2">
      <c r="B282" s="54">
        <v>44531</v>
      </c>
      <c r="C282">
        <v>6.7913255734644018E-2</v>
      </c>
      <c r="D282">
        <v>0</v>
      </c>
      <c r="E282">
        <v>0</v>
      </c>
      <c r="F282">
        <v>0</v>
      </c>
      <c r="G282">
        <v>0</v>
      </c>
      <c r="I282">
        <v>6.7913255734644018E-2</v>
      </c>
      <c r="N282"/>
      <c r="P282" s="35"/>
      <c r="Q282" s="34"/>
      <c r="FA282" s="9">
        <v>43800</v>
      </c>
      <c r="FB282" s="28">
        <v>43795</v>
      </c>
      <c r="FC282" s="29">
        <v>43794</v>
      </c>
    </row>
    <row r="283" spans="2:159" x14ac:dyDescent="0.2">
      <c r="B283" s="54">
        <v>44562</v>
      </c>
      <c r="C283">
        <v>6.7903608496324999E-2</v>
      </c>
      <c r="D283">
        <v>0</v>
      </c>
      <c r="E283">
        <v>0</v>
      </c>
      <c r="F283">
        <v>0</v>
      </c>
      <c r="G283">
        <v>0</v>
      </c>
      <c r="I283">
        <v>6.7903608496324999E-2</v>
      </c>
      <c r="N283"/>
      <c r="P283" s="35"/>
      <c r="Q283" s="34"/>
      <c r="FA283" s="9">
        <v>43831</v>
      </c>
      <c r="FB283" s="28">
        <v>43826</v>
      </c>
      <c r="FC283" s="29">
        <v>43825</v>
      </c>
    </row>
    <row r="284" spans="2:159" x14ac:dyDescent="0.2">
      <c r="B284" s="54">
        <v>44593</v>
      </c>
      <c r="C284">
        <v>6.7893961258038024E-2</v>
      </c>
      <c r="D284">
        <v>0</v>
      </c>
      <c r="E284">
        <v>0</v>
      </c>
      <c r="F284">
        <v>0</v>
      </c>
      <c r="G284">
        <v>0</v>
      </c>
      <c r="I284">
        <v>6.7893961258038024E-2</v>
      </c>
      <c r="N284"/>
      <c r="P284" s="35"/>
      <c r="Q284" s="34"/>
      <c r="FA284" s="9">
        <v>43862</v>
      </c>
      <c r="FB284" s="28">
        <v>43859</v>
      </c>
      <c r="FC284" s="29">
        <v>43858</v>
      </c>
    </row>
    <row r="285" spans="2:159" x14ac:dyDescent="0.2">
      <c r="B285" s="54">
        <v>44621</v>
      </c>
      <c r="C285">
        <v>6.7885247623482012E-2</v>
      </c>
      <c r="D285">
        <v>0</v>
      </c>
      <c r="E285">
        <v>0</v>
      </c>
      <c r="F285">
        <v>0</v>
      </c>
      <c r="G285">
        <v>0</v>
      </c>
      <c r="I285">
        <v>6.7885247623482012E-2</v>
      </c>
      <c r="N285"/>
      <c r="P285" s="35"/>
      <c r="Q285" s="34"/>
      <c r="FA285" s="9">
        <v>43891</v>
      </c>
      <c r="FB285" s="28">
        <v>43887</v>
      </c>
      <c r="FC285" s="29">
        <v>43886</v>
      </c>
    </row>
    <row r="286" spans="2:159" x14ac:dyDescent="0.2">
      <c r="B286" s="54">
        <v>44652</v>
      </c>
      <c r="C286">
        <v>6.787560038525299E-2</v>
      </c>
      <c r="D286">
        <v>0</v>
      </c>
      <c r="E286">
        <v>0</v>
      </c>
      <c r="F286">
        <v>0</v>
      </c>
      <c r="G286">
        <v>0</v>
      </c>
      <c r="I286">
        <v>6.787560038525299E-2</v>
      </c>
      <c r="N286"/>
      <c r="P286" s="35"/>
      <c r="Q286" s="34"/>
      <c r="FA286" s="9">
        <v>43922</v>
      </c>
      <c r="FB286" s="28">
        <v>43917</v>
      </c>
      <c r="FC286" s="29">
        <v>43916</v>
      </c>
    </row>
    <row r="287" spans="2:159" x14ac:dyDescent="0.2">
      <c r="B287" s="54">
        <v>44682</v>
      </c>
      <c r="C287">
        <v>6.7866264348286992E-2</v>
      </c>
      <c r="D287">
        <v>0</v>
      </c>
      <c r="E287">
        <v>0</v>
      </c>
      <c r="F287">
        <v>0</v>
      </c>
      <c r="G287">
        <v>0</v>
      </c>
      <c r="I287">
        <v>6.7866264348286992E-2</v>
      </c>
      <c r="N287"/>
      <c r="P287" s="35"/>
      <c r="Q287" s="34"/>
      <c r="FA287" s="9">
        <v>43952</v>
      </c>
      <c r="FB287" s="28">
        <v>43949</v>
      </c>
      <c r="FC287" s="29">
        <v>43948</v>
      </c>
    </row>
    <row r="288" spans="2:159" x14ac:dyDescent="0.2">
      <c r="B288" s="54">
        <v>44713</v>
      </c>
      <c r="C288">
        <v>6.7856617110118006E-2</v>
      </c>
      <c r="D288">
        <v>0</v>
      </c>
      <c r="E288">
        <v>0</v>
      </c>
      <c r="F288">
        <v>0</v>
      </c>
      <c r="G288">
        <v>0</v>
      </c>
      <c r="I288">
        <v>6.7856617110118006E-2</v>
      </c>
      <c r="N288"/>
      <c r="P288" s="35"/>
      <c r="Q288" s="34"/>
      <c r="FA288" s="9">
        <v>43983</v>
      </c>
      <c r="FB288" s="28">
        <v>43978</v>
      </c>
      <c r="FC288" s="29">
        <v>43977</v>
      </c>
    </row>
    <row r="289" spans="2:159" x14ac:dyDescent="0.2">
      <c r="B289" s="54">
        <v>44743</v>
      </c>
      <c r="C289">
        <v>6.7847281073211016E-2</v>
      </c>
      <c r="D289">
        <v>0</v>
      </c>
      <c r="E289">
        <v>0</v>
      </c>
      <c r="F289">
        <v>0</v>
      </c>
      <c r="G289">
        <v>0</v>
      </c>
      <c r="I289">
        <v>6.7847281073211016E-2</v>
      </c>
      <c r="N289"/>
      <c r="P289" s="35"/>
      <c r="Q289" s="34"/>
      <c r="FA289" s="9">
        <v>44013</v>
      </c>
      <c r="FB289" s="28">
        <v>44008</v>
      </c>
      <c r="FC289" s="29">
        <v>44007</v>
      </c>
    </row>
    <row r="290" spans="2:159" x14ac:dyDescent="0.2">
      <c r="B290" s="54">
        <v>44774</v>
      </c>
      <c r="C290">
        <v>6.7837633835104008E-2</v>
      </c>
      <c r="D290">
        <v>0</v>
      </c>
      <c r="E290">
        <v>0</v>
      </c>
      <c r="F290">
        <v>0</v>
      </c>
      <c r="G290">
        <v>0</v>
      </c>
      <c r="I290">
        <v>6.7837633835104008E-2</v>
      </c>
      <c r="N290"/>
      <c r="P290" s="35"/>
      <c r="Q290" s="34"/>
      <c r="FA290" s="9">
        <v>44044</v>
      </c>
      <c r="FB290" s="28">
        <v>44041</v>
      </c>
      <c r="FC290" s="29">
        <v>44040</v>
      </c>
    </row>
    <row r="291" spans="2:159" x14ac:dyDescent="0.2">
      <c r="B291" s="54">
        <v>44805</v>
      </c>
      <c r="C291">
        <v>6.7827986597027018E-2</v>
      </c>
      <c r="D291">
        <v>0</v>
      </c>
      <c r="E291">
        <v>0</v>
      </c>
      <c r="F291">
        <v>0</v>
      </c>
      <c r="G291">
        <v>0</v>
      </c>
      <c r="I291">
        <v>6.7827986597027018E-2</v>
      </c>
      <c r="N291"/>
      <c r="P291" s="35"/>
      <c r="Q291" s="34"/>
      <c r="FA291" s="9">
        <v>44075</v>
      </c>
      <c r="FB291" s="28">
        <v>44070</v>
      </c>
      <c r="FC291" s="29">
        <v>44069</v>
      </c>
    </row>
    <row r="292" spans="2:159" x14ac:dyDescent="0.2">
      <c r="B292" s="54">
        <v>44835</v>
      </c>
      <c r="C292">
        <v>6.7818650560206986E-2</v>
      </c>
      <c r="D292">
        <v>0</v>
      </c>
      <c r="E292">
        <v>0</v>
      </c>
      <c r="F292">
        <v>0</v>
      </c>
      <c r="G292">
        <v>0</v>
      </c>
      <c r="I292">
        <v>6.7818650560206986E-2</v>
      </c>
      <c r="N292"/>
      <c r="P292" s="35"/>
      <c r="Q292" s="34"/>
      <c r="FA292" s="9">
        <v>44105</v>
      </c>
      <c r="FB292" s="28">
        <v>44102</v>
      </c>
      <c r="FC292" s="29">
        <v>44099</v>
      </c>
    </row>
    <row r="293" spans="2:159" x14ac:dyDescent="0.2">
      <c r="B293" s="54">
        <v>44866</v>
      </c>
      <c r="C293">
        <v>6.7809003322191017E-2</v>
      </c>
      <c r="D293">
        <v>0</v>
      </c>
      <c r="E293">
        <v>0</v>
      </c>
      <c r="F293">
        <v>0</v>
      </c>
      <c r="G293">
        <v>0</v>
      </c>
      <c r="I293">
        <v>6.7809003322191017E-2</v>
      </c>
      <c r="N293"/>
      <c r="P293" s="35"/>
      <c r="Q293" s="34"/>
      <c r="FA293" s="9">
        <v>44136</v>
      </c>
      <c r="FB293" s="28">
        <v>44132</v>
      </c>
      <c r="FC293" s="29">
        <v>44131</v>
      </c>
    </row>
    <row r="294" spans="2:159" x14ac:dyDescent="0.2">
      <c r="B294" s="54">
        <v>44896</v>
      </c>
      <c r="C294">
        <v>6.779966728543102E-2</v>
      </c>
      <c r="D294">
        <v>0</v>
      </c>
      <c r="E294">
        <v>0</v>
      </c>
      <c r="F294">
        <v>0</v>
      </c>
      <c r="G294">
        <v>0</v>
      </c>
      <c r="I294">
        <v>6.779966728543102E-2</v>
      </c>
      <c r="N294"/>
      <c r="P294" s="35"/>
      <c r="Q294" s="34"/>
      <c r="FA294" s="9">
        <v>44166</v>
      </c>
      <c r="FB294" s="28">
        <v>44160</v>
      </c>
      <c r="FC294" s="29">
        <v>44159</v>
      </c>
    </row>
    <row r="295" spans="2:159" x14ac:dyDescent="0.2">
      <c r="B295" s="54">
        <v>44927</v>
      </c>
      <c r="C295">
        <v>6.7790020047475003E-2</v>
      </c>
      <c r="D295">
        <v>0</v>
      </c>
      <c r="E295">
        <v>0</v>
      </c>
      <c r="F295">
        <v>0</v>
      </c>
      <c r="G295">
        <v>0</v>
      </c>
      <c r="I295">
        <v>6.7790020047475003E-2</v>
      </c>
      <c r="N295"/>
      <c r="P295" s="35"/>
      <c r="Q295" s="34"/>
      <c r="FA295" s="9">
        <v>44197</v>
      </c>
      <c r="FB295" s="28">
        <v>44194</v>
      </c>
      <c r="FC295" s="29">
        <v>44193</v>
      </c>
    </row>
    <row r="296" spans="2:159" x14ac:dyDescent="0.2">
      <c r="B296" s="54">
        <v>44958</v>
      </c>
      <c r="C296">
        <v>6.7780372809550002E-2</v>
      </c>
      <c r="D296">
        <v>0</v>
      </c>
      <c r="E296">
        <v>0</v>
      </c>
      <c r="F296">
        <v>0</v>
      </c>
      <c r="G296">
        <v>0</v>
      </c>
      <c r="I296">
        <v>6.7780372809550002E-2</v>
      </c>
      <c r="N296"/>
      <c r="P296" s="35"/>
      <c r="Q296" s="34"/>
      <c r="FA296" s="9">
        <v>44228</v>
      </c>
      <c r="FB296" s="28">
        <v>44223</v>
      </c>
      <c r="FC296" s="29">
        <v>44222</v>
      </c>
    </row>
    <row r="297" spans="2:159" x14ac:dyDescent="0.2">
      <c r="B297" s="54">
        <v>44986</v>
      </c>
      <c r="C297">
        <v>6.7771659175322019E-2</v>
      </c>
      <c r="D297">
        <v>0</v>
      </c>
      <c r="E297">
        <v>0</v>
      </c>
      <c r="F297">
        <v>0</v>
      </c>
      <c r="G297">
        <v>0</v>
      </c>
      <c r="I297">
        <v>6.7771659175322019E-2</v>
      </c>
      <c r="N297"/>
      <c r="P297" s="35"/>
      <c r="Q297" s="34"/>
      <c r="FA297" s="9">
        <v>44256</v>
      </c>
      <c r="FB297" s="28">
        <v>44251</v>
      </c>
      <c r="FC297" s="29">
        <v>44250</v>
      </c>
    </row>
    <row r="298" spans="2:159" x14ac:dyDescent="0.2">
      <c r="B298" s="54">
        <v>45017</v>
      </c>
      <c r="C298">
        <v>6.7762011937456026E-2</v>
      </c>
      <c r="D298">
        <v>0</v>
      </c>
      <c r="E298">
        <v>0</v>
      </c>
      <c r="F298">
        <v>0</v>
      </c>
      <c r="G298">
        <v>0</v>
      </c>
      <c r="I298">
        <v>6.7762011937456026E-2</v>
      </c>
      <c r="N298"/>
      <c r="P298" s="35"/>
      <c r="Q298" s="34"/>
      <c r="FA298" s="9">
        <v>44287</v>
      </c>
      <c r="FB298" s="28">
        <v>44284</v>
      </c>
      <c r="FC298" s="29">
        <v>44281</v>
      </c>
    </row>
    <row r="299" spans="2:159" x14ac:dyDescent="0.2">
      <c r="B299" s="54">
        <v>45047</v>
      </c>
      <c r="C299">
        <v>6.7752675900841025E-2</v>
      </c>
      <c r="D299">
        <v>0</v>
      </c>
      <c r="E299">
        <v>0</v>
      </c>
      <c r="F299">
        <v>0</v>
      </c>
      <c r="G299">
        <v>0</v>
      </c>
      <c r="I299">
        <v>6.7752675900841025E-2</v>
      </c>
      <c r="N299"/>
      <c r="P299" s="35"/>
      <c r="Q299" s="34"/>
      <c r="FA299" s="9">
        <v>44317</v>
      </c>
      <c r="FB299" s="28">
        <v>44314</v>
      </c>
      <c r="FC299" s="29">
        <v>44313</v>
      </c>
    </row>
    <row r="300" spans="2:159" x14ac:dyDescent="0.2">
      <c r="B300" s="54">
        <v>45078</v>
      </c>
      <c r="C300">
        <v>6.7743028663035013E-2</v>
      </c>
      <c r="D300">
        <v>0</v>
      </c>
      <c r="E300">
        <v>0</v>
      </c>
      <c r="F300">
        <v>0</v>
      </c>
      <c r="G300">
        <v>0</v>
      </c>
      <c r="I300">
        <v>6.7743028663035013E-2</v>
      </c>
      <c r="N300"/>
      <c r="P300" s="35"/>
      <c r="Q300" s="34"/>
      <c r="FA300" s="9">
        <v>44348</v>
      </c>
      <c r="FB300" s="28">
        <v>44342</v>
      </c>
      <c r="FC300" s="29">
        <v>44341</v>
      </c>
    </row>
    <row r="301" spans="2:159" x14ac:dyDescent="0.2">
      <c r="B301" s="54">
        <v>45108</v>
      </c>
      <c r="C301">
        <v>6.7733692626477993E-2</v>
      </c>
      <c r="D301">
        <v>0</v>
      </c>
      <c r="E301">
        <v>0</v>
      </c>
      <c r="F301">
        <v>0</v>
      </c>
      <c r="G301">
        <v>0</v>
      </c>
      <c r="I301">
        <v>6.7733692626477993E-2</v>
      </c>
      <c r="N301"/>
      <c r="P301" s="35"/>
      <c r="Q301" s="34"/>
      <c r="FA301" s="9">
        <v>44378</v>
      </c>
      <c r="FB301" s="28">
        <v>44375</v>
      </c>
      <c r="FC301" s="29">
        <v>44372</v>
      </c>
    </row>
    <row r="302" spans="2:159" x14ac:dyDescent="0.2">
      <c r="B302" s="54">
        <v>45139</v>
      </c>
      <c r="C302">
        <v>6.7724045388734014E-2</v>
      </c>
      <c r="D302">
        <v>0</v>
      </c>
      <c r="E302">
        <v>0</v>
      </c>
      <c r="F302">
        <v>0</v>
      </c>
      <c r="G302">
        <v>0</v>
      </c>
      <c r="I302">
        <v>6.7724045388734014E-2</v>
      </c>
      <c r="N302"/>
      <c r="P302" s="35"/>
      <c r="Q302" s="34"/>
      <c r="FA302" s="9">
        <v>44409</v>
      </c>
      <c r="FB302" s="28">
        <v>44405</v>
      </c>
      <c r="FC302" s="29">
        <v>44404</v>
      </c>
    </row>
    <row r="303" spans="2:159" x14ac:dyDescent="0.2">
      <c r="B303" s="54">
        <v>45170</v>
      </c>
      <c r="C303">
        <v>6.7714398151019012E-2</v>
      </c>
      <c r="D303">
        <v>0</v>
      </c>
      <c r="E303">
        <v>0</v>
      </c>
      <c r="F303">
        <v>0</v>
      </c>
      <c r="G303">
        <v>0</v>
      </c>
      <c r="I303">
        <v>6.7714398151019012E-2</v>
      </c>
      <c r="N303"/>
      <c r="P303" s="35"/>
      <c r="Q303" s="34"/>
      <c r="FA303" s="9">
        <v>44440</v>
      </c>
      <c r="FB303" s="28">
        <v>44435</v>
      </c>
      <c r="FC303" s="29">
        <v>44434</v>
      </c>
    </row>
    <row r="304" spans="2:159" x14ac:dyDescent="0.2">
      <c r="B304" s="54">
        <v>45200</v>
      </c>
      <c r="C304">
        <v>6.7705062114551018E-2</v>
      </c>
      <c r="D304">
        <v>0</v>
      </c>
      <c r="E304">
        <v>0</v>
      </c>
      <c r="F304">
        <v>0</v>
      </c>
      <c r="G304">
        <v>0</v>
      </c>
      <c r="I304">
        <v>6.7705062114551018E-2</v>
      </c>
      <c r="N304"/>
      <c r="P304" s="35"/>
      <c r="Q304" s="34"/>
      <c r="FA304" s="9">
        <v>44470</v>
      </c>
      <c r="FB304" s="28">
        <v>44467</v>
      </c>
      <c r="FC304" s="29">
        <v>44466</v>
      </c>
    </row>
    <row r="305" spans="2:159" x14ac:dyDescent="0.2">
      <c r="B305" s="54">
        <v>45231</v>
      </c>
      <c r="C305">
        <v>6.7695414876898008E-2</v>
      </c>
      <c r="D305">
        <v>0</v>
      </c>
      <c r="E305">
        <v>0</v>
      </c>
      <c r="F305">
        <v>0</v>
      </c>
      <c r="G305">
        <v>0</v>
      </c>
      <c r="I305">
        <v>6.7695414876898008E-2</v>
      </c>
      <c r="N305"/>
      <c r="P305" s="35"/>
      <c r="Q305" s="34"/>
      <c r="FA305" s="9">
        <v>44501</v>
      </c>
      <c r="FB305" s="28">
        <v>44496</v>
      </c>
      <c r="FC305" s="29">
        <v>44495</v>
      </c>
    </row>
    <row r="306" spans="2:159" x14ac:dyDescent="0.2">
      <c r="B306" s="54">
        <v>45261</v>
      </c>
      <c r="C306">
        <v>6.7686078840488023E-2</v>
      </c>
      <c r="D306">
        <v>0</v>
      </c>
      <c r="E306">
        <v>0</v>
      </c>
      <c r="F306">
        <v>0</v>
      </c>
      <c r="G306">
        <v>0</v>
      </c>
      <c r="I306">
        <v>6.7686078840488023E-2</v>
      </c>
      <c r="N306"/>
      <c r="P306" s="35"/>
      <c r="Q306" s="34"/>
      <c r="FA306" s="9">
        <v>44531</v>
      </c>
      <c r="FB306" s="28">
        <v>44526</v>
      </c>
      <c r="FC306" s="29">
        <v>44524</v>
      </c>
    </row>
    <row r="307" spans="2:159" x14ac:dyDescent="0.2">
      <c r="B307" s="54">
        <v>45292</v>
      </c>
      <c r="C307">
        <v>6.767643160289602E-2</v>
      </c>
      <c r="D307">
        <v>0</v>
      </c>
      <c r="E307">
        <v>0</v>
      </c>
      <c r="F307">
        <v>0</v>
      </c>
      <c r="G307">
        <v>0</v>
      </c>
      <c r="I307">
        <v>6.767643160289602E-2</v>
      </c>
      <c r="N307"/>
      <c r="P307" s="35"/>
      <c r="Q307" s="34"/>
      <c r="FA307" s="9">
        <v>44562</v>
      </c>
      <c r="FB307" s="28">
        <v>44558</v>
      </c>
      <c r="FC307" s="29">
        <v>44557</v>
      </c>
    </row>
    <row r="308" spans="2:159" x14ac:dyDescent="0.2">
      <c r="B308" s="54">
        <v>45323</v>
      </c>
      <c r="C308">
        <v>6.7666784365334007E-2</v>
      </c>
      <c r="D308">
        <v>0</v>
      </c>
      <c r="E308">
        <v>0</v>
      </c>
      <c r="F308">
        <v>0</v>
      </c>
      <c r="G308">
        <v>0</v>
      </c>
      <c r="I308">
        <v>6.7666784365334007E-2</v>
      </c>
      <c r="N308"/>
      <c r="P308" s="35"/>
      <c r="Q308" s="34"/>
      <c r="FA308" s="9">
        <v>44593</v>
      </c>
      <c r="FB308" s="28">
        <v>44588</v>
      </c>
      <c r="FC308" s="29">
        <v>44587</v>
      </c>
    </row>
    <row r="309" spans="2:159" x14ac:dyDescent="0.2">
      <c r="B309" s="54">
        <v>45352</v>
      </c>
      <c r="C309">
        <v>6.7657759530223002E-2</v>
      </c>
      <c r="D309">
        <v>0</v>
      </c>
      <c r="E309">
        <v>0</v>
      </c>
      <c r="F309">
        <v>0</v>
      </c>
      <c r="G309">
        <v>0</v>
      </c>
      <c r="I309">
        <v>6.7657759530223002E-2</v>
      </c>
      <c r="N309"/>
      <c r="P309" s="35"/>
      <c r="Q309" s="34"/>
      <c r="FA309" s="9">
        <v>44621</v>
      </c>
      <c r="FB309" s="28">
        <v>44616</v>
      </c>
      <c r="FC309" s="29">
        <v>44615</v>
      </c>
    </row>
    <row r="310" spans="2:159" x14ac:dyDescent="0.2">
      <c r="B310" s="54">
        <v>45383</v>
      </c>
      <c r="C310">
        <v>6.7648112292720011E-2</v>
      </c>
      <c r="D310">
        <v>0</v>
      </c>
      <c r="E310">
        <v>0</v>
      </c>
      <c r="F310">
        <v>0</v>
      </c>
      <c r="G310">
        <v>0</v>
      </c>
      <c r="I310">
        <v>6.7648112292720011E-2</v>
      </c>
      <c r="N310"/>
      <c r="P310" s="35"/>
      <c r="Q310" s="34"/>
      <c r="FA310" s="9">
        <v>44652</v>
      </c>
      <c r="FB310" s="28">
        <v>44649</v>
      </c>
      <c r="FC310" s="29">
        <v>44648</v>
      </c>
    </row>
    <row r="311" spans="2:159" x14ac:dyDescent="0.2">
      <c r="B311" s="54">
        <v>45413</v>
      </c>
      <c r="C311">
        <v>6.763877625645702E-2</v>
      </c>
      <c r="D311">
        <v>0</v>
      </c>
      <c r="E311">
        <v>0</v>
      </c>
      <c r="F311">
        <v>0</v>
      </c>
      <c r="G311">
        <v>0</v>
      </c>
      <c r="I311">
        <v>6.763877625645702E-2</v>
      </c>
      <c r="N311"/>
      <c r="P311" s="35"/>
      <c r="Q311" s="34"/>
      <c r="FA311" s="9">
        <v>44682</v>
      </c>
      <c r="FB311" s="28">
        <v>44678</v>
      </c>
      <c r="FC311" s="29">
        <v>44677</v>
      </c>
    </row>
    <row r="312" spans="2:159" x14ac:dyDescent="0.2">
      <c r="B312" s="54">
        <v>45444</v>
      </c>
      <c r="C312">
        <v>6.7629129019015008E-2</v>
      </c>
      <c r="D312">
        <v>0</v>
      </c>
      <c r="E312">
        <v>0</v>
      </c>
      <c r="F312">
        <v>0</v>
      </c>
      <c r="G312">
        <v>0</v>
      </c>
      <c r="I312">
        <v>6.7629129019015008E-2</v>
      </c>
      <c r="N312"/>
      <c r="P312" s="35"/>
      <c r="Q312" s="34"/>
      <c r="FA312" s="9">
        <v>44713</v>
      </c>
      <c r="FB312" s="28">
        <v>44707</v>
      </c>
      <c r="FC312" s="29">
        <v>44706</v>
      </c>
    </row>
    <row r="313" spans="2:159" x14ac:dyDescent="0.2">
      <c r="B313" s="54">
        <v>45474</v>
      </c>
      <c r="C313">
        <v>6.7619792982810026E-2</v>
      </c>
      <c r="D313">
        <v>0</v>
      </c>
      <c r="E313">
        <v>0</v>
      </c>
      <c r="F313">
        <v>0</v>
      </c>
      <c r="G313">
        <v>0</v>
      </c>
      <c r="I313">
        <v>6.7619792982810026E-2</v>
      </c>
      <c r="N313"/>
      <c r="P313" s="35"/>
      <c r="Q313" s="34"/>
      <c r="FA313" s="9">
        <v>44743</v>
      </c>
      <c r="FB313" s="28">
        <v>44740</v>
      </c>
      <c r="FC313" s="29">
        <v>44739</v>
      </c>
    </row>
    <row r="314" spans="2:159" x14ac:dyDescent="0.2">
      <c r="B314" s="54">
        <v>45505</v>
      </c>
      <c r="C314">
        <v>6.7610145745429021E-2</v>
      </c>
      <c r="D314">
        <v>0</v>
      </c>
      <c r="E314">
        <v>0</v>
      </c>
      <c r="F314">
        <v>0</v>
      </c>
      <c r="G314">
        <v>0</v>
      </c>
      <c r="I314">
        <v>6.7610145745429021E-2</v>
      </c>
      <c r="N314"/>
      <c r="P314" s="35"/>
      <c r="Q314" s="34"/>
      <c r="FA314" s="9">
        <v>44774</v>
      </c>
      <c r="FB314" s="28">
        <v>44769</v>
      </c>
      <c r="FC314" s="29">
        <v>44768</v>
      </c>
    </row>
    <row r="315" spans="2:159" x14ac:dyDescent="0.2">
      <c r="B315" s="54">
        <v>45536</v>
      </c>
      <c r="C315">
        <v>6.7600498508079018E-2</v>
      </c>
      <c r="D315">
        <v>0</v>
      </c>
      <c r="E315">
        <v>0</v>
      </c>
      <c r="F315">
        <v>0</v>
      </c>
      <c r="G315">
        <v>0</v>
      </c>
      <c r="I315">
        <v>6.7600498508079018E-2</v>
      </c>
      <c r="N315"/>
      <c r="P315" s="35"/>
      <c r="Q315" s="34"/>
      <c r="FA315" s="9">
        <v>44805</v>
      </c>
      <c r="FB315" s="28">
        <v>44802</v>
      </c>
      <c r="FC315" s="29">
        <v>44799</v>
      </c>
    </row>
    <row r="316" spans="2:159" x14ac:dyDescent="0.2">
      <c r="B316" s="54">
        <v>45566</v>
      </c>
      <c r="C316">
        <v>6.7591162471963007E-2</v>
      </c>
      <c r="D316">
        <v>0</v>
      </c>
      <c r="E316">
        <v>0</v>
      </c>
      <c r="F316">
        <v>0</v>
      </c>
      <c r="G316">
        <v>0</v>
      </c>
      <c r="I316">
        <v>6.7591162471963007E-2</v>
      </c>
      <c r="N316"/>
      <c r="P316" s="35"/>
      <c r="Q316" s="34"/>
      <c r="FA316" s="9">
        <v>44835</v>
      </c>
      <c r="FB316" s="28">
        <v>44832</v>
      </c>
      <c r="FC316" s="29">
        <v>44831</v>
      </c>
    </row>
    <row r="317" spans="2:159" x14ac:dyDescent="0.2">
      <c r="B317" s="54">
        <v>45597</v>
      </c>
      <c r="C317">
        <v>6.7581515234673012E-2</v>
      </c>
      <c r="D317">
        <v>0</v>
      </c>
      <c r="E317">
        <v>0</v>
      </c>
      <c r="F317">
        <v>0</v>
      </c>
      <c r="G317">
        <v>0</v>
      </c>
      <c r="I317">
        <v>6.7581515234673012E-2</v>
      </c>
      <c r="N317"/>
      <c r="P317" s="35"/>
      <c r="FA317" s="9">
        <v>44866</v>
      </c>
      <c r="FB317" s="28">
        <v>44861</v>
      </c>
      <c r="FC317" s="29">
        <v>44860</v>
      </c>
    </row>
    <row r="318" spans="2:159" x14ac:dyDescent="0.2">
      <c r="B318" s="54">
        <v>45627</v>
      </c>
      <c r="C318">
        <v>6.7572179198616023E-2</v>
      </c>
      <c r="D318">
        <v>0</v>
      </c>
      <c r="E318">
        <v>0</v>
      </c>
      <c r="F318">
        <v>0</v>
      </c>
      <c r="G318">
        <v>0</v>
      </c>
      <c r="I318">
        <v>6.7572179198616023E-2</v>
      </c>
      <c r="N318"/>
      <c r="P318" s="35"/>
      <c r="FA318" s="9">
        <v>44896</v>
      </c>
      <c r="FB318" s="28">
        <v>44893</v>
      </c>
      <c r="FC318" s="29">
        <v>44890</v>
      </c>
    </row>
    <row r="319" spans="2:159" x14ac:dyDescent="0.2">
      <c r="B319" s="54">
        <v>45658</v>
      </c>
      <c r="C319">
        <v>6.7562531961386021E-2</v>
      </c>
      <c r="D319">
        <v>0</v>
      </c>
      <c r="E319">
        <v>0</v>
      </c>
      <c r="F319">
        <v>0</v>
      </c>
      <c r="G319">
        <v>0</v>
      </c>
      <c r="I319">
        <v>6.7562531961386021E-2</v>
      </c>
      <c r="N319"/>
      <c r="P319" s="35"/>
      <c r="FA319" s="9">
        <v>44927</v>
      </c>
      <c r="FB319" s="28">
        <v>44923</v>
      </c>
      <c r="FC319" s="29">
        <v>44922</v>
      </c>
    </row>
    <row r="320" spans="2:159" x14ac:dyDescent="0.2">
      <c r="B320" s="54">
        <v>45689</v>
      </c>
      <c r="C320">
        <v>6.7552884724188009E-2</v>
      </c>
      <c r="D320">
        <v>0</v>
      </c>
      <c r="E320">
        <v>0</v>
      </c>
      <c r="F320">
        <v>0</v>
      </c>
      <c r="G320">
        <v>0</v>
      </c>
      <c r="I320">
        <v>6.7552884724188009E-2</v>
      </c>
      <c r="N320"/>
      <c r="P320" s="35"/>
      <c r="FA320" s="9">
        <v>44958</v>
      </c>
      <c r="FB320" s="28">
        <v>44953</v>
      </c>
      <c r="FC320" s="29">
        <v>44952</v>
      </c>
    </row>
    <row r="321" spans="2:159" x14ac:dyDescent="0.2">
      <c r="B321" s="54">
        <v>45717</v>
      </c>
      <c r="C321">
        <v>6.7544171090616029E-2</v>
      </c>
      <c r="D321">
        <v>0</v>
      </c>
      <c r="E321">
        <v>0</v>
      </c>
      <c r="F321">
        <v>0</v>
      </c>
      <c r="G321">
        <v>0</v>
      </c>
      <c r="I321">
        <v>6.7544171090616029E-2</v>
      </c>
      <c r="N321"/>
      <c r="P321" s="35"/>
      <c r="FA321" s="9">
        <v>44986</v>
      </c>
      <c r="FB321" s="28">
        <v>44981</v>
      </c>
      <c r="FC321" s="29">
        <v>44980</v>
      </c>
    </row>
    <row r="322" spans="2:159" x14ac:dyDescent="0.2">
      <c r="B322" s="54">
        <v>45748</v>
      </c>
      <c r="C322">
        <v>6.7534523853476011E-2</v>
      </c>
      <c r="D322">
        <v>0</v>
      </c>
      <c r="E322">
        <v>0</v>
      </c>
      <c r="F322">
        <v>0</v>
      </c>
      <c r="G322">
        <v>0</v>
      </c>
      <c r="I322">
        <v>6.7534523853476011E-2</v>
      </c>
      <c r="N322"/>
      <c r="P322" s="35"/>
      <c r="FA322" s="9">
        <v>45017</v>
      </c>
      <c r="FB322" s="28">
        <v>45014</v>
      </c>
      <c r="FC322" s="29">
        <v>45013</v>
      </c>
    </row>
    <row r="323" spans="2:159" x14ac:dyDescent="0.2">
      <c r="B323" s="54">
        <v>45778</v>
      </c>
      <c r="C323">
        <v>6.7525187817564003E-2</v>
      </c>
      <c r="D323">
        <v>0</v>
      </c>
      <c r="E323">
        <v>0</v>
      </c>
      <c r="F323">
        <v>0</v>
      </c>
      <c r="G323">
        <v>0</v>
      </c>
      <c r="I323">
        <v>6.7525187817564003E-2</v>
      </c>
      <c r="N323"/>
      <c r="P323" s="35"/>
      <c r="FA323" s="9">
        <v>45047</v>
      </c>
      <c r="FB323" s="28">
        <v>45042</v>
      </c>
      <c r="FC323" s="29">
        <v>45041</v>
      </c>
    </row>
    <row r="324" spans="2:159" x14ac:dyDescent="0.2">
      <c r="B324" s="54">
        <v>45809</v>
      </c>
      <c r="C324">
        <v>6.7515540580485006E-2</v>
      </c>
      <c r="D324">
        <v>0</v>
      </c>
      <c r="E324">
        <v>0</v>
      </c>
      <c r="F324">
        <v>0</v>
      </c>
      <c r="G324">
        <v>0</v>
      </c>
      <c r="I324">
        <v>6.7515540580485006E-2</v>
      </c>
      <c r="N324"/>
      <c r="P324" s="35"/>
      <c r="FA324" s="9">
        <v>45078</v>
      </c>
      <c r="FB324" s="28">
        <v>45072</v>
      </c>
      <c r="FC324" s="29">
        <v>45071</v>
      </c>
    </row>
    <row r="325" spans="2:159" x14ac:dyDescent="0.2">
      <c r="B325" s="54">
        <v>45839</v>
      </c>
      <c r="C325">
        <v>6.7506204544632006E-2</v>
      </c>
      <c r="D325">
        <v>0</v>
      </c>
      <c r="E325">
        <v>0</v>
      </c>
      <c r="F325">
        <v>0</v>
      </c>
      <c r="G325">
        <v>0</v>
      </c>
      <c r="I325">
        <v>6.7506204544632006E-2</v>
      </c>
      <c r="N325"/>
      <c r="P325" s="35"/>
      <c r="FA325" s="9">
        <v>45108</v>
      </c>
      <c r="FB325" s="28">
        <v>45105</v>
      </c>
      <c r="FC325" s="29">
        <v>45104</v>
      </c>
    </row>
    <row r="326" spans="2:159" x14ac:dyDescent="0.2">
      <c r="B326" s="54">
        <v>45870</v>
      </c>
      <c r="C326">
        <v>6.7496557307613017E-2</v>
      </c>
      <c r="D326">
        <v>0</v>
      </c>
      <c r="E326">
        <v>0</v>
      </c>
      <c r="F326">
        <v>0</v>
      </c>
      <c r="G326">
        <v>0</v>
      </c>
      <c r="I326">
        <v>6.7496557307613017E-2</v>
      </c>
      <c r="N326"/>
      <c r="P326" s="35"/>
      <c r="FA326" s="9">
        <v>45139</v>
      </c>
      <c r="FB326" s="28">
        <v>45134</v>
      </c>
      <c r="FC326" s="29">
        <v>45133</v>
      </c>
    </row>
    <row r="327" spans="2:159" x14ac:dyDescent="0.2">
      <c r="B327" s="54">
        <v>45901</v>
      </c>
      <c r="C327">
        <v>6.7486910070626002E-2</v>
      </c>
      <c r="D327">
        <v>0</v>
      </c>
      <c r="E327">
        <v>0</v>
      </c>
      <c r="F327">
        <v>0</v>
      </c>
      <c r="G327">
        <v>0</v>
      </c>
      <c r="I327">
        <v>6.7486910070626002E-2</v>
      </c>
      <c r="N327"/>
      <c r="P327" s="35"/>
      <c r="FA327" s="9">
        <v>45170</v>
      </c>
      <c r="FB327" s="28">
        <v>45167</v>
      </c>
      <c r="FC327" s="29">
        <v>45166</v>
      </c>
    </row>
    <row r="328" spans="2:159" x14ac:dyDescent="0.2">
      <c r="B328" s="54">
        <v>45931</v>
      </c>
      <c r="C328">
        <v>6.7477574034860016E-2</v>
      </c>
      <c r="D328">
        <v>0</v>
      </c>
      <c r="E328">
        <v>0</v>
      </c>
      <c r="F328">
        <v>0</v>
      </c>
      <c r="G328">
        <v>0</v>
      </c>
      <c r="I328">
        <v>6.7477574034860016E-2</v>
      </c>
      <c r="N328"/>
      <c r="P328" s="35"/>
      <c r="FA328" s="9">
        <v>45200</v>
      </c>
      <c r="FB328" s="28">
        <v>45196</v>
      </c>
      <c r="FC328" s="29">
        <v>45195</v>
      </c>
    </row>
    <row r="329" spans="2:159" x14ac:dyDescent="0.2">
      <c r="B329" s="54">
        <v>45962</v>
      </c>
      <c r="C329">
        <v>6.7467926797934008E-2</v>
      </c>
      <c r="D329">
        <v>0</v>
      </c>
      <c r="E329">
        <v>0</v>
      </c>
      <c r="F329">
        <v>0</v>
      </c>
      <c r="G329">
        <v>0</v>
      </c>
      <c r="I329">
        <v>6.7467926797934008E-2</v>
      </c>
      <c r="N329"/>
      <c r="P329" s="35"/>
      <c r="FA329" s="9">
        <v>45231</v>
      </c>
      <c r="FB329" s="28">
        <v>45226</v>
      </c>
      <c r="FC329" s="29">
        <v>45225</v>
      </c>
    </row>
    <row r="330" spans="2:159" x14ac:dyDescent="0.2">
      <c r="B330" s="54">
        <v>45992</v>
      </c>
      <c r="C330">
        <v>6.7458590762227016E-2</v>
      </c>
      <c r="D330">
        <v>0</v>
      </c>
      <c r="E330">
        <v>0</v>
      </c>
      <c r="F330">
        <v>0</v>
      </c>
      <c r="G330">
        <v>0</v>
      </c>
      <c r="I330">
        <v>6.7458590762227016E-2</v>
      </c>
      <c r="N330"/>
      <c r="P330" s="35"/>
      <c r="FA330" s="9">
        <v>45261</v>
      </c>
      <c r="FB330" s="28">
        <v>45258</v>
      </c>
      <c r="FC330" s="29">
        <v>45257</v>
      </c>
    </row>
    <row r="331" spans="2:159" x14ac:dyDescent="0.2">
      <c r="B331" s="54">
        <v>46023</v>
      </c>
      <c r="C331">
        <v>6.7448943525361016E-2</v>
      </c>
      <c r="D331">
        <v>0</v>
      </c>
      <c r="E331">
        <v>0</v>
      </c>
      <c r="F331">
        <v>0</v>
      </c>
      <c r="G331">
        <v>0</v>
      </c>
      <c r="I331">
        <v>6.7448943525361016E-2</v>
      </c>
      <c r="N331"/>
      <c r="P331" s="35"/>
      <c r="FA331" s="9">
        <v>45292</v>
      </c>
      <c r="FB331" s="28">
        <v>45287</v>
      </c>
      <c r="FC331" s="29">
        <v>45286</v>
      </c>
    </row>
    <row r="332" spans="2:159" x14ac:dyDescent="0.2">
      <c r="B332" s="54">
        <v>46054</v>
      </c>
      <c r="C332">
        <v>6.7439296288525019E-2</v>
      </c>
      <c r="D332">
        <v>0</v>
      </c>
      <c r="E332">
        <v>0</v>
      </c>
      <c r="F332">
        <v>0</v>
      </c>
      <c r="G332">
        <v>0</v>
      </c>
      <c r="I332">
        <v>6.7439296288525019E-2</v>
      </c>
      <c r="N332"/>
      <c r="P332" s="35"/>
      <c r="FA332" s="9">
        <v>45323</v>
      </c>
      <c r="FB332" s="28">
        <v>45320</v>
      </c>
      <c r="FC332" s="29">
        <v>45317</v>
      </c>
    </row>
    <row r="333" spans="2:159" x14ac:dyDescent="0.2">
      <c r="B333" s="54">
        <v>46082</v>
      </c>
      <c r="C333">
        <v>6.7430582655280999E-2</v>
      </c>
      <c r="D333">
        <v>0</v>
      </c>
      <c r="E333">
        <v>0</v>
      </c>
      <c r="F333">
        <v>0</v>
      </c>
      <c r="G333">
        <v>0</v>
      </c>
      <c r="I333">
        <v>6.7430582655280999E-2</v>
      </c>
      <c r="N333"/>
      <c r="P333" s="35"/>
      <c r="FA333" s="9">
        <v>45352</v>
      </c>
      <c r="FB333" s="28">
        <v>45349</v>
      </c>
      <c r="FC333" s="29">
        <v>45348</v>
      </c>
    </row>
    <row r="334" spans="2:159" x14ac:dyDescent="0.2">
      <c r="B334" s="54">
        <v>46113</v>
      </c>
      <c r="C334">
        <v>6.7420935418504011E-2</v>
      </c>
      <c r="D334">
        <v>0</v>
      </c>
      <c r="E334">
        <v>0</v>
      </c>
      <c r="F334">
        <v>0</v>
      </c>
      <c r="G334">
        <v>0</v>
      </c>
      <c r="I334">
        <v>6.7420935418504011E-2</v>
      </c>
      <c r="N334"/>
      <c r="P334" s="35"/>
      <c r="FA334" s="9">
        <v>45383</v>
      </c>
      <c r="FB334" s="28">
        <v>45377</v>
      </c>
      <c r="FC334" s="29">
        <v>45376</v>
      </c>
    </row>
    <row r="335" spans="2:159" x14ac:dyDescent="0.2">
      <c r="B335" s="54">
        <v>46143</v>
      </c>
      <c r="C335">
        <v>6.7411599382942999E-2</v>
      </c>
      <c r="D335">
        <v>0</v>
      </c>
      <c r="E335">
        <v>0</v>
      </c>
      <c r="F335">
        <v>0</v>
      </c>
      <c r="G335">
        <v>0</v>
      </c>
      <c r="I335">
        <v>6.7411599382942999E-2</v>
      </c>
      <c r="N335"/>
      <c r="P335" s="35"/>
      <c r="FA335" s="9">
        <v>45413</v>
      </c>
      <c r="FB335" s="28">
        <v>45408</v>
      </c>
      <c r="FC335" s="29">
        <v>45407</v>
      </c>
    </row>
    <row r="336" spans="2:159" x14ac:dyDescent="0.2">
      <c r="B336" s="54">
        <v>46174</v>
      </c>
      <c r="C336">
        <v>6.7401952146227004E-2</v>
      </c>
      <c r="D336">
        <v>0</v>
      </c>
      <c r="E336">
        <v>0</v>
      </c>
      <c r="F336">
        <v>0</v>
      </c>
      <c r="G336">
        <v>0</v>
      </c>
      <c r="I336">
        <v>6.7401952146227004E-2</v>
      </c>
      <c r="N336"/>
      <c r="P336" s="35"/>
      <c r="FA336" s="9">
        <v>45444</v>
      </c>
      <c r="FB336" s="28">
        <v>45441</v>
      </c>
      <c r="FC336" s="29">
        <v>45440</v>
      </c>
    </row>
    <row r="337" spans="2:159" x14ac:dyDescent="0.2">
      <c r="B337" s="54">
        <v>46204</v>
      </c>
      <c r="C337">
        <v>6.7392616110724002E-2</v>
      </c>
      <c r="D337">
        <v>0</v>
      </c>
      <c r="E337">
        <v>0</v>
      </c>
      <c r="F337">
        <v>0</v>
      </c>
      <c r="G337">
        <v>0</v>
      </c>
      <c r="I337">
        <v>6.7392616110724002E-2</v>
      </c>
      <c r="N337"/>
      <c r="P337" s="35"/>
      <c r="FA337" s="9">
        <v>45474</v>
      </c>
      <c r="FB337" s="28">
        <v>45469</v>
      </c>
      <c r="FC337" s="29">
        <v>45468</v>
      </c>
    </row>
    <row r="338" spans="2:159" x14ac:dyDescent="0.2">
      <c r="B338" s="54">
        <v>46235</v>
      </c>
      <c r="C338">
        <v>6.7382968874068014E-2</v>
      </c>
      <c r="D338">
        <v>0</v>
      </c>
      <c r="E338">
        <v>0</v>
      </c>
      <c r="F338">
        <v>0</v>
      </c>
      <c r="G338">
        <v>0</v>
      </c>
      <c r="I338">
        <v>6.7382968874068014E-2</v>
      </c>
      <c r="N338"/>
      <c r="P338" s="35"/>
      <c r="FA338" s="9">
        <v>45505</v>
      </c>
      <c r="FB338" s="28">
        <v>45502</v>
      </c>
      <c r="FC338" s="29">
        <v>45499</v>
      </c>
    </row>
    <row r="339" spans="2:159" x14ac:dyDescent="0.2">
      <c r="B339" s="54">
        <v>46266</v>
      </c>
      <c r="C339">
        <v>6.7373321637444014E-2</v>
      </c>
      <c r="D339">
        <v>0</v>
      </c>
      <c r="E339">
        <v>0</v>
      </c>
      <c r="F339">
        <v>0</v>
      </c>
      <c r="G339">
        <v>0</v>
      </c>
      <c r="I339">
        <v>6.7373321637444014E-2</v>
      </c>
      <c r="N339"/>
      <c r="P339" s="35"/>
      <c r="FA339" s="9">
        <v>45536</v>
      </c>
      <c r="FB339" s="28">
        <v>45532</v>
      </c>
      <c r="FC339" s="29">
        <v>45531</v>
      </c>
    </row>
    <row r="340" spans="2:159" x14ac:dyDescent="0.2">
      <c r="B340" s="54">
        <v>46296</v>
      </c>
      <c r="C340">
        <v>6.736398560203001E-2</v>
      </c>
      <c r="D340">
        <v>0</v>
      </c>
      <c r="E340">
        <v>0</v>
      </c>
      <c r="F340">
        <v>0</v>
      </c>
      <c r="G340">
        <v>0</v>
      </c>
      <c r="I340">
        <v>6.736398560203001E-2</v>
      </c>
      <c r="N340"/>
      <c r="P340" s="35"/>
      <c r="FA340" s="9">
        <v>45566</v>
      </c>
      <c r="FB340" s="28">
        <v>45561</v>
      </c>
      <c r="FC340" s="29">
        <v>45560</v>
      </c>
    </row>
    <row r="341" spans="2:159" x14ac:dyDescent="0.2">
      <c r="B341" s="54">
        <v>46327</v>
      </c>
      <c r="C341">
        <v>6.7354338365465019E-2</v>
      </c>
      <c r="D341">
        <v>0</v>
      </c>
      <c r="E341">
        <v>0</v>
      </c>
      <c r="F341">
        <v>0</v>
      </c>
      <c r="G341">
        <v>0</v>
      </c>
      <c r="I341">
        <v>6.7354338365465019E-2</v>
      </c>
      <c r="N341"/>
      <c r="P341" s="35"/>
      <c r="FA341" s="9">
        <v>45597</v>
      </c>
      <c r="FB341" s="28">
        <v>45594</v>
      </c>
      <c r="FC341" s="29">
        <v>45593</v>
      </c>
    </row>
    <row r="342" spans="2:159" x14ac:dyDescent="0.2">
      <c r="B342" s="54">
        <v>46357</v>
      </c>
      <c r="C342">
        <v>6.734500233011001E-2</v>
      </c>
      <c r="D342">
        <v>0</v>
      </c>
      <c r="E342">
        <v>0</v>
      </c>
      <c r="F342">
        <v>0</v>
      </c>
      <c r="G342">
        <v>0</v>
      </c>
      <c r="I342">
        <v>6.734500233011001E-2</v>
      </c>
      <c r="N342"/>
      <c r="P342" s="35"/>
      <c r="FA342" s="9">
        <v>45627</v>
      </c>
      <c r="FB342" s="28">
        <v>45622</v>
      </c>
      <c r="FC342" s="29">
        <v>45621</v>
      </c>
    </row>
    <row r="343" spans="2:159" x14ac:dyDescent="0.2">
      <c r="B343" s="54">
        <v>46388</v>
      </c>
      <c r="C343">
        <v>6.7335355093607011E-2</v>
      </c>
      <c r="D343">
        <v>0</v>
      </c>
      <c r="E343">
        <v>0</v>
      </c>
      <c r="F343">
        <v>0</v>
      </c>
      <c r="G343">
        <v>0</v>
      </c>
      <c r="I343">
        <v>6.7335355093607011E-2</v>
      </c>
      <c r="N343"/>
      <c r="P343" s="35"/>
      <c r="FA343" s="9">
        <v>45658</v>
      </c>
      <c r="FB343" s="28">
        <v>45653</v>
      </c>
      <c r="FC343" s="29">
        <v>45652</v>
      </c>
    </row>
    <row r="344" spans="2:159" x14ac:dyDescent="0.2">
      <c r="B344" s="54">
        <v>46419</v>
      </c>
      <c r="C344">
        <v>6.7325707857134015E-2</v>
      </c>
      <c r="D344">
        <v>0</v>
      </c>
      <c r="E344">
        <v>0</v>
      </c>
      <c r="F344">
        <v>0</v>
      </c>
      <c r="G344">
        <v>0</v>
      </c>
      <c r="I344">
        <v>6.7325707857134015E-2</v>
      </c>
      <c r="N344"/>
      <c r="P344" s="35"/>
      <c r="FA344" s="9">
        <v>45689</v>
      </c>
      <c r="FB344" s="28">
        <v>45686</v>
      </c>
      <c r="FC344" s="29">
        <v>45685</v>
      </c>
    </row>
    <row r="345" spans="2:159" x14ac:dyDescent="0.2">
      <c r="B345" s="54">
        <v>46447</v>
      </c>
      <c r="C345">
        <v>6.7316994224217011E-2</v>
      </c>
      <c r="D345">
        <v>0</v>
      </c>
      <c r="E345">
        <v>0</v>
      </c>
      <c r="F345">
        <v>0</v>
      </c>
      <c r="G345">
        <v>0</v>
      </c>
      <c r="I345">
        <v>6.7316994224217011E-2</v>
      </c>
      <c r="N345"/>
      <c r="P345" s="35"/>
      <c r="FA345" s="9">
        <v>45717</v>
      </c>
      <c r="FB345" s="28">
        <v>45714</v>
      </c>
      <c r="FC345" s="29">
        <v>45713</v>
      </c>
    </row>
    <row r="346" spans="2:159" x14ac:dyDescent="0.2">
      <c r="B346" s="54">
        <v>46478</v>
      </c>
      <c r="C346">
        <v>6.7307346987803024E-2</v>
      </c>
      <c r="D346">
        <v>0</v>
      </c>
      <c r="E346">
        <v>0</v>
      </c>
      <c r="F346">
        <v>0</v>
      </c>
      <c r="G346">
        <v>0</v>
      </c>
      <c r="I346">
        <v>6.7307346987803024E-2</v>
      </c>
      <c r="N346"/>
      <c r="P346" s="35"/>
      <c r="FA346" s="9">
        <v>45748</v>
      </c>
      <c r="FB346" s="28">
        <v>45743</v>
      </c>
      <c r="FC346" s="29">
        <v>45742</v>
      </c>
    </row>
    <row r="347" spans="2:159" x14ac:dyDescent="0.2">
      <c r="B347" s="54">
        <v>46508</v>
      </c>
      <c r="C347">
        <v>6.729801095259301E-2</v>
      </c>
      <c r="D347">
        <v>0</v>
      </c>
      <c r="E347">
        <v>0</v>
      </c>
      <c r="F347">
        <v>0</v>
      </c>
      <c r="G347">
        <v>0</v>
      </c>
      <c r="I347">
        <v>6.729801095259301E-2</v>
      </c>
      <c r="N347"/>
      <c r="P347" s="35"/>
      <c r="FA347" s="9">
        <v>45778</v>
      </c>
      <c r="FB347" s="28">
        <v>45775</v>
      </c>
      <c r="FC347" s="29">
        <v>45772</v>
      </c>
    </row>
    <row r="348" spans="2:159" x14ac:dyDescent="0.2">
      <c r="B348" s="54">
        <v>46539</v>
      </c>
      <c r="C348">
        <v>6.7288363716240016E-2</v>
      </c>
      <c r="D348">
        <v>0</v>
      </c>
      <c r="E348">
        <v>0</v>
      </c>
      <c r="F348">
        <v>0</v>
      </c>
      <c r="G348">
        <v>0</v>
      </c>
      <c r="I348">
        <v>6.7288363716240016E-2</v>
      </c>
      <c r="N348"/>
      <c r="P348" s="35"/>
      <c r="FA348" s="9">
        <v>45809</v>
      </c>
      <c r="FB348" s="28">
        <v>45805</v>
      </c>
      <c r="FC348" s="29">
        <v>45804</v>
      </c>
    </row>
    <row r="349" spans="2:159" x14ac:dyDescent="0.2">
      <c r="B349" s="54">
        <v>46569</v>
      </c>
      <c r="C349">
        <v>6.7279027681088011E-2</v>
      </c>
      <c r="D349">
        <v>0</v>
      </c>
      <c r="E349">
        <v>0</v>
      </c>
      <c r="F349">
        <v>0</v>
      </c>
      <c r="G349">
        <v>0</v>
      </c>
      <c r="I349">
        <v>6.7279027681088011E-2</v>
      </c>
      <c r="N349"/>
      <c r="P349" s="35"/>
      <c r="FA349" s="9">
        <v>45839</v>
      </c>
      <c r="FB349" s="28">
        <v>45834</v>
      </c>
      <c r="FC349" s="29">
        <v>45833</v>
      </c>
    </row>
    <row r="350" spans="2:159" x14ac:dyDescent="0.2">
      <c r="B350" s="54">
        <v>46600</v>
      </c>
      <c r="C350">
        <v>6.7269380444796009E-2</v>
      </c>
      <c r="D350">
        <v>0</v>
      </c>
      <c r="E350">
        <v>0</v>
      </c>
      <c r="F350">
        <v>0</v>
      </c>
      <c r="G350">
        <v>0</v>
      </c>
      <c r="I350">
        <v>6.7269380444796009E-2</v>
      </c>
      <c r="N350"/>
      <c r="P350" s="35"/>
      <c r="FA350" s="9">
        <v>45870</v>
      </c>
      <c r="FB350" s="28">
        <v>45867</v>
      </c>
      <c r="FC350" s="29">
        <v>45866</v>
      </c>
    </row>
    <row r="351" spans="2:159" x14ac:dyDescent="0.2">
      <c r="B351" s="54">
        <v>46631</v>
      </c>
      <c r="C351">
        <v>6.7259733208532999E-2</v>
      </c>
      <c r="D351">
        <v>0</v>
      </c>
      <c r="E351">
        <v>0</v>
      </c>
      <c r="F351">
        <v>0</v>
      </c>
      <c r="G351">
        <v>0</v>
      </c>
      <c r="I351">
        <v>6.7259733208532999E-2</v>
      </c>
      <c r="N351"/>
      <c r="P351" s="35"/>
      <c r="FA351" s="9">
        <v>45901</v>
      </c>
      <c r="FB351" s="28">
        <v>45896</v>
      </c>
      <c r="FC351" s="29">
        <v>45895</v>
      </c>
    </row>
    <row r="352" spans="2:159" x14ac:dyDescent="0.2">
      <c r="B352" s="54">
        <v>46661</v>
      </c>
      <c r="C352">
        <v>6.7250397173471019E-2</v>
      </c>
      <c r="D352">
        <v>0</v>
      </c>
      <c r="E352">
        <v>0</v>
      </c>
      <c r="F352">
        <v>0</v>
      </c>
      <c r="G352">
        <v>0</v>
      </c>
      <c r="I352">
        <v>6.7250397173471019E-2</v>
      </c>
      <c r="N352"/>
      <c r="P352" s="35"/>
      <c r="FA352" s="9">
        <v>45931</v>
      </c>
      <c r="FB352" s="28">
        <v>45926</v>
      </c>
      <c r="FC352" s="29">
        <v>45925</v>
      </c>
    </row>
    <row r="353" spans="2:159" x14ac:dyDescent="0.2">
      <c r="B353" s="54">
        <v>46692</v>
      </c>
      <c r="C353">
        <v>6.7240749937269015E-2</v>
      </c>
      <c r="D353">
        <v>0</v>
      </c>
      <c r="E353">
        <v>0</v>
      </c>
      <c r="F353">
        <v>0</v>
      </c>
      <c r="G353">
        <v>0</v>
      </c>
      <c r="I353">
        <v>6.7240749937269015E-2</v>
      </c>
      <c r="N353"/>
      <c r="P353" s="35"/>
      <c r="FA353" s="9">
        <v>45962</v>
      </c>
      <c r="FB353" s="28">
        <v>45959</v>
      </c>
      <c r="FC353" s="29">
        <v>45958</v>
      </c>
    </row>
    <row r="354" spans="2:159" x14ac:dyDescent="0.2">
      <c r="B354" s="54">
        <v>46722</v>
      </c>
      <c r="C354">
        <v>6.7231413902265003E-2</v>
      </c>
      <c r="D354">
        <v>0</v>
      </c>
      <c r="E354">
        <v>0</v>
      </c>
      <c r="F354">
        <v>0</v>
      </c>
      <c r="G354">
        <v>0</v>
      </c>
      <c r="I354">
        <v>6.7231413902265003E-2</v>
      </c>
      <c r="N354"/>
      <c r="P354" s="35"/>
      <c r="FA354" s="9">
        <v>45992</v>
      </c>
      <c r="FB354" s="28">
        <v>45986</v>
      </c>
      <c r="FC354" s="29">
        <v>45985</v>
      </c>
    </row>
    <row r="355" spans="2:159" x14ac:dyDescent="0.2">
      <c r="B355" s="54">
        <v>46753</v>
      </c>
      <c r="C355">
        <v>6.7221766666124033E-2</v>
      </c>
      <c r="D355">
        <v>0</v>
      </c>
      <c r="E355">
        <v>0</v>
      </c>
      <c r="F355">
        <v>0</v>
      </c>
      <c r="G355">
        <v>0</v>
      </c>
      <c r="I355">
        <v>6.7221766666124033E-2</v>
      </c>
      <c r="N355"/>
      <c r="P355" s="35"/>
      <c r="FA355" s="9">
        <v>46023</v>
      </c>
      <c r="FB355" s="28">
        <v>46020</v>
      </c>
      <c r="FC355" s="29">
        <v>46017</v>
      </c>
    </row>
    <row r="356" spans="2:159" x14ac:dyDescent="0.2">
      <c r="B356" s="54">
        <v>46784</v>
      </c>
      <c r="C356">
        <v>6.7212119430014025E-2</v>
      </c>
      <c r="D356">
        <v>0</v>
      </c>
      <c r="E356">
        <v>0</v>
      </c>
      <c r="F356">
        <v>0</v>
      </c>
      <c r="G356">
        <v>0</v>
      </c>
      <c r="I356">
        <v>6.7212119430014025E-2</v>
      </c>
      <c r="N356"/>
      <c r="P356" s="35"/>
      <c r="FA356" s="9">
        <v>46054</v>
      </c>
      <c r="FB356" s="28">
        <v>46050</v>
      </c>
      <c r="FC356" s="29">
        <v>46049</v>
      </c>
    </row>
    <row r="357" spans="2:159" x14ac:dyDescent="0.2">
      <c r="B357" s="54">
        <v>46813</v>
      </c>
      <c r="C357">
        <v>6.7203094596262003E-2</v>
      </c>
      <c r="D357">
        <v>0</v>
      </c>
      <c r="E357">
        <v>0</v>
      </c>
      <c r="F357">
        <v>0</v>
      </c>
      <c r="G357">
        <v>0</v>
      </c>
      <c r="I357">
        <v>6.7203094596262003E-2</v>
      </c>
      <c r="N357"/>
      <c r="P357" s="35"/>
      <c r="FA357" s="9">
        <v>46082</v>
      </c>
      <c r="FB357" s="28">
        <v>46078</v>
      </c>
      <c r="FC357" s="29">
        <v>46077</v>
      </c>
    </row>
    <row r="358" spans="2:159" x14ac:dyDescent="0.2">
      <c r="B358" s="54">
        <v>46844</v>
      </c>
      <c r="C358">
        <v>6.7193447360212002E-2</v>
      </c>
      <c r="D358">
        <v>0</v>
      </c>
      <c r="E358">
        <v>0</v>
      </c>
      <c r="F358">
        <v>0</v>
      </c>
      <c r="G358">
        <v>0</v>
      </c>
      <c r="I358">
        <v>6.7193447360212002E-2</v>
      </c>
      <c r="N358"/>
      <c r="P358" s="35"/>
      <c r="FA358" s="9">
        <v>46113</v>
      </c>
      <c r="FB358" s="28">
        <v>46108</v>
      </c>
      <c r="FC358" s="29">
        <v>46107</v>
      </c>
    </row>
    <row r="359" spans="2:159" x14ac:dyDescent="0.2">
      <c r="B359" s="54">
        <v>46874</v>
      </c>
      <c r="C359">
        <v>6.7184111325354012E-2</v>
      </c>
      <c r="D359">
        <v>0</v>
      </c>
      <c r="E359">
        <v>0</v>
      </c>
      <c r="F359">
        <v>0</v>
      </c>
      <c r="G359">
        <v>0</v>
      </c>
      <c r="I359">
        <v>6.7184111325354012E-2</v>
      </c>
      <c r="N359"/>
      <c r="P359" s="35"/>
      <c r="FA359" s="9">
        <v>46143</v>
      </c>
      <c r="FB359" s="28">
        <v>46140</v>
      </c>
      <c r="FC359" s="29">
        <v>46139</v>
      </c>
    </row>
    <row r="360" spans="2:159" x14ac:dyDescent="0.2">
      <c r="B360" s="54">
        <v>46905</v>
      </c>
      <c r="C360">
        <v>6.7174464089364019E-2</v>
      </c>
      <c r="D360">
        <v>0</v>
      </c>
      <c r="E360">
        <v>0</v>
      </c>
      <c r="F360">
        <v>0</v>
      </c>
      <c r="G360">
        <v>0</v>
      </c>
      <c r="I360">
        <v>6.7174464089364019E-2</v>
      </c>
      <c r="N360"/>
      <c r="P360" s="35"/>
      <c r="FA360" s="9">
        <v>46174</v>
      </c>
      <c r="FB360" s="28">
        <v>46169</v>
      </c>
      <c r="FC360" s="29">
        <v>46168</v>
      </c>
    </row>
    <row r="361" spans="2:159" x14ac:dyDescent="0.2">
      <c r="B361" s="54">
        <v>46935</v>
      </c>
      <c r="C361">
        <v>6.716512805456501E-2</v>
      </c>
      <c r="D361">
        <v>0</v>
      </c>
      <c r="E361">
        <v>0</v>
      </c>
      <c r="F361">
        <v>0</v>
      </c>
      <c r="G361">
        <v>0</v>
      </c>
      <c r="I361">
        <v>6.716512805456501E-2</v>
      </c>
      <c r="N361"/>
      <c r="P361" s="35"/>
      <c r="FA361" s="9">
        <v>46204</v>
      </c>
      <c r="FB361" s="28">
        <v>46199</v>
      </c>
      <c r="FC361" s="29">
        <v>46198</v>
      </c>
    </row>
    <row r="362" spans="2:159" x14ac:dyDescent="0.2">
      <c r="B362" s="54">
        <v>46966</v>
      </c>
      <c r="C362">
        <v>6.7155480818636024E-2</v>
      </c>
      <c r="D362">
        <v>0</v>
      </c>
      <c r="E362">
        <v>0</v>
      </c>
      <c r="F362">
        <v>0</v>
      </c>
      <c r="G362">
        <v>0</v>
      </c>
      <c r="I362">
        <v>6.7155480818636024E-2</v>
      </c>
      <c r="N362"/>
      <c r="P362" s="35"/>
      <c r="FA362" s="9">
        <v>46235</v>
      </c>
      <c r="FB362" s="28">
        <v>46232</v>
      </c>
      <c r="FC362" s="29">
        <v>46231</v>
      </c>
    </row>
    <row r="363" spans="2:159" x14ac:dyDescent="0.2">
      <c r="B363" s="54">
        <v>46997</v>
      </c>
      <c r="C363">
        <v>6.7145833582738013E-2</v>
      </c>
      <c r="D363">
        <v>0</v>
      </c>
      <c r="E363">
        <v>0</v>
      </c>
      <c r="F363">
        <v>0</v>
      </c>
      <c r="G363">
        <v>0</v>
      </c>
      <c r="I363">
        <v>6.7145833582738013E-2</v>
      </c>
      <c r="N363"/>
      <c r="P363" s="35"/>
      <c r="FA363" s="9">
        <v>46266</v>
      </c>
      <c r="FB363" s="28">
        <v>46261</v>
      </c>
      <c r="FC363" s="29">
        <v>46260</v>
      </c>
    </row>
    <row r="364" spans="2:159" x14ac:dyDescent="0.2">
      <c r="B364" s="54">
        <v>47027</v>
      </c>
      <c r="C364">
        <v>6.7136497548027016E-2</v>
      </c>
      <c r="D364">
        <v>0</v>
      </c>
      <c r="E364">
        <v>0</v>
      </c>
      <c r="F364">
        <v>0</v>
      </c>
      <c r="G364">
        <v>0</v>
      </c>
      <c r="I364">
        <v>6.7136497548027016E-2</v>
      </c>
      <c r="N364"/>
      <c r="P364" s="35"/>
      <c r="FA364" s="9">
        <v>46296</v>
      </c>
      <c r="FB364" s="28">
        <v>46293</v>
      </c>
      <c r="FC364" s="29">
        <v>46290</v>
      </c>
    </row>
    <row r="365" spans="2:159" x14ac:dyDescent="0.2">
      <c r="B365" s="54">
        <v>47058</v>
      </c>
      <c r="C365">
        <v>6.7126850312189013E-2</v>
      </c>
      <c r="D365">
        <v>0</v>
      </c>
      <c r="E365">
        <v>0</v>
      </c>
      <c r="F365">
        <v>0</v>
      </c>
      <c r="G365">
        <v>0</v>
      </c>
      <c r="I365">
        <v>6.7126850312189013E-2</v>
      </c>
      <c r="N365"/>
      <c r="P365" s="35"/>
      <c r="FA365" s="9">
        <v>46327</v>
      </c>
      <c r="FB365" s="28">
        <v>46323</v>
      </c>
      <c r="FC365" s="29">
        <v>46322</v>
      </c>
    </row>
    <row r="366" spans="2:159" x14ac:dyDescent="0.2">
      <c r="B366" s="54">
        <v>47088</v>
      </c>
      <c r="C366">
        <v>6.711751427753701E-2</v>
      </c>
      <c r="D366">
        <v>0</v>
      </c>
      <c r="E366">
        <v>0</v>
      </c>
      <c r="F366">
        <v>0</v>
      </c>
      <c r="G366">
        <v>0</v>
      </c>
      <c r="I366">
        <v>6.711751427753701E-2</v>
      </c>
      <c r="N366"/>
      <c r="P366" s="35"/>
      <c r="FA366" s="9">
        <v>46357</v>
      </c>
      <c r="FB366" s="28">
        <v>46351</v>
      </c>
      <c r="FC366" s="29">
        <v>46350</v>
      </c>
    </row>
    <row r="367" spans="2:159" x14ac:dyDescent="0.2">
      <c r="B367" s="54">
        <v>47119</v>
      </c>
      <c r="C367">
        <v>6.7107867041761027E-2</v>
      </c>
      <c r="I367">
        <v>6.7107867041761027E-2</v>
      </c>
      <c r="N367"/>
      <c r="P367" s="35"/>
      <c r="FA367" s="9">
        <v>46388</v>
      </c>
      <c r="FB367" s="28">
        <v>46385</v>
      </c>
      <c r="FC367" s="29">
        <v>46384</v>
      </c>
    </row>
    <row r="368" spans="2:159" x14ac:dyDescent="0.2">
      <c r="B368" s="54">
        <v>47150</v>
      </c>
      <c r="C368">
        <v>6.7098219806014006E-2</v>
      </c>
      <c r="I368">
        <v>6.7098219806014006E-2</v>
      </c>
      <c r="N368"/>
      <c r="P368" s="35"/>
      <c r="FA368" s="9">
        <v>46419</v>
      </c>
      <c r="FB368" s="28">
        <v>46414</v>
      </c>
      <c r="FC368" s="29">
        <v>46413</v>
      </c>
    </row>
    <row r="369" spans="2:159" x14ac:dyDescent="0.2">
      <c r="B369" s="54">
        <v>47178</v>
      </c>
      <c r="C369">
        <v>6.7089506173754018E-2</v>
      </c>
      <c r="I369">
        <v>6.7089506173754018E-2</v>
      </c>
      <c r="N369"/>
      <c r="P369" s="35"/>
      <c r="FA369" s="9">
        <v>46447</v>
      </c>
      <c r="FB369" s="28">
        <v>46442</v>
      </c>
      <c r="FC369" s="29">
        <v>46441</v>
      </c>
    </row>
    <row r="370" spans="2:159" x14ac:dyDescent="0.2">
      <c r="B370" s="54">
        <v>47209</v>
      </c>
      <c r="C370">
        <v>6.7079858938067005E-2</v>
      </c>
      <c r="I370">
        <v>6.7079858938067005E-2</v>
      </c>
      <c r="N370"/>
      <c r="P370" s="35"/>
      <c r="FA370" s="9">
        <v>46478</v>
      </c>
      <c r="FB370" s="28">
        <v>46475</v>
      </c>
      <c r="FC370" s="29">
        <v>46471</v>
      </c>
    </row>
    <row r="371" spans="2:159" x14ac:dyDescent="0.2">
      <c r="B371" s="54">
        <v>47239</v>
      </c>
      <c r="C371">
        <v>6.7070522903560012E-2</v>
      </c>
      <c r="I371">
        <v>6.7070522903560012E-2</v>
      </c>
      <c r="N371"/>
      <c r="P371" s="35"/>
      <c r="FA371" s="9">
        <v>46508</v>
      </c>
      <c r="FB371" s="28">
        <v>46505</v>
      </c>
      <c r="FC371" s="29">
        <v>46504</v>
      </c>
    </row>
    <row r="372" spans="2:159" x14ac:dyDescent="0.2">
      <c r="B372" s="54">
        <v>47270</v>
      </c>
      <c r="C372">
        <v>6.7060875667933006E-2</v>
      </c>
      <c r="I372">
        <v>6.7060875667933006E-2</v>
      </c>
      <c r="N372"/>
      <c r="P372" s="35"/>
      <c r="FA372" s="9">
        <v>46539</v>
      </c>
      <c r="FB372" s="28">
        <v>46533</v>
      </c>
      <c r="FC372" s="29">
        <v>46532</v>
      </c>
    </row>
    <row r="373" spans="2:159" x14ac:dyDescent="0.2">
      <c r="N373"/>
      <c r="P373" s="35"/>
      <c r="FA373" s="9">
        <v>46569</v>
      </c>
      <c r="FB373" s="28">
        <v>46566</v>
      </c>
      <c r="FC373" s="29">
        <v>46563</v>
      </c>
    </row>
    <row r="374" spans="2:159" x14ac:dyDescent="0.2">
      <c r="N374"/>
      <c r="P374" s="35"/>
      <c r="FA374" s="9">
        <v>46600</v>
      </c>
      <c r="FB374" s="28">
        <v>46596</v>
      </c>
      <c r="FC374" s="29">
        <v>46595</v>
      </c>
    </row>
    <row r="375" spans="2:159" x14ac:dyDescent="0.2">
      <c r="N375"/>
      <c r="P375" s="35"/>
      <c r="FA375" s="9">
        <v>46631</v>
      </c>
      <c r="FB375" s="28">
        <v>46626</v>
      </c>
      <c r="FC375" s="29">
        <v>46625</v>
      </c>
    </row>
    <row r="376" spans="2:159" x14ac:dyDescent="0.2">
      <c r="N376"/>
      <c r="P376" s="35"/>
      <c r="FA376" s="9">
        <v>46661</v>
      </c>
      <c r="FB376" s="28">
        <v>46658</v>
      </c>
      <c r="FC376" s="29">
        <v>46657</v>
      </c>
    </row>
    <row r="377" spans="2:159" x14ac:dyDescent="0.2">
      <c r="N377"/>
      <c r="P377" s="35"/>
      <c r="FA377" s="9">
        <v>46692</v>
      </c>
      <c r="FB377" s="28">
        <v>46687</v>
      </c>
      <c r="FC377" s="29">
        <v>46686</v>
      </c>
    </row>
    <row r="378" spans="2:159" x14ac:dyDescent="0.2">
      <c r="N378"/>
      <c r="P378" s="35"/>
      <c r="FA378" s="9">
        <v>46722</v>
      </c>
      <c r="FB378" s="28">
        <v>46717</v>
      </c>
      <c r="FC378" s="29">
        <v>46715</v>
      </c>
    </row>
    <row r="379" spans="2:159" x14ac:dyDescent="0.2">
      <c r="N379"/>
      <c r="P379" s="35"/>
      <c r="FA379" s="9">
        <v>46753</v>
      </c>
      <c r="FB379" s="28">
        <v>46749</v>
      </c>
      <c r="FC379" s="29">
        <v>46748</v>
      </c>
    </row>
    <row r="380" spans="2:159" x14ac:dyDescent="0.2">
      <c r="N380"/>
      <c r="P380" s="35"/>
      <c r="FA380" s="9">
        <v>46784</v>
      </c>
      <c r="FB380" s="28">
        <v>46779</v>
      </c>
      <c r="FC380" s="29">
        <v>46778</v>
      </c>
    </row>
    <row r="381" spans="2:159" x14ac:dyDescent="0.2">
      <c r="N381"/>
      <c r="P381" s="35"/>
      <c r="FA381" s="9">
        <v>46813</v>
      </c>
      <c r="FB381" s="28">
        <v>46808</v>
      </c>
      <c r="FC381" s="29">
        <v>46807</v>
      </c>
    </row>
    <row r="382" spans="2:159" x14ac:dyDescent="0.2">
      <c r="N382"/>
      <c r="P382" s="35"/>
      <c r="FA382" s="9">
        <v>46844</v>
      </c>
      <c r="FB382" s="28">
        <v>46841</v>
      </c>
      <c r="FC382" s="29">
        <v>46840</v>
      </c>
    </row>
    <row r="383" spans="2:159" x14ac:dyDescent="0.2">
      <c r="N383"/>
      <c r="P383" s="35"/>
      <c r="FA383" s="9">
        <v>46874</v>
      </c>
      <c r="FB383" s="28">
        <v>46869</v>
      </c>
      <c r="FC383" s="29">
        <v>46868</v>
      </c>
    </row>
    <row r="384" spans="2:159" x14ac:dyDescent="0.2">
      <c r="N384"/>
      <c r="P384" s="35"/>
      <c r="FA384" s="9">
        <v>46905</v>
      </c>
      <c r="FB384" s="28">
        <v>46899</v>
      </c>
      <c r="FC384" s="29">
        <v>46898</v>
      </c>
    </row>
    <row r="385" spans="14:159" x14ac:dyDescent="0.2">
      <c r="N385"/>
      <c r="P385" s="35"/>
      <c r="FA385" s="9">
        <v>46935</v>
      </c>
      <c r="FB385" s="28">
        <v>46932</v>
      </c>
      <c r="FC385" s="29">
        <v>46931</v>
      </c>
    </row>
    <row r="386" spans="14:159" x14ac:dyDescent="0.2">
      <c r="N386"/>
      <c r="P386" s="35"/>
      <c r="FA386" s="9">
        <v>46966</v>
      </c>
      <c r="FB386" s="28">
        <v>46961</v>
      </c>
      <c r="FC386" s="29">
        <v>46960</v>
      </c>
    </row>
    <row r="387" spans="14:159" x14ac:dyDescent="0.2">
      <c r="N387"/>
      <c r="P387" s="35"/>
      <c r="FA387" s="9">
        <v>46997</v>
      </c>
      <c r="FB387" s="28">
        <v>46994</v>
      </c>
      <c r="FC387" s="29">
        <v>46993</v>
      </c>
    </row>
    <row r="388" spans="14:159" x14ac:dyDescent="0.2">
      <c r="N388"/>
      <c r="P388" s="35"/>
      <c r="FA388" s="9">
        <v>47027</v>
      </c>
      <c r="FB388" s="28">
        <v>47023</v>
      </c>
      <c r="FC388" s="29">
        <v>47022</v>
      </c>
    </row>
    <row r="389" spans="14:159" x14ac:dyDescent="0.2">
      <c r="N389"/>
      <c r="P389" s="35"/>
      <c r="FA389" s="9">
        <v>47058</v>
      </c>
      <c r="FB389" s="28">
        <v>47053</v>
      </c>
      <c r="FC389" s="29">
        <v>47052</v>
      </c>
    </row>
    <row r="390" spans="14:159" x14ac:dyDescent="0.2">
      <c r="N390"/>
      <c r="P390" s="35"/>
      <c r="FA390" s="9">
        <v>47088</v>
      </c>
      <c r="FB390" s="28">
        <v>47085</v>
      </c>
      <c r="FC390" s="29">
        <v>47084</v>
      </c>
    </row>
    <row r="391" spans="14:159" x14ac:dyDescent="0.2">
      <c r="N391"/>
      <c r="P391" s="35"/>
      <c r="FA391" s="9">
        <v>47119</v>
      </c>
      <c r="FB391" s="28">
        <v>47114</v>
      </c>
      <c r="FC391" s="29">
        <v>47113</v>
      </c>
    </row>
    <row r="392" spans="14:159" x14ac:dyDescent="0.2">
      <c r="N392"/>
      <c r="P392" s="35"/>
      <c r="FA392" s="9">
        <v>47150</v>
      </c>
      <c r="FB392" s="28">
        <v>47147</v>
      </c>
      <c r="FC392" s="29">
        <v>47144</v>
      </c>
    </row>
    <row r="393" spans="14:159" x14ac:dyDescent="0.2">
      <c r="N393"/>
      <c r="P393" s="35"/>
      <c r="FA393" s="9">
        <v>47178</v>
      </c>
      <c r="FB393" s="28">
        <v>47175</v>
      </c>
      <c r="FC393" s="29">
        <v>47172</v>
      </c>
    </row>
    <row r="394" spans="14:159" x14ac:dyDescent="0.2">
      <c r="N394"/>
      <c r="P394" s="35"/>
      <c r="FA394" s="9">
        <v>47209</v>
      </c>
      <c r="FB394" s="28">
        <v>47204</v>
      </c>
      <c r="FC394" s="29">
        <v>47203</v>
      </c>
    </row>
    <row r="395" spans="14:159" x14ac:dyDescent="0.2">
      <c r="N395"/>
      <c r="P395" s="35"/>
      <c r="FA395" s="9">
        <v>47239</v>
      </c>
      <c r="FB395" s="28">
        <v>47234</v>
      </c>
      <c r="FC395" s="29">
        <v>47233</v>
      </c>
    </row>
    <row r="396" spans="14:159" x14ac:dyDescent="0.2">
      <c r="N396"/>
      <c r="P396" s="35"/>
      <c r="FA396" s="9">
        <v>47270</v>
      </c>
      <c r="FB396" s="28">
        <v>47267</v>
      </c>
      <c r="FC396" s="29">
        <v>47263</v>
      </c>
    </row>
    <row r="397" spans="14:159" x14ac:dyDescent="0.2">
      <c r="N397"/>
      <c r="P397" s="35"/>
      <c r="FA397" s="9">
        <v>47300</v>
      </c>
      <c r="FB397" s="28">
        <v>47296</v>
      </c>
      <c r="FC397" s="29">
        <v>47295</v>
      </c>
    </row>
    <row r="398" spans="14:159" x14ac:dyDescent="0.2">
      <c r="N398"/>
      <c r="P398" s="35"/>
      <c r="FA398" s="9">
        <v>47331</v>
      </c>
      <c r="FB398" s="28">
        <v>47326</v>
      </c>
      <c r="FC398" s="29">
        <v>47325</v>
      </c>
    </row>
    <row r="399" spans="14:159" x14ac:dyDescent="0.2">
      <c r="N399"/>
      <c r="P399" s="35"/>
      <c r="FA399" s="9">
        <v>47362</v>
      </c>
      <c r="FB399" s="28">
        <v>47359</v>
      </c>
      <c r="FC399" s="29">
        <v>47358</v>
      </c>
    </row>
    <row r="400" spans="14:159" x14ac:dyDescent="0.2">
      <c r="N400"/>
      <c r="P400" s="35"/>
      <c r="FA400" s="9">
        <v>47392</v>
      </c>
      <c r="FB400" s="28">
        <v>47387</v>
      </c>
      <c r="FC400" s="29">
        <v>47386</v>
      </c>
    </row>
    <row r="401" spans="14:159" x14ac:dyDescent="0.2">
      <c r="N401"/>
      <c r="P401" s="35"/>
      <c r="FA401" s="9">
        <v>47423</v>
      </c>
      <c r="FB401" s="28">
        <v>47420</v>
      </c>
      <c r="FC401" s="29">
        <v>47417</v>
      </c>
    </row>
    <row r="402" spans="14:159" x14ac:dyDescent="0.2">
      <c r="N402"/>
      <c r="P402" s="35"/>
      <c r="FA402" s="9">
        <v>47453</v>
      </c>
      <c r="FB402" s="28">
        <v>47450</v>
      </c>
      <c r="FC402" s="29">
        <v>47449</v>
      </c>
    </row>
    <row r="403" spans="14:159" x14ac:dyDescent="0.2">
      <c r="N403"/>
      <c r="P403" s="35"/>
      <c r="FA403" s="9">
        <v>47484</v>
      </c>
      <c r="FB403" s="28">
        <v>47479</v>
      </c>
      <c r="FC403" s="29">
        <v>47478</v>
      </c>
    </row>
    <row r="404" spans="14:159" x14ac:dyDescent="0.2">
      <c r="N404"/>
      <c r="P404" s="35"/>
      <c r="FA404" s="9">
        <v>47515</v>
      </c>
      <c r="FB404" s="28">
        <v>47512</v>
      </c>
      <c r="FC404" s="29">
        <v>47511</v>
      </c>
    </row>
    <row r="405" spans="14:159" x14ac:dyDescent="0.2">
      <c r="N405"/>
      <c r="P405" s="35"/>
      <c r="FA405" s="9">
        <v>47543</v>
      </c>
      <c r="FB405" s="28">
        <v>47540</v>
      </c>
      <c r="FC405" s="29">
        <v>47539</v>
      </c>
    </row>
    <row r="406" spans="14:159" x14ac:dyDescent="0.2">
      <c r="N406"/>
      <c r="P406" s="35"/>
      <c r="FA406" s="9">
        <v>47574</v>
      </c>
      <c r="FB406" s="28">
        <v>47569</v>
      </c>
      <c r="FC406" s="29">
        <v>47568</v>
      </c>
    </row>
    <row r="407" spans="14:159" x14ac:dyDescent="0.2">
      <c r="N407"/>
      <c r="P407" s="35"/>
      <c r="FA407" s="9">
        <v>47604</v>
      </c>
      <c r="FB407" s="28">
        <v>47599</v>
      </c>
      <c r="FC407" s="29">
        <v>47598</v>
      </c>
    </row>
    <row r="408" spans="14:159" x14ac:dyDescent="0.2">
      <c r="N408"/>
      <c r="P408" s="35"/>
      <c r="FA408" s="9">
        <v>47635</v>
      </c>
      <c r="FB408" s="28">
        <v>47632</v>
      </c>
      <c r="FC408" s="29">
        <v>47631</v>
      </c>
    </row>
    <row r="409" spans="14:159" x14ac:dyDescent="0.2">
      <c r="N409"/>
      <c r="P409" s="35"/>
      <c r="FA409" s="9">
        <v>47665</v>
      </c>
      <c r="FB409" s="28">
        <v>47660</v>
      </c>
      <c r="FC409" s="29">
        <v>47659</v>
      </c>
    </row>
    <row r="410" spans="14:159" x14ac:dyDescent="0.2">
      <c r="N410"/>
      <c r="P410" s="35"/>
      <c r="FA410" s="9">
        <v>47696</v>
      </c>
      <c r="FB410" s="28">
        <v>47693</v>
      </c>
      <c r="FC410" s="29">
        <v>47690</v>
      </c>
    </row>
    <row r="411" spans="14:159" x14ac:dyDescent="0.2">
      <c r="N411"/>
      <c r="P411" s="35"/>
      <c r="FA411" s="9">
        <v>47727</v>
      </c>
      <c r="FB411" s="28">
        <v>47723</v>
      </c>
      <c r="FC411" s="29">
        <v>47722</v>
      </c>
    </row>
    <row r="412" spans="14:159" x14ac:dyDescent="0.2">
      <c r="N412"/>
      <c r="P412" s="35"/>
      <c r="FA412" s="9">
        <v>47757</v>
      </c>
      <c r="FB412" s="28">
        <v>47752</v>
      </c>
      <c r="FC412" s="29">
        <v>47751</v>
      </c>
    </row>
    <row r="413" spans="14:159" x14ac:dyDescent="0.2">
      <c r="N413"/>
      <c r="P413" s="35"/>
      <c r="FA413" s="9">
        <v>47788</v>
      </c>
      <c r="FB413" s="28">
        <v>47785</v>
      </c>
      <c r="FC413" s="29">
        <v>47784</v>
      </c>
    </row>
    <row r="414" spans="14:159" ht="13.5" thickBot="1" x14ac:dyDescent="0.25">
      <c r="N414"/>
      <c r="P414" s="35"/>
      <c r="FA414" s="36">
        <v>47818</v>
      </c>
      <c r="FB414" s="37">
        <v>47813</v>
      </c>
      <c r="FC414" s="38">
        <v>47812</v>
      </c>
    </row>
    <row r="415" spans="14:159" x14ac:dyDescent="0.2">
      <c r="N415"/>
      <c r="P415" s="35"/>
    </row>
    <row r="416" spans="14:159" x14ac:dyDescent="0.2">
      <c r="N416"/>
      <c r="P416" s="35"/>
    </row>
    <row r="417" spans="14:16" x14ac:dyDescent="0.2">
      <c r="N417"/>
      <c r="P417" s="35"/>
    </row>
    <row r="418" spans="14:16" x14ac:dyDescent="0.2">
      <c r="N418"/>
      <c r="P418" s="35"/>
    </row>
    <row r="419" spans="14:16" x14ac:dyDescent="0.2">
      <c r="N419"/>
      <c r="P419" s="35"/>
    </row>
    <row r="420" spans="14:16" x14ac:dyDescent="0.2">
      <c r="N420"/>
      <c r="P420" s="35"/>
    </row>
    <row r="421" spans="14:16" x14ac:dyDescent="0.2">
      <c r="P421" s="35"/>
    </row>
    <row r="422" spans="14:16" x14ac:dyDescent="0.2">
      <c r="P422" s="35"/>
    </row>
    <row r="423" spans="14:16" x14ac:dyDescent="0.2">
      <c r="P423" s="35"/>
    </row>
    <row r="424" spans="14:16" x14ac:dyDescent="0.2">
      <c r="P424" s="35"/>
    </row>
    <row r="425" spans="14:16" x14ac:dyDescent="0.2">
      <c r="P425" s="35"/>
    </row>
    <row r="426" spans="14:16" x14ac:dyDescent="0.2">
      <c r="P426" s="35"/>
    </row>
    <row r="427" spans="14:16" x14ac:dyDescent="0.2">
      <c r="P427" s="35"/>
    </row>
    <row r="428" spans="14:16" x14ac:dyDescent="0.2">
      <c r="P428" s="35"/>
    </row>
    <row r="429" spans="14:16" x14ac:dyDescent="0.2">
      <c r="P429" s="35"/>
    </row>
    <row r="430" spans="14:16" x14ac:dyDescent="0.2">
      <c r="P430" s="35"/>
    </row>
    <row r="431" spans="14:16" x14ac:dyDescent="0.2">
      <c r="P431" s="35"/>
    </row>
    <row r="432" spans="14:16" x14ac:dyDescent="0.2">
      <c r="P432" s="35"/>
    </row>
    <row r="433" spans="16:16" x14ac:dyDescent="0.2">
      <c r="P433" s="35"/>
    </row>
    <row r="434" spans="16:16" x14ac:dyDescent="0.2">
      <c r="P434" s="35"/>
    </row>
    <row r="435" spans="16:16" x14ac:dyDescent="0.2">
      <c r="P435" s="35"/>
    </row>
    <row r="436" spans="16:16" x14ac:dyDescent="0.2">
      <c r="P436" s="35"/>
    </row>
    <row r="437" spans="16:16" x14ac:dyDescent="0.2">
      <c r="P437" s="35"/>
    </row>
    <row r="438" spans="16:16" x14ac:dyDescent="0.2">
      <c r="P438" s="35"/>
    </row>
    <row r="439" spans="16:16" x14ac:dyDescent="0.2">
      <c r="P439" s="35"/>
    </row>
    <row r="440" spans="16:16" x14ac:dyDescent="0.2">
      <c r="P440" s="35"/>
    </row>
    <row r="441" spans="16:16" x14ac:dyDescent="0.2">
      <c r="P441" s="35"/>
    </row>
    <row r="442" spans="16:16" x14ac:dyDescent="0.2">
      <c r="P442" s="35"/>
    </row>
    <row r="443" spans="16:16" x14ac:dyDescent="0.2">
      <c r="P443" s="35"/>
    </row>
    <row r="444" spans="16:16" x14ac:dyDescent="0.2">
      <c r="P444" s="35"/>
    </row>
    <row r="445" spans="16:16" x14ac:dyDescent="0.2">
      <c r="P445" s="35"/>
    </row>
    <row r="446" spans="16:16" x14ac:dyDescent="0.2">
      <c r="P446" s="35"/>
    </row>
    <row r="447" spans="16:16" x14ac:dyDescent="0.2">
      <c r="P447" s="35"/>
    </row>
    <row r="448" spans="16:16" x14ac:dyDescent="0.2">
      <c r="P448" s="35"/>
    </row>
    <row r="449" spans="16:16" x14ac:dyDescent="0.2">
      <c r="P449" s="35"/>
    </row>
    <row r="450" spans="16:16" x14ac:dyDescent="0.2">
      <c r="P450" s="35"/>
    </row>
    <row r="451" spans="16:16" x14ac:dyDescent="0.2">
      <c r="P451" s="35"/>
    </row>
    <row r="452" spans="16:16" x14ac:dyDescent="0.2">
      <c r="P452" s="35"/>
    </row>
    <row r="453" spans="16:16" x14ac:dyDescent="0.2">
      <c r="P453" s="35"/>
    </row>
    <row r="454" spans="16:16" x14ac:dyDescent="0.2">
      <c r="P454" s="35"/>
    </row>
    <row r="455" spans="16:16" x14ac:dyDescent="0.2">
      <c r="P455" s="35"/>
    </row>
    <row r="456" spans="16:16" x14ac:dyDescent="0.2">
      <c r="P456" s="35"/>
    </row>
    <row r="457" spans="16:16" x14ac:dyDescent="0.2">
      <c r="P457" s="35"/>
    </row>
    <row r="458" spans="16:16" x14ac:dyDescent="0.2">
      <c r="P458" s="35"/>
    </row>
    <row r="459" spans="16:16" x14ac:dyDescent="0.2">
      <c r="P459" s="35"/>
    </row>
    <row r="460" spans="16:16" x14ac:dyDescent="0.2">
      <c r="P460" s="35"/>
    </row>
    <row r="461" spans="16:16" x14ac:dyDescent="0.2">
      <c r="P461" s="35"/>
    </row>
    <row r="462" spans="16:16" x14ac:dyDescent="0.2">
      <c r="P462" s="35"/>
    </row>
    <row r="463" spans="16:16" x14ac:dyDescent="0.2">
      <c r="P463" s="35"/>
    </row>
    <row r="464" spans="16:16" x14ac:dyDescent="0.2">
      <c r="P464" s="35"/>
    </row>
    <row r="465" spans="16:16" x14ac:dyDescent="0.2">
      <c r="P465" s="35"/>
    </row>
    <row r="466" spans="16:16" x14ac:dyDescent="0.2">
      <c r="P466" s="35"/>
    </row>
    <row r="467" spans="16:16" x14ac:dyDescent="0.2">
      <c r="P467" s="35"/>
    </row>
    <row r="468" spans="16:16" x14ac:dyDescent="0.2">
      <c r="P468" s="35"/>
    </row>
    <row r="469" spans="16:16" x14ac:dyDescent="0.2">
      <c r="P469" s="35"/>
    </row>
    <row r="470" spans="16:16" x14ac:dyDescent="0.2">
      <c r="P470" s="35"/>
    </row>
    <row r="471" spans="16:16" x14ac:dyDescent="0.2">
      <c r="P471" s="35"/>
    </row>
    <row r="472" spans="16:16" x14ac:dyDescent="0.2">
      <c r="P472" s="35"/>
    </row>
    <row r="473" spans="16:16" x14ac:dyDescent="0.2">
      <c r="P473" s="35"/>
    </row>
    <row r="474" spans="16:16" x14ac:dyDescent="0.2">
      <c r="P474" s="35"/>
    </row>
    <row r="475" spans="16:16" x14ac:dyDescent="0.2">
      <c r="P475" s="35"/>
    </row>
    <row r="476" spans="16:16" x14ac:dyDescent="0.2">
      <c r="P476" s="35"/>
    </row>
    <row r="477" spans="16:16" x14ac:dyDescent="0.2">
      <c r="P477" s="35"/>
    </row>
    <row r="478" spans="16:16" x14ac:dyDescent="0.2">
      <c r="P478" s="35"/>
    </row>
    <row r="479" spans="16:16" x14ac:dyDescent="0.2">
      <c r="P479" s="35"/>
    </row>
    <row r="480" spans="16:16" x14ac:dyDescent="0.2">
      <c r="P480" s="35"/>
    </row>
    <row r="481" spans="16:16" x14ac:dyDescent="0.2">
      <c r="P481" s="35"/>
    </row>
    <row r="482" spans="16:16" x14ac:dyDescent="0.2">
      <c r="P482" s="35"/>
    </row>
    <row r="483" spans="16:16" x14ac:dyDescent="0.2">
      <c r="P483" s="35"/>
    </row>
    <row r="484" spans="16:16" x14ac:dyDescent="0.2">
      <c r="P484" s="35"/>
    </row>
    <row r="485" spans="16:16" x14ac:dyDescent="0.2">
      <c r="P485" s="35"/>
    </row>
    <row r="486" spans="16:16" x14ac:dyDescent="0.2">
      <c r="P486" s="35"/>
    </row>
    <row r="487" spans="16:16" x14ac:dyDescent="0.2">
      <c r="P487" s="35"/>
    </row>
    <row r="488" spans="16:16" x14ac:dyDescent="0.2">
      <c r="P488" s="35"/>
    </row>
    <row r="489" spans="16:16" x14ac:dyDescent="0.2">
      <c r="P489" s="35"/>
    </row>
    <row r="490" spans="16:16" x14ac:dyDescent="0.2">
      <c r="P490" s="35"/>
    </row>
    <row r="491" spans="16:16" x14ac:dyDescent="0.2">
      <c r="P491" s="35"/>
    </row>
    <row r="492" spans="16:16" x14ac:dyDescent="0.2">
      <c r="P492" s="35"/>
    </row>
    <row r="493" spans="16:16" x14ac:dyDescent="0.2">
      <c r="P493" s="35"/>
    </row>
    <row r="494" spans="16:16" x14ac:dyDescent="0.2">
      <c r="P494" s="35"/>
    </row>
    <row r="495" spans="16:16" x14ac:dyDescent="0.2">
      <c r="P495" s="35"/>
    </row>
    <row r="496" spans="16:16" x14ac:dyDescent="0.2">
      <c r="P496" s="35"/>
    </row>
    <row r="497" spans="16:16" x14ac:dyDescent="0.2">
      <c r="P497" s="35"/>
    </row>
    <row r="498" spans="16:16" x14ac:dyDescent="0.2">
      <c r="P498" s="35"/>
    </row>
    <row r="499" spans="16:16" x14ac:dyDescent="0.2">
      <c r="P499" s="35"/>
    </row>
    <row r="500" spans="16:16" x14ac:dyDescent="0.2">
      <c r="P500" s="35"/>
    </row>
    <row r="501" spans="16:16" x14ac:dyDescent="0.2">
      <c r="P501" s="35"/>
    </row>
    <row r="502" spans="16:16" x14ac:dyDescent="0.2">
      <c r="P502" s="35"/>
    </row>
    <row r="503" spans="16:16" x14ac:dyDescent="0.2">
      <c r="P503" s="35"/>
    </row>
    <row r="504" spans="16:16" x14ac:dyDescent="0.2">
      <c r="P504" s="35"/>
    </row>
    <row r="505" spans="16:16" x14ac:dyDescent="0.2">
      <c r="P505" s="35"/>
    </row>
    <row r="506" spans="16:16" x14ac:dyDescent="0.2">
      <c r="P506" s="35"/>
    </row>
    <row r="507" spans="16:16" x14ac:dyDescent="0.2">
      <c r="P507" s="35"/>
    </row>
    <row r="508" spans="16:16" x14ac:dyDescent="0.2">
      <c r="P508" s="35"/>
    </row>
  </sheetData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Button</vt:lpstr>
      <vt:lpstr>Put Cost</vt:lpstr>
      <vt:lpstr>Puts</vt:lpstr>
      <vt:lpstr>CURVES</vt:lpstr>
      <vt:lpstr>Exp_table</vt:lpstr>
      <vt:lpstr>PriceCurveDate</vt:lpstr>
      <vt:lpstr>'Put Cost'!Print_Area</vt:lpstr>
      <vt:lpstr>Puts!Print_Area</vt:lpstr>
      <vt:lpstr>Prompt</vt:lpstr>
      <vt:lpstr>stock</vt:lpstr>
    </vt:vector>
  </TitlesOfParts>
  <Company>Enron Europe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 Krishna Rao</dc:creator>
  <cp:lastModifiedBy>Jan Havlíček</cp:lastModifiedBy>
  <cp:lastPrinted>1999-06-27T23:24:37Z</cp:lastPrinted>
  <dcterms:created xsi:type="dcterms:W3CDTF">1996-05-23T11:46:14Z</dcterms:created>
  <dcterms:modified xsi:type="dcterms:W3CDTF">2023-09-18T19:14:30Z</dcterms:modified>
</cp:coreProperties>
</file>