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2B326DE-657D-4D11-87E7-3474A4A24301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externalReferences>
    <externalReference r:id="rId2"/>
    <externalReference r:id="rId3"/>
    <externalReference r:id="rId4"/>
    <externalReference r:id="rId5"/>
  </externalReferences>
  <definedNames>
    <definedName name="_xlnm.Print_Area" localSheetId="0">Sheet1!$A$1:$AI$64</definedName>
  </definedNames>
  <calcPr calcId="0"/>
</workbook>
</file>

<file path=xl/calcChain.xml><?xml version="1.0" encoding="utf-8"?>
<calcChain xmlns="http://schemas.openxmlformats.org/spreadsheetml/2006/main">
  <c r="A10" i="1" l="1"/>
  <c r="O10" i="1"/>
  <c r="A11" i="1"/>
  <c r="O11" i="1"/>
  <c r="A12" i="1"/>
  <c r="O12" i="1"/>
  <c r="W12" i="1"/>
  <c r="A13" i="1"/>
  <c r="AA13" i="1"/>
  <c r="AC13" i="1"/>
  <c r="A14" i="1"/>
  <c r="AA14" i="1"/>
  <c r="AC14" i="1"/>
  <c r="A15" i="1"/>
  <c r="AC15" i="1"/>
  <c r="A16" i="1"/>
  <c r="E16" i="1"/>
  <c r="G16" i="1"/>
  <c r="I16" i="1"/>
  <c r="K16" i="1"/>
  <c r="O16" i="1"/>
  <c r="AA16" i="1"/>
  <c r="AE16" i="1"/>
  <c r="AI16" i="1"/>
  <c r="A17" i="1"/>
  <c r="C17" i="1"/>
  <c r="E17" i="1"/>
  <c r="G17" i="1"/>
  <c r="I17" i="1"/>
  <c r="K17" i="1"/>
  <c r="O17" i="1"/>
  <c r="W17" i="1"/>
  <c r="AE17" i="1"/>
  <c r="AI17" i="1"/>
  <c r="A18" i="1"/>
  <c r="C18" i="1"/>
  <c r="E18" i="1"/>
  <c r="G18" i="1"/>
  <c r="I18" i="1"/>
  <c r="K18" i="1"/>
  <c r="O18" i="1"/>
  <c r="W18" i="1"/>
  <c r="AE18" i="1"/>
  <c r="AI18" i="1"/>
  <c r="A19" i="1"/>
  <c r="C19" i="1"/>
  <c r="E19" i="1"/>
  <c r="G19" i="1"/>
  <c r="I19" i="1"/>
  <c r="K19" i="1"/>
  <c r="O19" i="1"/>
  <c r="W19" i="1"/>
  <c r="AE19" i="1"/>
  <c r="AI19" i="1"/>
  <c r="A20" i="1"/>
  <c r="C20" i="1"/>
  <c r="E20" i="1"/>
  <c r="G20" i="1"/>
  <c r="I20" i="1"/>
  <c r="K20" i="1"/>
  <c r="O20" i="1"/>
  <c r="W20" i="1"/>
  <c r="AE20" i="1"/>
  <c r="AI20" i="1"/>
  <c r="A22" i="1"/>
  <c r="A34" i="1"/>
  <c r="C34" i="1"/>
  <c r="E34" i="1"/>
  <c r="G34" i="1"/>
  <c r="I34" i="1"/>
  <c r="K34" i="1"/>
  <c r="O34" i="1"/>
  <c r="W34" i="1"/>
  <c r="AE34" i="1"/>
  <c r="AI34" i="1"/>
  <c r="A35" i="1"/>
  <c r="C35" i="1"/>
  <c r="E35" i="1"/>
  <c r="G35" i="1"/>
  <c r="I35" i="1"/>
  <c r="K35" i="1"/>
  <c r="O35" i="1"/>
  <c r="W35" i="1"/>
  <c r="AE35" i="1"/>
  <c r="AI35" i="1"/>
  <c r="A37" i="1"/>
  <c r="M37" i="1"/>
  <c r="O37" i="1"/>
  <c r="Q37" i="1"/>
  <c r="S37" i="1"/>
  <c r="W37" i="1"/>
  <c r="Y37" i="1"/>
  <c r="A38" i="1"/>
  <c r="M38" i="1"/>
  <c r="O38" i="1"/>
  <c r="S38" i="1"/>
  <c r="W38" i="1"/>
  <c r="Y38" i="1"/>
  <c r="A39" i="1"/>
  <c r="A43" i="1"/>
  <c r="C43" i="1"/>
  <c r="E43" i="1"/>
  <c r="G43" i="1"/>
  <c r="I43" i="1"/>
  <c r="K43" i="1"/>
  <c r="O43" i="1"/>
  <c r="W43" i="1"/>
  <c r="AE43" i="1"/>
  <c r="AI43" i="1"/>
  <c r="A47" i="1"/>
  <c r="C47" i="1"/>
  <c r="E47" i="1"/>
  <c r="G47" i="1"/>
  <c r="I47" i="1"/>
  <c r="K47" i="1"/>
  <c r="O47" i="1"/>
  <c r="W47" i="1"/>
  <c r="AG47" i="1"/>
  <c r="AI47" i="1"/>
  <c r="A49" i="1"/>
  <c r="C49" i="1"/>
  <c r="E49" i="1"/>
  <c r="G49" i="1"/>
  <c r="I49" i="1"/>
  <c r="K49" i="1"/>
  <c r="O49" i="1"/>
  <c r="W49" i="1"/>
  <c r="AE49" i="1"/>
  <c r="AG49" i="1"/>
  <c r="A51" i="1"/>
  <c r="C51" i="1"/>
  <c r="E51" i="1"/>
  <c r="G51" i="1"/>
  <c r="I51" i="1"/>
  <c r="K51" i="1"/>
  <c r="O51" i="1"/>
  <c r="W51" i="1"/>
  <c r="AE51" i="1"/>
  <c r="AG51" i="1"/>
  <c r="M53" i="1"/>
  <c r="O53" i="1"/>
  <c r="Q53" i="1"/>
  <c r="S53" i="1"/>
  <c r="U53" i="1"/>
  <c r="W53" i="1"/>
  <c r="Y53" i="1"/>
  <c r="AA53" i="1"/>
  <c r="AC53" i="1"/>
</calcChain>
</file>

<file path=xl/comments1.xml><?xml version="1.0" encoding="utf-8"?>
<comments xmlns="http://schemas.openxmlformats.org/spreadsheetml/2006/main">
  <authors>
    <author>gtholen</author>
    <author>jsaunder</author>
    <author>lmulbrec</author>
  </authors>
  <commentList>
    <comment ref="AE10" authorId="0" shapeId="0">
      <text>
        <r>
          <rPr>
            <b/>
            <sz val="8"/>
            <color indexed="81"/>
            <rFont val="Tahoma"/>
          </rPr>
          <t>gtholen:</t>
        </r>
        <r>
          <rPr>
            <sz val="8"/>
            <color indexed="81"/>
            <rFont val="Tahoma"/>
          </rPr>
          <t xml:space="preserve">
Spoke to Sarah Forristal, Larry Lawyer.  May need to talk to Kevin Howard</t>
        </r>
      </text>
    </comment>
    <comment ref="Q11" authorId="0" shapeId="0">
      <text>
        <r>
          <rPr>
            <b/>
            <sz val="8"/>
            <color indexed="81"/>
            <rFont val="Tahoma"/>
          </rPr>
          <t>gtholen:</t>
        </r>
        <r>
          <rPr>
            <sz val="8"/>
            <color indexed="81"/>
            <rFont val="Tahoma"/>
          </rPr>
          <t xml:space="preserve">
Per Karen Gruesen and payment schedule</t>
        </r>
      </text>
    </comment>
    <comment ref="U11" authorId="0" shapeId="0">
      <text>
        <r>
          <rPr>
            <b/>
            <sz val="8"/>
            <color indexed="81"/>
            <rFont val="Tahoma"/>
          </rPr>
          <t>gtholen:</t>
        </r>
        <r>
          <rPr>
            <sz val="8"/>
            <color indexed="81"/>
            <rFont val="Tahoma"/>
          </rPr>
          <t xml:space="preserve">
Per Karen Gruesen and payment schedule</t>
        </r>
      </text>
    </comment>
    <comment ref="AE11" authorId="0" shapeId="0">
      <text>
        <r>
          <rPr>
            <b/>
            <sz val="8"/>
            <color indexed="81"/>
            <rFont val="Tahoma"/>
          </rPr>
          <t>gtholen:</t>
        </r>
        <r>
          <rPr>
            <sz val="8"/>
            <color indexed="81"/>
            <rFont val="Tahoma"/>
          </rPr>
          <t xml:space="preserve">
Spoke to Sarah Forristal, Larry Lawyer.  May need to talk to Kevin Howard</t>
        </r>
      </text>
    </comment>
    <comment ref="AE12" authorId="0" shapeId="0">
      <text>
        <r>
          <rPr>
            <b/>
            <sz val="8"/>
            <color indexed="81"/>
            <rFont val="Tahoma"/>
          </rPr>
          <t>gtholen:</t>
        </r>
        <r>
          <rPr>
            <sz val="8"/>
            <color indexed="81"/>
            <rFont val="Tahoma"/>
          </rPr>
          <t xml:space="preserve">
Get loan balances from Huy Dihn</t>
        </r>
      </text>
    </comment>
    <comment ref="Q13" authorId="0" shapeId="0">
      <text>
        <r>
          <rPr>
            <b/>
            <sz val="8"/>
            <color indexed="81"/>
            <rFont val="Tahoma"/>
          </rPr>
          <t>gtholen:</t>
        </r>
        <r>
          <rPr>
            <sz val="8"/>
            <color indexed="81"/>
            <rFont val="Tahoma"/>
          </rPr>
          <t xml:space="preserve">
Includes original debt plus amounts drawn down on revolver</t>
        </r>
      </text>
    </comment>
    <comment ref="U13" authorId="0" shapeId="0">
      <text>
        <r>
          <rPr>
            <b/>
            <sz val="8"/>
            <color indexed="81"/>
            <rFont val="Tahoma"/>
          </rPr>
          <t>gtholen:</t>
        </r>
        <r>
          <rPr>
            <sz val="8"/>
            <color indexed="81"/>
            <rFont val="Tahoma"/>
          </rPr>
          <t xml:space="preserve">
Includes original debt plus amounts drawn down on revolver</t>
        </r>
      </text>
    </comment>
    <comment ref="Q14" authorId="0" shapeId="0">
      <text>
        <r>
          <rPr>
            <b/>
            <sz val="8"/>
            <color indexed="81"/>
            <rFont val="Tahoma"/>
          </rPr>
          <t>gtholen:</t>
        </r>
        <r>
          <rPr>
            <sz val="8"/>
            <color indexed="81"/>
            <rFont val="Tahoma"/>
          </rPr>
          <t xml:space="preserve">
Includes original debt plus amounts drawn down on revolver</t>
        </r>
      </text>
    </comment>
    <comment ref="U14" authorId="0" shapeId="0">
      <text>
        <r>
          <rPr>
            <b/>
            <sz val="8"/>
            <color indexed="81"/>
            <rFont val="Tahoma"/>
          </rPr>
          <t>gtholen:</t>
        </r>
        <r>
          <rPr>
            <sz val="8"/>
            <color indexed="81"/>
            <rFont val="Tahoma"/>
          </rPr>
          <t xml:space="preserve">
Includes original debt plus amounts drawn down on revolver</t>
        </r>
      </text>
    </comment>
    <comment ref="Y25" authorId="0" shapeId="0">
      <text>
        <r>
          <rPr>
            <b/>
            <sz val="8"/>
            <color indexed="81"/>
            <rFont val="Tahoma"/>
          </rPr>
          <t>gtholen:</t>
        </r>
        <r>
          <rPr>
            <sz val="8"/>
            <color indexed="81"/>
            <rFont val="Tahoma"/>
          </rPr>
          <t xml:space="preserve">
Per Jill Erwin this fair value happened in the 2nd quarter but was missed and booked in the 3rd quarter.</t>
        </r>
      </text>
    </comment>
    <comment ref="Y37" authorId="1" shapeId="0">
      <text>
        <r>
          <rPr>
            <b/>
            <sz val="8"/>
            <color indexed="81"/>
            <rFont val="Tahoma"/>
          </rPr>
          <t>jsaunder:</t>
        </r>
        <r>
          <rPr>
            <sz val="8"/>
            <color indexed="81"/>
            <rFont val="Tahoma"/>
          </rPr>
          <t xml:space="preserve">
Represents movement in US $ to UK£ exhange rate during Q3 only</t>
        </r>
      </text>
    </comment>
    <comment ref="Y38" authorId="1" shapeId="0">
      <text>
        <r>
          <rPr>
            <b/>
            <sz val="8"/>
            <color indexed="81"/>
            <rFont val="Tahoma"/>
          </rPr>
          <t>jsaunder:</t>
        </r>
        <r>
          <rPr>
            <sz val="8"/>
            <color indexed="81"/>
            <rFont val="Tahoma"/>
          </rPr>
          <t xml:space="preserve">
Represents movement in US $ to UK£ exhange rate during Q3 only</t>
        </r>
      </text>
    </comment>
    <comment ref="U40" authorId="0" shapeId="0">
      <text>
        <r>
          <rPr>
            <b/>
            <sz val="8"/>
            <color indexed="81"/>
            <rFont val="Tahoma"/>
          </rPr>
          <t>gtholen:</t>
        </r>
        <r>
          <rPr>
            <sz val="8"/>
            <color indexed="81"/>
            <rFont val="Tahoma"/>
          </rPr>
          <t xml:space="preserve">
Per Kevin Jordan
</t>
        </r>
      </text>
    </comment>
    <comment ref="Q41" authorId="2" shapeId="0">
      <text>
        <r>
          <rPr>
            <b/>
            <sz val="8"/>
            <color indexed="81"/>
            <rFont val="Tahoma"/>
          </rPr>
          <t>lmulbrec:</t>
        </r>
        <r>
          <rPr>
            <sz val="8"/>
            <color indexed="81"/>
            <rFont val="Tahoma"/>
          </rPr>
          <t xml:space="preserve">
This number represents the nominal cash flows on the fixed leg of the swap,</t>
        </r>
      </text>
    </comment>
    <comment ref="U41" authorId="2" shapeId="0">
      <text>
        <r>
          <rPr>
            <b/>
            <sz val="8"/>
            <color indexed="81"/>
            <rFont val="Tahoma"/>
          </rPr>
          <t>lmulbrec:
This number represents the nominal cash flows on the fixed leg of the swap,</t>
        </r>
      </text>
    </comment>
    <comment ref="Y41" authorId="0" shapeId="0">
      <text>
        <r>
          <rPr>
            <b/>
            <sz val="8"/>
            <color indexed="81"/>
            <rFont val="Tahoma"/>
          </rPr>
          <t xml:space="preserve">lmulbrec:
</t>
        </r>
        <r>
          <rPr>
            <sz val="8"/>
            <color indexed="81"/>
            <rFont val="Tahoma"/>
            <family val="2"/>
          </rPr>
          <t xml:space="preserve">Any change in value on the fixed leg would be eliminated in consolidation because Enron picks up 100% of the economics of Whitewing.
</t>
        </r>
      </text>
    </comment>
    <comment ref="AA41" authorId="2" shapeId="0">
      <text/>
    </comment>
    <comment ref="AC41" authorId="2" shapeId="0">
      <text/>
    </comment>
    <comment ref="Y42" authorId="0" shapeId="0">
      <text>
        <r>
          <rPr>
            <b/>
            <sz val="8"/>
            <color indexed="81"/>
            <rFont val="Tahoma"/>
          </rPr>
          <t>gtholen:</t>
        </r>
        <r>
          <rPr>
            <sz val="8"/>
            <color indexed="81"/>
            <rFont val="Tahoma"/>
          </rPr>
          <t xml:space="preserve">
</t>
        </r>
      </text>
    </comment>
    <comment ref="AA42" authorId="2" shapeId="0">
      <text>
        <r>
          <rPr>
            <b/>
            <sz val="8"/>
            <color indexed="81"/>
            <rFont val="Tahoma"/>
          </rPr>
          <t xml:space="preserve">lmulbrec: </t>
        </r>
        <r>
          <rPr>
            <sz val="8"/>
            <color indexed="81"/>
            <rFont val="Tahoma"/>
          </rPr>
          <t xml:space="preserve">
Any change in the fair value of the floating leg of the swap would flow through the P&amp;L as the floating leg has been assigned to a cost method investment.</t>
        </r>
      </text>
    </comment>
    <comment ref="AC42" authorId="2" shapeId="0">
      <text>
        <r>
          <rPr>
            <b/>
            <sz val="8"/>
            <color indexed="81"/>
            <rFont val="Tahoma"/>
          </rPr>
          <t xml:space="preserve">lmulbrec: </t>
        </r>
        <r>
          <rPr>
            <sz val="8"/>
            <color indexed="81"/>
            <rFont val="Tahoma"/>
          </rPr>
          <t xml:space="preserve">
Any change in the fair value of the floating leg of the swap would flow through the P&amp;L as the floating leg has been assigned to a cost method investment.</t>
        </r>
      </text>
    </comment>
  </commentList>
</comments>
</file>

<file path=xl/sharedStrings.xml><?xml version="1.0" encoding="utf-8"?>
<sst xmlns="http://schemas.openxmlformats.org/spreadsheetml/2006/main" count="362" uniqueCount="157">
  <si>
    <t>Enron Corporation</t>
  </si>
  <si>
    <t>Analysis of Total Return Swaps and Other Off B/S Obligations</t>
  </si>
  <si>
    <t>STATUS REPORT</t>
  </si>
  <si>
    <t>Business Unit</t>
  </si>
  <si>
    <t>Deal Name</t>
  </si>
  <si>
    <t>Maturity</t>
  </si>
  <si>
    <t>Date</t>
  </si>
  <si>
    <t>Notional Amount</t>
  </si>
  <si>
    <t>Fair Value</t>
  </si>
  <si>
    <t>Booked Value</t>
  </si>
  <si>
    <t>Contact</t>
  </si>
  <si>
    <t>Person</t>
  </si>
  <si>
    <t>Description</t>
  </si>
  <si>
    <t>Europe</t>
  </si>
  <si>
    <t>TRS</t>
  </si>
  <si>
    <t>Plan of Action</t>
  </si>
  <si>
    <t>01/15/02</t>
  </si>
  <si>
    <t>Guarantee/ 50% TRS</t>
  </si>
  <si>
    <t>none</t>
  </si>
  <si>
    <t>Riverside 3/6</t>
  </si>
  <si>
    <t>none  make sure to get proper exchange rate</t>
  </si>
  <si>
    <t>Auditor</t>
  </si>
  <si>
    <t>North America</t>
  </si>
  <si>
    <t>Mid Texas</t>
  </si>
  <si>
    <t>Jennifer Stevenson</t>
  </si>
  <si>
    <t>Eugenio Perez to develop model to support nominal value.  RAROC to take over.</t>
  </si>
  <si>
    <t>TRS &amp; Put</t>
  </si>
  <si>
    <t>Fixed Price Put Option</t>
  </si>
  <si>
    <t>Bammel Looper</t>
  </si>
  <si>
    <t>Working through issues.  Do not want to revalue.</t>
  </si>
  <si>
    <t>Clint Carlin</t>
  </si>
  <si>
    <t>EES</t>
  </si>
  <si>
    <t>12/30/13</t>
  </si>
  <si>
    <t>6/30/13</t>
  </si>
  <si>
    <t>American Coal</t>
  </si>
  <si>
    <t>Origination</t>
  </si>
  <si>
    <t>12/31/98</t>
  </si>
  <si>
    <t>01/15/99</t>
  </si>
  <si>
    <t>09/28/99</t>
  </si>
  <si>
    <t>12/17/13</t>
  </si>
  <si>
    <t>Riverside 9/EEP5 &amp; ECTRL</t>
  </si>
  <si>
    <t xml:space="preserve">As long as value booked, ok.  Europe AA has audited models.  </t>
  </si>
  <si>
    <t>n/a</t>
  </si>
  <si>
    <t>Comments</t>
  </si>
  <si>
    <t>Nothing changed in our original assuptions since the deal booked.  See memo</t>
  </si>
  <si>
    <t>03/31/00</t>
  </si>
  <si>
    <t>12/15/00</t>
  </si>
  <si>
    <r>
      <t>Jesus Melendrez,</t>
    </r>
    <r>
      <rPr>
        <sz val="7.5"/>
        <rFont val="Arial"/>
        <family val="2"/>
      </rPr>
      <t xml:space="preserve"> Mike Vigeant</t>
    </r>
    <r>
      <rPr>
        <sz val="10"/>
        <rFont val="Arial"/>
      </rPr>
      <t xml:space="preserve">, Larry Lawyer, Kevin Howard, Karen Gruesen, </t>
    </r>
  </si>
  <si>
    <r>
      <t>Jesus Melendrez</t>
    </r>
    <r>
      <rPr>
        <sz val="10"/>
        <rFont val="Arial"/>
      </rPr>
      <t xml:space="preserve">, Mike Vigeant, Larry Lawyer, </t>
    </r>
    <r>
      <rPr>
        <sz val="7.5"/>
        <rFont val="Arial"/>
        <family val="2"/>
      </rPr>
      <t>Kevin Howard</t>
    </r>
    <r>
      <rPr>
        <sz val="10"/>
        <rFont val="Arial"/>
        <family val="2"/>
      </rPr>
      <t>,</t>
    </r>
    <r>
      <rPr>
        <sz val="10"/>
        <rFont val="Arial"/>
      </rPr>
      <t xml:space="preserve"> Karen Gruesen, Mike Shannon</t>
    </r>
  </si>
  <si>
    <t>EEX</t>
  </si>
  <si>
    <t>05/31/00</t>
  </si>
  <si>
    <t>Motown</t>
  </si>
  <si>
    <t>04/10/00</t>
  </si>
  <si>
    <r>
      <t>David LeBoe, John King</t>
    </r>
    <r>
      <rPr>
        <sz val="7.5"/>
        <rFont val="Arial"/>
        <family val="2"/>
      </rPr>
      <t>, Rick Hill, Mike Galvan</t>
    </r>
  </si>
  <si>
    <t>TRS 97% Terminal Value Guarantee=$29.1MM</t>
  </si>
  <si>
    <t>TRS 100% Terminal Value Guarantee=$33MM</t>
  </si>
  <si>
    <t>Corn Husker</t>
  </si>
  <si>
    <t>06/30/00</t>
  </si>
  <si>
    <t>02/05/05</t>
  </si>
  <si>
    <t>3/29/01</t>
  </si>
  <si>
    <t>09/30/2000</t>
  </si>
  <si>
    <r>
      <t xml:space="preserve">Pam Becton, David LeBoe, </t>
    </r>
    <r>
      <rPr>
        <sz val="7.5"/>
        <rFont val="Arial"/>
        <family val="2"/>
      </rPr>
      <t>Angeles Beltri</t>
    </r>
    <r>
      <rPr>
        <b/>
        <sz val="7.5"/>
        <rFont val="Arial"/>
        <family val="2"/>
      </rPr>
      <t xml:space="preserve">, </t>
    </r>
    <r>
      <rPr>
        <sz val="8"/>
        <rFont val="Arial"/>
        <family val="2"/>
      </rPr>
      <t>Rick Hill</t>
    </r>
  </si>
  <si>
    <t>Claire Wright, Joanne Saunders</t>
  </si>
  <si>
    <t>Corp</t>
  </si>
  <si>
    <t>Margaux</t>
  </si>
  <si>
    <t>12/30/98</t>
  </si>
  <si>
    <t>Todo</t>
  </si>
  <si>
    <t>Hawaii 125-0 Series McGarret A</t>
  </si>
  <si>
    <t>Warrants monetized with CIBC - Q1 2000</t>
  </si>
  <si>
    <t>Hawaii 125-0 Series McGarret B</t>
  </si>
  <si>
    <t>Warrants monetized with CIBC - Q2 2000 - swap rolled into Series McGarret D</t>
  </si>
  <si>
    <t>Hawaii 125-0 Series McGarret C</t>
  </si>
  <si>
    <t>8/31/00</t>
  </si>
  <si>
    <t>5/31/01</t>
  </si>
  <si>
    <t>Warrants monetized with CIBC - Q3 2000</t>
  </si>
  <si>
    <t>Hawaii 125-0 Series McGarret D</t>
  </si>
  <si>
    <t>6/30/01</t>
  </si>
  <si>
    <t>Series B Warrants revalued</t>
  </si>
  <si>
    <t>Hawaii 125-0 - Danno B (Alchemy)</t>
  </si>
  <si>
    <t>6/15/00</t>
  </si>
  <si>
    <t>3/15/01</t>
  </si>
  <si>
    <t>Equity interest in Owens Corning LLC (Alchemy) sold to Hawaii 125-0</t>
  </si>
  <si>
    <t>a</t>
  </si>
  <si>
    <t>b</t>
  </si>
  <si>
    <t>c</t>
  </si>
  <si>
    <t>Fixed for Floating Swap - Fixed Leg</t>
  </si>
  <si>
    <t>Fixed for Floating Swap - Floating Leg</t>
  </si>
  <si>
    <t>01/01/01</t>
  </si>
  <si>
    <t>04/01/01</t>
  </si>
  <si>
    <t>(a)   Tied TRS maturity to call option exercise period = 1) maturity date of note (04/01/01) or 2) on or after 01/01/01</t>
  </si>
  <si>
    <t>(b)   Tied TRS maturity to call option exercise period = 1) maturity date of note (06/28/01) or 2) on or after 04/01/01</t>
  </si>
  <si>
    <t>(d)  Any change in value on the fixed leg would be eliminated in consolidation because Enron picks up 100% of the economics of Whitewing.</t>
  </si>
  <si>
    <t>(e)  Any change in the fair value of the floating leg of the swap would flow through the P&amp;L as the floating leg has been assigned to a cost method investment.</t>
  </si>
  <si>
    <t>06/29/00</t>
  </si>
  <si>
    <t>9/29/00</t>
  </si>
  <si>
    <t>Same as above</t>
  </si>
  <si>
    <r>
      <t>David Saindon &amp; Brenda Funk (contracts), Jill Erwin (values)</t>
    </r>
    <r>
      <rPr>
        <sz val="7.5"/>
        <rFont val="Arial"/>
        <family val="2"/>
      </rPr>
      <t>,Lisa Bills</t>
    </r>
    <r>
      <rPr>
        <b/>
        <sz val="7.5"/>
        <rFont val="Arial"/>
        <family val="2"/>
      </rPr>
      <t xml:space="preserve">, </t>
    </r>
    <r>
      <rPr>
        <sz val="7.5"/>
        <rFont val="Arial"/>
        <family val="2"/>
      </rPr>
      <t>Dana Lee, Debra Brannnen,</t>
    </r>
    <r>
      <rPr>
        <b/>
        <sz val="7.5"/>
        <rFont val="Arial"/>
        <family val="2"/>
      </rPr>
      <t xml:space="preserve"> Jodi Coulter</t>
    </r>
  </si>
  <si>
    <r>
      <t xml:space="preserve"> David Saindon &amp; Brenda Funk (contracts), Jill Erwin (values), </t>
    </r>
    <r>
      <rPr>
        <sz val="7.5"/>
        <rFont val="Arial"/>
        <family val="2"/>
      </rPr>
      <t>Dana Lee</t>
    </r>
    <r>
      <rPr>
        <sz val="10"/>
        <rFont val="Arial"/>
      </rPr>
      <t>, Charles Delacy</t>
    </r>
  </si>
  <si>
    <t>(c)   Information will not tie to previous schedule.  Information was not provided in 2Q.</t>
  </si>
  <si>
    <t>Unwound 9/29/00</t>
  </si>
  <si>
    <t>(f)</t>
  </si>
  <si>
    <t>(f) 2,280,997 swap settlement in 3Q00.</t>
  </si>
  <si>
    <r>
      <t>Malind Pasad</t>
    </r>
    <r>
      <rPr>
        <sz val="10"/>
        <rFont val="Arial"/>
      </rPr>
      <t>, John Best, Cris Sherman, Mike Galvan</t>
    </r>
  </si>
  <si>
    <t>EGM</t>
  </si>
  <si>
    <t>Catalytica</t>
  </si>
  <si>
    <t>12/31/2000</t>
  </si>
  <si>
    <t>12/31/1999</t>
  </si>
  <si>
    <t>.</t>
  </si>
  <si>
    <t>Expired 3/28/00</t>
  </si>
  <si>
    <t>Expired 3/31/00</t>
  </si>
  <si>
    <t>Shades items are old deals</t>
  </si>
  <si>
    <r>
      <t>L'sheryl Hudson</t>
    </r>
    <r>
      <rPr>
        <sz val="10"/>
        <color indexed="10"/>
        <rFont val="Arial"/>
        <family val="2"/>
      </rPr>
      <t xml:space="preserve">, </t>
    </r>
    <r>
      <rPr>
        <b/>
        <sz val="10"/>
        <color indexed="10"/>
        <rFont val="Arial"/>
        <family val="2"/>
      </rPr>
      <t>Huy Dihn</t>
    </r>
    <r>
      <rPr>
        <sz val="10"/>
        <color indexed="10"/>
        <rFont val="Arial"/>
        <family val="2"/>
      </rPr>
      <t>, Tim Proffitt, Cris Sherman, Bill Doran, Travis McCullough</t>
    </r>
  </si>
  <si>
    <t>Jill Erwin</t>
  </si>
  <si>
    <t>Unwound 12/2000</t>
  </si>
  <si>
    <t>Sold note to Condor at 12/21/00</t>
  </si>
  <si>
    <t>EBS</t>
  </si>
  <si>
    <t>Braveheart (Hawaii 125-0 Series McGarret H)</t>
  </si>
  <si>
    <t>Avici</t>
  </si>
  <si>
    <t>Cerberus</t>
  </si>
  <si>
    <t xml:space="preserve">Responsible </t>
  </si>
  <si>
    <t>Book</t>
  </si>
  <si>
    <t>Paul Day</t>
  </si>
  <si>
    <t>Hawaii 125-0 Series McGarret G</t>
  </si>
  <si>
    <t>Alan Quaintance</t>
  </si>
  <si>
    <t>Jill Erwin, Brenda Funk</t>
  </si>
  <si>
    <t>McGarrett A upsized price to today and monetized the mark.</t>
  </si>
  <si>
    <t xml:space="preserve">Karen Gruesen please </t>
  </si>
  <si>
    <t>provide support</t>
  </si>
  <si>
    <t>Kevin Kendall</t>
  </si>
  <si>
    <t>Pam Becton</t>
  </si>
  <si>
    <t>Connie Lee (docs &amp; diagrams), Alan Quaintance</t>
  </si>
  <si>
    <t>Hope Vargas</t>
  </si>
  <si>
    <t>Joanne Saunders</t>
  </si>
  <si>
    <t>ETOL</t>
  </si>
  <si>
    <t>Laynie East or Marnie Lamb (values), Johnna Kokegne (contracts)</t>
  </si>
  <si>
    <t>Johnna Kokenge</t>
  </si>
  <si>
    <t>Laynie East</t>
  </si>
  <si>
    <t>Riva</t>
  </si>
  <si>
    <t>Kevin Jordan,Maroun Abboudy, Melissa Allen</t>
  </si>
  <si>
    <t>Bacchus (Networks Bridge Fund)</t>
  </si>
  <si>
    <t>Need asset notice or draw down schedule.</t>
  </si>
  <si>
    <t>Gina Karathanos (contracts), Johnna Kokenge (diagrams)</t>
  </si>
  <si>
    <t>Need Trust Agreement</t>
  </si>
  <si>
    <t>As of December 27, 2000</t>
  </si>
  <si>
    <t>(g)</t>
  </si>
  <si>
    <t>(g)  May be as late as January 19, 2003 if put option is exercised.</t>
  </si>
  <si>
    <t>John Best</t>
  </si>
  <si>
    <t>(d)</t>
  </si>
  <si>
    <t>(e)</t>
  </si>
  <si>
    <t>Rachel Lyon</t>
  </si>
  <si>
    <t>Luiz Camara</t>
  </si>
  <si>
    <t>Luiz Camara, Liisa Mulbrecht 78303-4205, Buddy Aiken</t>
  </si>
  <si>
    <t>Rachel Lyon, Joanne Saunders</t>
  </si>
  <si>
    <t>18023750+int</t>
  </si>
  <si>
    <t>11085703+ int</t>
  </si>
  <si>
    <t>86971504+2311.54+int</t>
  </si>
  <si>
    <t xml:space="preserve"> prin + int +2309.54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</si>
</sst>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8" formatCode="mm/dd/yy"/>
  </numFmts>
  <fonts count="1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2"/>
      <name val="Arial"/>
      <family val="2"/>
    </font>
    <font>
      <b/>
      <sz val="7.5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sz val="7.5"/>
      <name val="Arial"/>
      <family val="2"/>
    </font>
    <font>
      <sz val="8"/>
      <name val="Arial"/>
      <family val="2"/>
    </font>
    <font>
      <sz val="8"/>
      <color indexed="81"/>
      <name val="Tahoma"/>
      <family val="2"/>
    </font>
    <font>
      <sz val="10"/>
      <color indexed="10"/>
      <name val="Arial"/>
      <family val="2"/>
    </font>
    <font>
      <b/>
      <sz val="7.5"/>
      <color indexed="10"/>
      <name val="Arial"/>
      <family val="2"/>
    </font>
    <font>
      <sz val="7.5"/>
      <color indexed="10"/>
      <name val="Arial"/>
      <family val="2"/>
    </font>
    <font>
      <sz val="9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quotePrefix="1"/>
    <xf numFmtId="14" fontId="0" fillId="0" borderId="0" xfId="0" quotePrefix="1" applyNumberFormat="1" applyAlignment="1">
      <alignment horizontal="right"/>
    </xf>
    <xf numFmtId="42" fontId="0" fillId="0" borderId="0" xfId="0" applyNumberFormat="1"/>
    <xf numFmtId="0" fontId="0" fillId="0" borderId="1" xfId="0" applyBorder="1"/>
    <xf numFmtId="42" fontId="0" fillId="0" borderId="1" xfId="0" applyNumberFormat="1" applyBorder="1"/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4" fontId="0" fillId="0" borderId="5" xfId="0" quotePrefix="1" applyNumberFormat="1" applyBorder="1" applyAlignment="1">
      <alignment horizontal="right"/>
    </xf>
    <xf numFmtId="42" fontId="0" fillId="0" borderId="5" xfId="0" applyNumberFormat="1" applyBorder="1"/>
    <xf numFmtId="0" fontId="0" fillId="0" borderId="6" xfId="0" applyBorder="1"/>
    <xf numFmtId="42" fontId="2" fillId="0" borderId="5" xfId="0" applyNumberFormat="1" applyFont="1" applyBorder="1"/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14" fontId="2" fillId="2" borderId="9" xfId="0" applyNumberFormat="1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14" fontId="2" fillId="2" borderId="13" xfId="0" applyNumberFormat="1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2" borderId="12" xfId="0" quotePrefix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42" fontId="0" fillId="0" borderId="1" xfId="0" applyNumberFormat="1" applyBorder="1" applyAlignment="1">
      <alignment horizontal="right"/>
    </xf>
    <xf numFmtId="42" fontId="2" fillId="0" borderId="0" xfId="0" applyNumberFormat="1" applyFont="1" applyBorder="1"/>
    <xf numFmtId="0" fontId="0" fillId="0" borderId="17" xfId="0" applyBorder="1"/>
    <xf numFmtId="0" fontId="9" fillId="0" borderId="17" xfId="0" applyFont="1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" fillId="2" borderId="21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42" fontId="0" fillId="0" borderId="17" xfId="0" applyNumberFormat="1" applyBorder="1"/>
    <xf numFmtId="0" fontId="6" fillId="0" borderId="17" xfId="0" applyFont="1" applyBorder="1"/>
    <xf numFmtId="0" fontId="0" fillId="0" borderId="17" xfId="0" applyBorder="1" applyAlignment="1">
      <alignment horizontal="center"/>
    </xf>
    <xf numFmtId="0" fontId="0" fillId="0" borderId="23" xfId="0" applyBorder="1"/>
    <xf numFmtId="0" fontId="0" fillId="0" borderId="0" xfId="0" applyFill="1" applyBorder="1"/>
    <xf numFmtId="0" fontId="0" fillId="0" borderId="1" xfId="0" applyFill="1" applyBorder="1"/>
    <xf numFmtId="14" fontId="0" fillId="0" borderId="1" xfId="0" quotePrefix="1" applyNumberFormat="1" applyFill="1" applyBorder="1" applyAlignment="1">
      <alignment horizontal="right"/>
    </xf>
    <xf numFmtId="42" fontId="0" fillId="0" borderId="1" xfId="0" applyNumberFormat="1" applyFill="1" applyBorder="1"/>
    <xf numFmtId="0" fontId="0" fillId="0" borderId="1" xfId="0" applyFill="1" applyBorder="1" applyAlignment="1">
      <alignment horizontal="center"/>
    </xf>
    <xf numFmtId="0" fontId="0" fillId="0" borderId="0" xfId="0" applyFill="1"/>
    <xf numFmtId="0" fontId="0" fillId="0" borderId="24" xfId="0" applyBorder="1"/>
    <xf numFmtId="0" fontId="5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2" borderId="8" xfId="0" applyFont="1" applyFill="1" applyBorder="1" applyAlignment="1">
      <alignment horizontal="right"/>
    </xf>
    <xf numFmtId="0" fontId="2" fillId="2" borderId="12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14" fontId="2" fillId="2" borderId="25" xfId="0" applyNumberFormat="1" applyFont="1" applyFill="1" applyBorder="1" applyAlignment="1">
      <alignment horizontal="center"/>
    </xf>
    <xf numFmtId="42" fontId="0" fillId="0" borderId="26" xfId="0" applyNumberFormat="1" applyBorder="1"/>
    <xf numFmtId="42" fontId="0" fillId="0" borderId="26" xfId="0" applyNumberFormat="1" applyFill="1" applyBorder="1"/>
    <xf numFmtId="42" fontId="0" fillId="0" borderId="23" xfId="0" applyNumberFormat="1" applyBorder="1"/>
    <xf numFmtId="42" fontId="0" fillId="0" borderId="19" xfId="0" applyNumberFormat="1" applyBorder="1"/>
    <xf numFmtId="42" fontId="0" fillId="0" borderId="19" xfId="0" applyNumberFormat="1" applyFill="1" applyBorder="1"/>
    <xf numFmtId="42" fontId="0" fillId="0" borderId="19" xfId="0" applyNumberFormat="1" applyBorder="1" applyAlignment="1">
      <alignment horizontal="right"/>
    </xf>
    <xf numFmtId="42" fontId="2" fillId="0" borderId="20" xfId="0" applyNumberFormat="1" applyFont="1" applyBorder="1"/>
    <xf numFmtId="42" fontId="0" fillId="0" borderId="0" xfId="0" applyNumberFormat="1" applyFill="1" applyBorder="1"/>
    <xf numFmtId="0" fontId="5" fillId="0" borderId="0" xfId="0" applyFont="1" applyFill="1" applyBorder="1"/>
    <xf numFmtId="0" fontId="2" fillId="0" borderId="0" xfId="0" applyFont="1" applyFill="1" applyBorder="1"/>
    <xf numFmtId="165" fontId="0" fillId="0" borderId="0" xfId="1" applyNumberFormat="1" applyFont="1" applyFill="1"/>
    <xf numFmtId="42" fontId="0" fillId="0" borderId="19" xfId="0" applyNumberFormat="1" applyFill="1" applyBorder="1" applyAlignment="1">
      <alignment horizontal="right"/>
    </xf>
    <xf numFmtId="14" fontId="7" fillId="0" borderId="1" xfId="0" quotePrefix="1" applyNumberFormat="1" applyFont="1" applyFill="1" applyBorder="1" applyAlignment="1">
      <alignment horizontal="right"/>
    </xf>
    <xf numFmtId="14" fontId="0" fillId="0" borderId="17" xfId="0" quotePrefix="1" applyNumberFormat="1" applyFill="1" applyBorder="1" applyAlignment="1">
      <alignment horizontal="right"/>
    </xf>
    <xf numFmtId="14" fontId="0" fillId="0" borderId="1" xfId="0" applyNumberFormat="1" applyFill="1" applyBorder="1" applyAlignment="1">
      <alignment horizontal="right"/>
    </xf>
    <xf numFmtId="0" fontId="6" fillId="0" borderId="1" xfId="0" applyFont="1" applyBorder="1"/>
    <xf numFmtId="17" fontId="0" fillId="0" borderId="1" xfId="0" quotePrefix="1" applyNumberFormat="1" applyBorder="1" applyAlignment="1">
      <alignment horizontal="right"/>
    </xf>
    <xf numFmtId="42" fontId="0" fillId="0" borderId="17" xfId="0" applyNumberFormat="1" applyFill="1" applyBorder="1"/>
    <xf numFmtId="0" fontId="0" fillId="0" borderId="17" xfId="0" applyFill="1" applyBorder="1"/>
    <xf numFmtId="0" fontId="7" fillId="0" borderId="3" xfId="0" applyFont="1" applyBorder="1"/>
    <xf numFmtId="167" fontId="0" fillId="0" borderId="1" xfId="2" applyNumberFormat="1" applyFont="1" applyFill="1" applyBorder="1"/>
    <xf numFmtId="14" fontId="2" fillId="2" borderId="16" xfId="0" quotePrefix="1" applyNumberFormat="1" applyFont="1" applyFill="1" applyBorder="1" applyAlignment="1">
      <alignment horizontal="center"/>
    </xf>
    <xf numFmtId="167" fontId="0" fillId="0" borderId="0" xfId="0" applyNumberFormat="1"/>
    <xf numFmtId="167" fontId="0" fillId="0" borderId="1" xfId="2" applyNumberFormat="1" applyFont="1" applyBorder="1"/>
    <xf numFmtId="0" fontId="0" fillId="0" borderId="0" xfId="0" applyBorder="1"/>
    <xf numFmtId="42" fontId="0" fillId="0" borderId="0" xfId="0" applyNumberFormat="1" applyBorder="1"/>
    <xf numFmtId="165" fontId="0" fillId="0" borderId="0" xfId="1" applyNumberFormat="1" applyFont="1" applyBorder="1"/>
    <xf numFmtId="42" fontId="0" fillId="0" borderId="26" xfId="0" applyNumberFormat="1" applyFill="1" applyBorder="1" applyAlignment="1">
      <alignment horizontal="right"/>
    </xf>
    <xf numFmtId="0" fontId="12" fillId="0" borderId="1" xfId="0" applyFont="1" applyBorder="1"/>
    <xf numFmtId="167" fontId="0" fillId="0" borderId="26" xfId="2" applyNumberFormat="1" applyFont="1" applyFill="1" applyBorder="1"/>
    <xf numFmtId="0" fontId="12" fillId="0" borderId="2" xfId="0" applyFont="1" applyBorder="1"/>
    <xf numFmtId="0" fontId="12" fillId="0" borderId="1" xfId="0" applyFont="1" applyBorder="1" applyAlignment="1">
      <alignment horizontal="center"/>
    </xf>
    <xf numFmtId="14" fontId="12" fillId="0" borderId="1" xfId="0" quotePrefix="1" applyNumberFormat="1" applyFont="1" applyFill="1" applyBorder="1" applyAlignment="1">
      <alignment horizontal="right"/>
    </xf>
    <xf numFmtId="42" fontId="12" fillId="0" borderId="19" xfId="0" applyNumberFormat="1" applyFont="1" applyBorder="1"/>
    <xf numFmtId="42" fontId="12" fillId="0" borderId="1" xfId="0" applyNumberFormat="1" applyFont="1" applyBorder="1"/>
    <xf numFmtId="42" fontId="12" fillId="0" borderId="26" xfId="0" applyNumberFormat="1" applyFont="1" applyFill="1" applyBorder="1"/>
    <xf numFmtId="0" fontId="13" fillId="0" borderId="1" xfId="0" applyFont="1" applyBorder="1"/>
    <xf numFmtId="0" fontId="14" fillId="0" borderId="17" xfId="0" applyFont="1" applyBorder="1" applyAlignment="1">
      <alignment horizontal="center"/>
    </xf>
    <xf numFmtId="0" fontId="12" fillId="0" borderId="3" xfId="0" applyFont="1" applyBorder="1"/>
    <xf numFmtId="0" fontId="12" fillId="0" borderId="19" xfId="0" applyFont="1" applyBorder="1"/>
    <xf numFmtId="0" fontId="12" fillId="0" borderId="0" xfId="0" applyFont="1"/>
    <xf numFmtId="0" fontId="0" fillId="0" borderId="27" xfId="0" applyBorder="1"/>
    <xf numFmtId="0" fontId="0" fillId="0" borderId="27" xfId="0" applyFill="1" applyBorder="1" applyAlignment="1">
      <alignment horizontal="center"/>
    </xf>
    <xf numFmtId="0" fontId="0" fillId="0" borderId="27" xfId="0" applyFill="1" applyBorder="1"/>
    <xf numFmtId="14" fontId="0" fillId="0" borderId="27" xfId="0" applyNumberFormat="1" applyFill="1" applyBorder="1" applyAlignment="1">
      <alignment horizontal="right"/>
    </xf>
    <xf numFmtId="14" fontId="0" fillId="0" borderId="27" xfId="0" quotePrefix="1" applyNumberFormat="1" applyFill="1" applyBorder="1" applyAlignment="1">
      <alignment horizontal="right"/>
    </xf>
    <xf numFmtId="42" fontId="0" fillId="0" borderId="28" xfId="0" applyNumberFormat="1" applyFill="1" applyBorder="1"/>
    <xf numFmtId="42" fontId="0" fillId="0" borderId="27" xfId="0" applyNumberFormat="1" applyFill="1" applyBorder="1"/>
    <xf numFmtId="42" fontId="0" fillId="0" borderId="29" xfId="0" applyNumberFormat="1" applyFill="1" applyBorder="1"/>
    <xf numFmtId="0" fontId="0" fillId="0" borderId="27" xfId="0" applyBorder="1" applyAlignment="1">
      <alignment horizontal="center"/>
    </xf>
    <xf numFmtId="0" fontId="0" fillId="0" borderId="30" xfId="0" applyBorder="1"/>
    <xf numFmtId="0" fontId="0" fillId="0" borderId="28" xfId="0" applyBorder="1"/>
    <xf numFmtId="0" fontId="12" fillId="0" borderId="3" xfId="0" applyFont="1" applyFill="1" applyBorder="1"/>
    <xf numFmtId="0" fontId="0" fillId="3" borderId="2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4" fontId="0" fillId="3" borderId="1" xfId="0" quotePrefix="1" applyNumberFormat="1" applyFill="1" applyBorder="1" applyAlignment="1">
      <alignment horizontal="right"/>
    </xf>
    <xf numFmtId="42" fontId="0" fillId="3" borderId="19" xfId="0" applyNumberFormat="1" applyFill="1" applyBorder="1"/>
    <xf numFmtId="42" fontId="0" fillId="3" borderId="1" xfId="0" applyNumberFormat="1" applyFill="1" applyBorder="1"/>
    <xf numFmtId="42" fontId="0" fillId="3" borderId="26" xfId="0" applyNumberFormat="1" applyFill="1" applyBorder="1"/>
    <xf numFmtId="0" fontId="9" fillId="3" borderId="1" xfId="0" applyFont="1" applyFill="1" applyBorder="1"/>
    <xf numFmtId="0" fontId="9" fillId="3" borderId="17" xfId="0" applyFont="1" applyFill="1" applyBorder="1" applyAlignment="1">
      <alignment horizontal="center"/>
    </xf>
    <xf numFmtId="42" fontId="7" fillId="3" borderId="3" xfId="0" applyNumberFormat="1" applyFont="1" applyFill="1" applyBorder="1"/>
    <xf numFmtId="0" fontId="0" fillId="3" borderId="19" xfId="0" applyFill="1" applyBorder="1"/>
    <xf numFmtId="0" fontId="0" fillId="3" borderId="3" xfId="0" applyFill="1" applyBorder="1"/>
    <xf numFmtId="0" fontId="0" fillId="3" borderId="0" xfId="0" applyFill="1"/>
    <xf numFmtId="17" fontId="0" fillId="3" borderId="1" xfId="0" quotePrefix="1" applyNumberFormat="1" applyFill="1" applyBorder="1" applyAlignment="1">
      <alignment horizontal="right"/>
    </xf>
    <xf numFmtId="42" fontId="0" fillId="3" borderId="19" xfId="0" applyNumberFormat="1" applyFill="1" applyBorder="1" applyAlignment="1">
      <alignment horizontal="right"/>
    </xf>
    <xf numFmtId="42" fontId="0" fillId="3" borderId="3" xfId="0" applyNumberFormat="1" applyFill="1" applyBorder="1"/>
    <xf numFmtId="167" fontId="0" fillId="3" borderId="26" xfId="2" applyNumberFormat="1" applyFont="1" applyFill="1" applyBorder="1"/>
    <xf numFmtId="167" fontId="0" fillId="3" borderId="1" xfId="2" applyNumberFormat="1" applyFont="1" applyFill="1" applyBorder="1"/>
    <xf numFmtId="0" fontId="0" fillId="3" borderId="27" xfId="0" applyFill="1" applyBorder="1"/>
    <xf numFmtId="0" fontId="0" fillId="3" borderId="27" xfId="0" applyFill="1" applyBorder="1" applyAlignment="1">
      <alignment horizontal="center"/>
    </xf>
    <xf numFmtId="14" fontId="0" fillId="3" borderId="27" xfId="0" quotePrefix="1" applyNumberFormat="1" applyFill="1" applyBorder="1" applyAlignment="1">
      <alignment horizontal="right"/>
    </xf>
    <xf numFmtId="42" fontId="0" fillId="3" borderId="28" xfId="0" applyNumberFormat="1" applyFill="1" applyBorder="1"/>
    <xf numFmtId="42" fontId="0" fillId="3" borderId="27" xfId="0" applyNumberFormat="1" applyFill="1" applyBorder="1"/>
    <xf numFmtId="42" fontId="0" fillId="3" borderId="29" xfId="0" applyNumberFormat="1" applyFill="1" applyBorder="1"/>
    <xf numFmtId="0" fontId="0" fillId="3" borderId="30" xfId="0" applyFill="1" applyBorder="1"/>
    <xf numFmtId="0" fontId="0" fillId="3" borderId="28" xfId="0" applyFill="1" applyBorder="1"/>
    <xf numFmtId="0" fontId="12" fillId="0" borderId="1" xfId="0" applyFont="1" applyFill="1" applyBorder="1"/>
    <xf numFmtId="0" fontId="12" fillId="0" borderId="1" xfId="0" applyFont="1" applyFill="1" applyBorder="1" applyAlignment="1">
      <alignment horizontal="center"/>
    </xf>
    <xf numFmtId="42" fontId="12" fillId="0" borderId="19" xfId="0" applyNumberFormat="1" applyFont="1" applyFill="1" applyBorder="1"/>
    <xf numFmtId="42" fontId="12" fillId="0" borderId="1" xfId="0" applyNumberFormat="1" applyFont="1" applyFill="1" applyBorder="1"/>
    <xf numFmtId="0" fontId="13" fillId="0" borderId="1" xfId="0" applyFont="1" applyFill="1" applyBorder="1"/>
    <xf numFmtId="0" fontId="12" fillId="0" borderId="19" xfId="0" applyFont="1" applyFill="1" applyBorder="1"/>
    <xf numFmtId="0" fontId="12" fillId="0" borderId="0" xfId="0" applyFont="1" applyFill="1"/>
    <xf numFmtId="42" fontId="0" fillId="3" borderId="30" xfId="0" applyNumberFormat="1" applyFill="1" applyBorder="1"/>
    <xf numFmtId="42" fontId="12" fillId="0" borderId="26" xfId="0" applyNumberFormat="1" applyFont="1" applyFill="1" applyBorder="1" applyAlignment="1">
      <alignment horizontal="right"/>
    </xf>
    <xf numFmtId="168" fontId="0" fillId="0" borderId="17" xfId="0" quotePrefix="1" applyNumberFormat="1" applyBorder="1" applyAlignment="1">
      <alignment horizontal="right"/>
    </xf>
    <xf numFmtId="168" fontId="12" fillId="0" borderId="1" xfId="0" quotePrefix="1" applyNumberFormat="1" applyFont="1" applyFill="1" applyBorder="1" applyAlignment="1">
      <alignment horizontal="right"/>
    </xf>
    <xf numFmtId="168" fontId="0" fillId="0" borderId="1" xfId="0" quotePrefix="1" applyNumberFormat="1" applyBorder="1" applyAlignment="1">
      <alignment horizontal="right"/>
    </xf>
    <xf numFmtId="168" fontId="12" fillId="0" borderId="1" xfId="0" quotePrefix="1" applyNumberFormat="1" applyFont="1" applyBorder="1" applyAlignment="1">
      <alignment horizontal="right"/>
    </xf>
    <xf numFmtId="168" fontId="0" fillId="3" borderId="1" xfId="0" quotePrefix="1" applyNumberFormat="1" applyFill="1" applyBorder="1" applyAlignment="1">
      <alignment horizontal="right"/>
    </xf>
    <xf numFmtId="168" fontId="0" fillId="0" borderId="1" xfId="0" applyNumberFormat="1" applyBorder="1" applyAlignment="1">
      <alignment horizontal="right"/>
    </xf>
    <xf numFmtId="168" fontId="0" fillId="0" borderId="1" xfId="0" applyNumberFormat="1" applyFill="1" applyBorder="1" applyAlignment="1">
      <alignment horizontal="right"/>
    </xf>
    <xf numFmtId="168" fontId="0" fillId="0" borderId="27" xfId="0" applyNumberFormat="1" applyFill="1" applyBorder="1" applyAlignment="1">
      <alignment horizontal="right"/>
    </xf>
    <xf numFmtId="168" fontId="0" fillId="3" borderId="27" xfId="0" applyNumberFormat="1" applyFill="1" applyBorder="1" applyAlignment="1">
      <alignment horizontal="right"/>
    </xf>
    <xf numFmtId="0" fontId="12" fillId="0" borderId="27" xfId="0" applyFont="1" applyBorder="1"/>
    <xf numFmtId="0" fontId="12" fillId="0" borderId="27" xfId="0" applyFont="1" applyFill="1" applyBorder="1"/>
    <xf numFmtId="168" fontId="12" fillId="0" borderId="27" xfId="0" applyNumberFormat="1" applyFont="1" applyFill="1" applyBorder="1" applyAlignment="1">
      <alignment horizontal="right"/>
    </xf>
    <xf numFmtId="42" fontId="12" fillId="0" borderId="28" xfId="0" applyNumberFormat="1" applyFont="1" applyFill="1" applyBorder="1"/>
    <xf numFmtId="42" fontId="12" fillId="0" borderId="27" xfId="0" applyNumberFormat="1" applyFont="1" applyFill="1" applyBorder="1"/>
    <xf numFmtId="42" fontId="12" fillId="0" borderId="29" xfId="0" applyNumberFormat="1" applyFont="1" applyFill="1" applyBorder="1"/>
    <xf numFmtId="0" fontId="12" fillId="0" borderId="27" xfId="0" applyFont="1" applyBorder="1" applyAlignment="1">
      <alignment horizontal="center"/>
    </xf>
    <xf numFmtId="0" fontId="12" fillId="0" borderId="30" xfId="0" applyFont="1" applyBorder="1"/>
    <xf numFmtId="0" fontId="12" fillId="0" borderId="28" xfId="0" applyFont="1" applyBorder="1"/>
    <xf numFmtId="0" fontId="0" fillId="0" borderId="19" xfId="0" applyBorder="1" applyAlignment="1">
      <alignment wrapText="1"/>
    </xf>
    <xf numFmtId="0" fontId="2" fillId="0" borderId="16" xfId="0" applyFont="1" applyBorder="1"/>
    <xf numFmtId="0" fontId="0" fillId="0" borderId="31" xfId="0" applyBorder="1"/>
    <xf numFmtId="0" fontId="0" fillId="0" borderId="32" xfId="0" applyBorder="1"/>
    <xf numFmtId="168" fontId="12" fillId="0" borderId="27" xfId="0" quotePrefix="1" applyNumberFormat="1" applyFont="1" applyBorder="1" applyAlignment="1">
      <alignment horizontal="right"/>
    </xf>
    <xf numFmtId="42" fontId="12" fillId="0" borderId="28" xfId="0" applyNumberFormat="1" applyFont="1" applyBorder="1" applyAlignment="1">
      <alignment horizontal="right"/>
    </xf>
    <xf numFmtId="42" fontId="12" fillId="0" borderId="27" xfId="0" applyNumberFormat="1" applyFont="1" applyBorder="1"/>
    <xf numFmtId="0" fontId="15" fillId="0" borderId="27" xfId="0" applyFont="1" applyBorder="1"/>
    <xf numFmtId="42" fontId="0" fillId="4" borderId="17" xfId="0" applyNumberFormat="1" applyFill="1" applyBorder="1"/>
    <xf numFmtId="167" fontId="0" fillId="4" borderId="1" xfId="2" applyNumberFormat="1" applyFont="1" applyFill="1" applyBorder="1"/>
    <xf numFmtId="42" fontId="0" fillId="4" borderId="17" xfId="0" applyNumberFormat="1" applyFill="1" applyBorder="1" applyAlignment="1">
      <alignment horizontal="right"/>
    </xf>
    <xf numFmtId="42" fontId="0" fillId="4" borderId="26" xfId="0" applyNumberFormat="1" applyFill="1" applyBorder="1"/>
    <xf numFmtId="42" fontId="0" fillId="4" borderId="26" xfId="0" applyNumberFormat="1" applyFill="1" applyBorder="1" applyAlignment="1">
      <alignment horizontal="left"/>
    </xf>
    <xf numFmtId="42" fontId="12" fillId="0" borderId="19" xfId="0" applyNumberFormat="1" applyFont="1" applyFill="1" applyBorder="1" applyAlignment="1">
      <alignment horizontal="right"/>
    </xf>
    <xf numFmtId="167" fontId="12" fillId="0" borderId="26" xfId="2" applyNumberFormat="1" applyFont="1" applyFill="1" applyBorder="1"/>
    <xf numFmtId="168" fontId="7" fillId="0" borderId="1" xfId="0" quotePrefix="1" applyNumberFormat="1" applyFont="1" applyBorder="1" applyAlignment="1">
      <alignment horizontal="right"/>
    </xf>
    <xf numFmtId="167" fontId="12" fillId="0" borderId="26" xfId="2" applyNumberFormat="1" applyFont="1" applyFill="1" applyBorder="1" applyAlignment="1">
      <alignment horizontal="right"/>
    </xf>
    <xf numFmtId="167" fontId="7" fillId="0" borderId="26" xfId="2" applyNumberFormat="1" applyFont="1" applyFill="1" applyBorder="1" applyAlignment="1">
      <alignment horizontal="right"/>
    </xf>
    <xf numFmtId="167" fontId="7" fillId="3" borderId="26" xfId="2" applyNumberFormat="1" applyFont="1" applyFill="1" applyBorder="1" applyAlignment="1">
      <alignment horizontal="right"/>
    </xf>
    <xf numFmtId="168" fontId="12" fillId="0" borderId="27" xfId="0" quotePrefix="1" applyNumberFormat="1" applyFont="1" applyFill="1" applyBorder="1" applyAlignment="1">
      <alignment horizontal="right"/>
    </xf>
    <xf numFmtId="167" fontId="12" fillId="4" borderId="1" xfId="2" applyNumberFormat="1" applyFont="1" applyFill="1" applyBorder="1"/>
    <xf numFmtId="167" fontId="12" fillId="0" borderId="1" xfId="2" applyNumberFormat="1" applyFont="1" applyFill="1" applyBorder="1"/>
    <xf numFmtId="42" fontId="12" fillId="4" borderId="26" xfId="0" applyNumberFormat="1" applyFont="1" applyFill="1" applyBorder="1"/>
    <xf numFmtId="0" fontId="15" fillId="4" borderId="27" xfId="0" applyFont="1" applyFill="1" applyBorder="1"/>
    <xf numFmtId="42" fontId="0" fillId="4" borderId="1" xfId="0" applyNumberFormat="1" applyFill="1" applyBorder="1"/>
    <xf numFmtId="168" fontId="7" fillId="3" borderId="1" xfId="0" quotePrefix="1" applyNumberFormat="1" applyFont="1" applyFill="1" applyBorder="1" applyAlignment="1">
      <alignment horizontal="righ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RS%20update%20auditor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RS%20update%20auditors1Q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RS%20update%20auditors2Q0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RS%20update%20auditors%203Q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10">
          <cell r="O10">
            <v>85809632</v>
          </cell>
        </row>
        <row r="11">
          <cell r="O11">
            <v>76445679</v>
          </cell>
        </row>
        <row r="12">
          <cell r="O12">
            <v>118456808</v>
          </cell>
          <cell r="W12">
            <v>0</v>
          </cell>
        </row>
        <row r="13">
          <cell r="A13" t="str">
            <v>North America</v>
          </cell>
          <cell r="C13" t="str">
            <v>Powder River</v>
          </cell>
          <cell r="G13" t="str">
            <v>6/30/00</v>
          </cell>
          <cell r="O13">
            <v>41419000</v>
          </cell>
          <cell r="W13">
            <v>0</v>
          </cell>
          <cell r="AC13" t="str">
            <v>TRS</v>
          </cell>
        </row>
        <row r="14">
          <cell r="A14" t="str">
            <v>North America</v>
          </cell>
          <cell r="C14" t="str">
            <v>Wind River</v>
          </cell>
          <cell r="E14" t="str">
            <v>12/30/98</v>
          </cell>
          <cell r="G14" t="str">
            <v>6/30/00</v>
          </cell>
          <cell r="O14">
            <v>25802000</v>
          </cell>
          <cell r="W14">
            <v>0</v>
          </cell>
          <cell r="AC14" t="str">
            <v>TRS</v>
          </cell>
        </row>
        <row r="15">
          <cell r="A15" t="str">
            <v>North America</v>
          </cell>
          <cell r="C15" t="str">
            <v>Iguana</v>
          </cell>
          <cell r="E15" t="str">
            <v>12/20/99</v>
          </cell>
          <cell r="G15" t="str">
            <v>6/20/00</v>
          </cell>
          <cell r="O15">
            <v>202000000</v>
          </cell>
          <cell r="W15">
            <v>0</v>
          </cell>
          <cell r="AC15" t="str">
            <v>TRS &amp; Put</v>
          </cell>
        </row>
        <row r="16">
          <cell r="A16" t="str">
            <v>North America</v>
          </cell>
          <cell r="C16" t="str">
            <v>Discovery</v>
          </cell>
          <cell r="E16" t="str">
            <v>12/29/99</v>
          </cell>
          <cell r="G16" t="str">
            <v>8/30/00</v>
          </cell>
          <cell r="O16">
            <v>120097857</v>
          </cell>
          <cell r="W16">
            <v>0</v>
          </cell>
          <cell r="Y16" t="str">
            <v>Brian Kerrigan</v>
          </cell>
          <cell r="AC16" t="str">
            <v>Fixed Price Put Option</v>
          </cell>
        </row>
        <row r="17">
          <cell r="C17" t="str">
            <v>EEX</v>
          </cell>
          <cell r="E17" t="str">
            <v>12/28/99</v>
          </cell>
          <cell r="O17">
            <v>105000000</v>
          </cell>
          <cell r="W17">
            <v>0</v>
          </cell>
          <cell r="Y17" t="str">
            <v>Cris Sherman, Jim McBride, Finnley Vickerstaff</v>
          </cell>
          <cell r="AC17" t="str">
            <v>Fixed Price Put Option</v>
          </cell>
        </row>
        <row r="19">
          <cell r="A19" t="str">
            <v>ECI</v>
          </cell>
          <cell r="C19" t="str">
            <v>Ghost</v>
          </cell>
          <cell r="E19" t="str">
            <v>12/17/99</v>
          </cell>
          <cell r="G19" t="str">
            <v>6/30/01</v>
          </cell>
          <cell r="O19">
            <v>255000000</v>
          </cell>
          <cell r="W19">
            <v>0</v>
          </cell>
          <cell r="AA19" t="str">
            <v>Andy Shulman</v>
          </cell>
          <cell r="AC19" t="str">
            <v>TRS &amp; Put</v>
          </cell>
        </row>
        <row r="21">
          <cell r="A21" t="str">
            <v>EES</v>
          </cell>
          <cell r="C21" t="str">
            <v>Alchemy</v>
          </cell>
          <cell r="E21" t="str">
            <v>12/28/99</v>
          </cell>
          <cell r="G21" t="str">
            <v>6/27/00</v>
          </cell>
          <cell r="O21">
            <v>11058000</v>
          </cell>
          <cell r="W21">
            <v>0</v>
          </cell>
          <cell r="Y21" t="str">
            <v>Clint Freeland, Paul Shoemaker</v>
          </cell>
          <cell r="AC21" t="str">
            <v>TRS</v>
          </cell>
        </row>
        <row r="22">
          <cell r="A22" t="str">
            <v>EES</v>
          </cell>
          <cell r="C22" t="str">
            <v>Blackbird</v>
          </cell>
          <cell r="E22" t="str">
            <v>12/27/99</v>
          </cell>
          <cell r="G22" t="str">
            <v>4/14/00</v>
          </cell>
          <cell r="O22">
            <v>73500000</v>
          </cell>
          <cell r="W22">
            <v>0</v>
          </cell>
          <cell r="Y22" t="str">
            <v>Scott Donaldson, Paul Shoemaker</v>
          </cell>
          <cell r="AC22" t="str">
            <v>TRS</v>
          </cell>
        </row>
        <row r="24">
          <cell r="O24">
            <v>79900000</v>
          </cell>
          <cell r="W24">
            <v>-3267786.5748999999</v>
          </cell>
        </row>
        <row r="25">
          <cell r="O25">
            <v>3200000</v>
          </cell>
          <cell r="W25">
            <v>-194153.685</v>
          </cell>
        </row>
        <row r="26">
          <cell r="A26" t="str">
            <v>Europe</v>
          </cell>
          <cell r="C26" t="str">
            <v>Riverside 10</v>
          </cell>
          <cell r="E26" t="str">
            <v>09/28/99</v>
          </cell>
          <cell r="O26">
            <v>99300000</v>
          </cell>
          <cell r="W26">
            <v>-495251.91095000005</v>
          </cell>
          <cell r="Y26" t="str">
            <v>Claire Wright</v>
          </cell>
          <cell r="AC26" t="str">
            <v>Guarantee/ 50% TRS</v>
          </cell>
        </row>
        <row r="33">
          <cell r="A33" t="str">
            <v>Caribbean</v>
          </cell>
          <cell r="C33" t="str">
            <v>Churchill (Puerto Rico)</v>
          </cell>
          <cell r="E33" t="str">
            <v>06/25/98</v>
          </cell>
          <cell r="O33">
            <v>200000000</v>
          </cell>
          <cell r="W33">
            <v>0</v>
          </cell>
          <cell r="Y33" t="str">
            <v>Jeff Sommers</v>
          </cell>
          <cell r="AA33" t="str">
            <v>Mike Jones</v>
          </cell>
          <cell r="AC33" t="str">
            <v>TRS</v>
          </cell>
        </row>
        <row r="35">
          <cell r="A35" t="str">
            <v>Asia/Africa</v>
          </cell>
          <cell r="C35" t="str">
            <v>Piti Power Guam</v>
          </cell>
          <cell r="E35" t="str">
            <v>03/30/99</v>
          </cell>
          <cell r="G35" t="str">
            <v>03/28/00</v>
          </cell>
          <cell r="O35">
            <v>23000000</v>
          </cell>
          <cell r="W35">
            <v>-201000</v>
          </cell>
          <cell r="Y35" t="str">
            <v>Carol Howe,Traci Rainbow</v>
          </cell>
          <cell r="AA35" t="str">
            <v>Mike Jones</v>
          </cell>
          <cell r="AC35" t="str">
            <v>TRS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15">
          <cell r="W15" t="str">
            <v>Brian Kerrigan, Angeles Beltri</v>
          </cell>
        </row>
        <row r="16">
          <cell r="U16" t="str">
            <v>Unwound 2/29/00</v>
          </cell>
        </row>
        <row r="17">
          <cell r="G17" t="str">
            <v>12/01/00</v>
          </cell>
        </row>
        <row r="19">
          <cell r="U19" t="str">
            <v>Unwound 3/21/00</v>
          </cell>
        </row>
        <row r="28">
          <cell r="G28" t="str">
            <v>4/30/00</v>
          </cell>
        </row>
        <row r="31">
          <cell r="G31" t="str">
            <v>3/31/00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13">
          <cell r="U13" t="str">
            <v>Expire 6/30/00</v>
          </cell>
          <cell r="W13" t="str">
            <v>Katie Stower, Lisa Bills, Jill Erwin, Alexia O Pearce, Mike Krautz, Ranabir Dutt</v>
          </cell>
        </row>
        <row r="14">
          <cell r="U14" t="str">
            <v>Expire 6/30/00</v>
          </cell>
          <cell r="W14" t="str">
            <v>Katie Stower, Lisa Bills, Jill Erwin, Alexia O Pearce, Mike Krautz, Ranabir Dutt</v>
          </cell>
        </row>
        <row r="15">
          <cell r="M15" t="str">
            <v>Expire 6/20/00</v>
          </cell>
        </row>
        <row r="16">
          <cell r="M16" t="str">
            <v>Unwound 5/2000</v>
          </cell>
        </row>
        <row r="23">
          <cell r="S23" t="str">
            <v>combined with Hawaii 125-0</v>
          </cell>
        </row>
        <row r="24">
          <cell r="U24" t="str">
            <v>Unwound 4/2000</v>
          </cell>
        </row>
        <row r="30">
          <cell r="U30" t="str">
            <v>Unwound 4/2000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3">
          <cell r="U23">
            <v>-2030000</v>
          </cell>
        </row>
        <row r="24">
          <cell r="U24">
            <v>-82000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G71"/>
  <sheetViews>
    <sheetView tabSelected="1" topLeftCell="H1" zoomScale="75" workbookViewId="0">
      <pane ySplit="9" topLeftCell="A15" activePane="bottomLeft" state="frozen"/>
      <selection pane="bottomLeft" activeCell="W25" sqref="W25"/>
    </sheetView>
  </sheetViews>
  <sheetFormatPr defaultRowHeight="12.75" x14ac:dyDescent="0.2"/>
  <cols>
    <col min="1" max="1" width="16.5703125" customWidth="1"/>
    <col min="2" max="2" width="2.140625" customWidth="1"/>
    <col min="3" max="3" width="15.140625" customWidth="1"/>
    <col min="4" max="4" width="2.5703125" customWidth="1"/>
    <col min="5" max="5" width="38" bestFit="1" customWidth="1"/>
    <col min="6" max="6" width="1.85546875" customWidth="1"/>
    <col min="7" max="7" width="38.85546875" style="35" customWidth="1"/>
    <col min="8" max="8" width="2.5703125" customWidth="1"/>
    <col min="9" max="9" width="15.140625" customWidth="1"/>
    <col min="10" max="10" width="2.42578125" customWidth="1"/>
    <col min="11" max="11" width="14.7109375" style="60" customWidth="1"/>
    <col min="12" max="12" width="3" style="49" customWidth="1"/>
    <col min="13" max="13" width="15.85546875" hidden="1" customWidth="1"/>
    <col min="14" max="14" width="2.7109375" hidden="1" customWidth="1"/>
    <col min="15" max="15" width="18.28515625" customWidth="1"/>
    <col min="16" max="16" width="2.140625" customWidth="1"/>
    <col min="17" max="17" width="18.28515625" customWidth="1"/>
    <col min="18" max="18" width="2" style="49" customWidth="1"/>
    <col min="19" max="19" width="15.85546875" hidden="1" customWidth="1"/>
    <col min="20" max="20" width="2.7109375" hidden="1" customWidth="1"/>
    <col min="21" max="21" width="18.42578125" customWidth="1"/>
    <col min="22" max="22" width="2" customWidth="1"/>
    <col min="23" max="23" width="19" customWidth="1"/>
    <col min="24" max="24" width="2" customWidth="1"/>
    <col min="25" max="25" width="19" customWidth="1"/>
    <col min="26" max="26" width="3.28515625" customWidth="1"/>
    <col min="27" max="27" width="19" customWidth="1"/>
    <col min="28" max="28" width="2" customWidth="1"/>
    <col min="29" max="29" width="19" customWidth="1"/>
    <col min="30" max="30" width="2" customWidth="1"/>
    <col min="31" max="31" width="71.28515625" customWidth="1"/>
    <col min="32" max="32" width="1.7109375" customWidth="1"/>
    <col min="33" max="33" width="19" style="35" customWidth="1"/>
    <col min="34" max="34" width="2.7109375" customWidth="1"/>
    <col min="35" max="35" width="80.7109375" customWidth="1"/>
    <col min="36" max="36" width="3" hidden="1" customWidth="1"/>
    <col min="37" max="37" width="86.42578125" hidden="1" customWidth="1"/>
    <col min="38" max="38" width="93.5703125" customWidth="1"/>
  </cols>
  <sheetData>
    <row r="1" spans="1:59" s="8" customFormat="1" ht="15.75" x14ac:dyDescent="0.25">
      <c r="A1" s="8" t="s">
        <v>0</v>
      </c>
      <c r="G1" s="9"/>
      <c r="K1" s="56"/>
      <c r="L1" s="71"/>
      <c r="R1" s="71"/>
      <c r="AE1" s="9" t="s">
        <v>2</v>
      </c>
      <c r="AF1" s="9"/>
      <c r="AG1" s="9"/>
    </row>
    <row r="2" spans="1:59" s="8" customFormat="1" ht="15.75" x14ac:dyDescent="0.25">
      <c r="A2" s="8" t="s">
        <v>1</v>
      </c>
      <c r="G2" s="9"/>
      <c r="K2" s="56"/>
      <c r="L2" s="71"/>
      <c r="R2" s="71"/>
      <c r="AG2" s="9"/>
    </row>
    <row r="3" spans="1:59" s="8" customFormat="1" ht="15.75" x14ac:dyDescent="0.25">
      <c r="A3" s="8" t="s">
        <v>143</v>
      </c>
      <c r="G3" s="9"/>
      <c r="K3" s="56"/>
      <c r="L3" s="71"/>
      <c r="R3" s="71"/>
      <c r="AG3" s="9"/>
    </row>
    <row r="4" spans="1:59" s="1" customFormat="1" x14ac:dyDescent="0.2">
      <c r="G4" s="2"/>
      <c r="K4" s="57"/>
      <c r="L4" s="72"/>
      <c r="R4" s="72"/>
      <c r="AG4" s="2"/>
    </row>
    <row r="5" spans="1:59" s="1" customFormat="1" x14ac:dyDescent="0.2">
      <c r="G5" s="2"/>
      <c r="K5" s="57"/>
      <c r="L5" s="72"/>
      <c r="R5" s="72"/>
      <c r="AG5" s="2"/>
    </row>
    <row r="6" spans="1:59" s="1" customFormat="1" x14ac:dyDescent="0.2">
      <c r="G6" s="2"/>
      <c r="K6" s="57"/>
      <c r="L6" s="72"/>
      <c r="R6" s="72"/>
      <c r="AG6" s="2"/>
    </row>
    <row r="7" spans="1:59" s="1" customFormat="1" ht="13.5" thickBot="1" x14ac:dyDescent="0.25">
      <c r="A7" s="170"/>
      <c r="B7" s="170"/>
      <c r="G7" s="2"/>
      <c r="K7" s="57"/>
      <c r="L7" s="72"/>
      <c r="R7" s="72"/>
      <c r="AG7" s="2"/>
    </row>
    <row r="8" spans="1:59" s="23" customFormat="1" x14ac:dyDescent="0.2">
      <c r="A8" s="18" t="s">
        <v>119</v>
      </c>
      <c r="B8" s="19"/>
      <c r="C8" s="20" t="s">
        <v>120</v>
      </c>
      <c r="D8" s="19"/>
      <c r="E8" s="19"/>
      <c r="F8" s="19"/>
      <c r="G8" s="20"/>
      <c r="H8" s="19"/>
      <c r="I8" s="19" t="s">
        <v>35</v>
      </c>
      <c r="J8" s="19"/>
      <c r="K8" s="58" t="s">
        <v>5</v>
      </c>
      <c r="L8" s="19"/>
      <c r="M8" s="21" t="s">
        <v>8</v>
      </c>
      <c r="N8" s="19"/>
      <c r="O8" s="62" t="s">
        <v>7</v>
      </c>
      <c r="P8" s="20"/>
      <c r="Q8" s="62" t="s">
        <v>7</v>
      </c>
      <c r="R8" s="19"/>
      <c r="S8" s="21" t="s">
        <v>8</v>
      </c>
      <c r="T8" s="19"/>
      <c r="U8" s="62" t="s">
        <v>7</v>
      </c>
      <c r="V8" s="19"/>
      <c r="W8" s="19" t="s">
        <v>9</v>
      </c>
      <c r="X8" s="19"/>
      <c r="Y8" s="19" t="s">
        <v>9</v>
      </c>
      <c r="Z8" s="19"/>
      <c r="AA8" s="19" t="s">
        <v>8</v>
      </c>
      <c r="AB8" s="19"/>
      <c r="AC8" s="19" t="s">
        <v>9</v>
      </c>
      <c r="AD8" s="19"/>
      <c r="AE8" s="20" t="s">
        <v>10</v>
      </c>
      <c r="AF8" s="20"/>
      <c r="AG8" s="20"/>
      <c r="AH8" s="19"/>
      <c r="AI8" s="43"/>
      <c r="AJ8" s="20"/>
      <c r="AK8" s="22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</row>
    <row r="9" spans="1:59" s="30" customFormat="1" ht="13.5" thickBot="1" x14ac:dyDescent="0.25">
      <c r="A9" s="24" t="s">
        <v>3</v>
      </c>
      <c r="B9" s="26"/>
      <c r="C9" s="26" t="s">
        <v>3</v>
      </c>
      <c r="D9" s="25"/>
      <c r="E9" s="25" t="s">
        <v>4</v>
      </c>
      <c r="F9" s="25"/>
      <c r="G9" s="26" t="s">
        <v>12</v>
      </c>
      <c r="H9" s="25"/>
      <c r="I9" s="25" t="s">
        <v>6</v>
      </c>
      <c r="J9" s="25"/>
      <c r="K9" s="59" t="s">
        <v>6</v>
      </c>
      <c r="L9" s="25"/>
      <c r="M9" s="27">
        <v>36525</v>
      </c>
      <c r="N9" s="25"/>
      <c r="O9" s="84" t="s">
        <v>106</v>
      </c>
      <c r="P9" s="26"/>
      <c r="Q9" s="84" t="s">
        <v>60</v>
      </c>
      <c r="R9" s="25"/>
      <c r="S9" s="27">
        <v>36525</v>
      </c>
      <c r="T9" s="25"/>
      <c r="U9" s="84" t="s">
        <v>105</v>
      </c>
      <c r="V9" s="25"/>
      <c r="W9" s="32" t="s">
        <v>106</v>
      </c>
      <c r="X9" s="25"/>
      <c r="Y9" s="32" t="s">
        <v>60</v>
      </c>
      <c r="Z9" s="25"/>
      <c r="AA9" s="32" t="s">
        <v>105</v>
      </c>
      <c r="AB9" s="25"/>
      <c r="AC9" s="32" t="s">
        <v>105</v>
      </c>
      <c r="AD9" s="25"/>
      <c r="AE9" s="26" t="s">
        <v>11</v>
      </c>
      <c r="AF9" s="26"/>
      <c r="AG9" s="26" t="s">
        <v>21</v>
      </c>
      <c r="AH9" s="28"/>
      <c r="AI9" s="44" t="s">
        <v>43</v>
      </c>
      <c r="AJ9" s="26"/>
      <c r="AK9" s="29" t="s">
        <v>15</v>
      </c>
      <c r="AL9" s="31" t="s">
        <v>66</v>
      </c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</row>
    <row r="10" spans="1:59" ht="24.95" customHeight="1" x14ac:dyDescent="0.2">
      <c r="A10" s="172" t="str">
        <f>+C10</f>
        <v>North America</v>
      </c>
      <c r="B10" s="171"/>
      <c r="C10" s="48" t="s">
        <v>22</v>
      </c>
      <c r="D10" s="38"/>
      <c r="E10" s="81" t="s">
        <v>28</v>
      </c>
      <c r="F10" s="38"/>
      <c r="G10" s="47" t="s">
        <v>54</v>
      </c>
      <c r="H10" s="38"/>
      <c r="I10" s="151" t="s">
        <v>36</v>
      </c>
      <c r="J10" s="38"/>
      <c r="K10" s="76" t="s">
        <v>32</v>
      </c>
      <c r="L10" s="38"/>
      <c r="M10" s="65">
        <v>0</v>
      </c>
      <c r="N10" s="45"/>
      <c r="O10" s="80">
        <f>+[1]Sheet1!$O$10</f>
        <v>85809632</v>
      </c>
      <c r="P10" s="38"/>
      <c r="Q10" s="80">
        <v>82057068</v>
      </c>
      <c r="R10" s="38"/>
      <c r="S10" s="65">
        <v>0</v>
      </c>
      <c r="T10" s="45"/>
      <c r="U10" s="177" t="s">
        <v>126</v>
      </c>
      <c r="V10" s="81"/>
      <c r="W10" s="80">
        <v>0</v>
      </c>
      <c r="X10" s="38"/>
      <c r="Y10" s="80">
        <v>0</v>
      </c>
      <c r="Z10" s="38"/>
      <c r="AA10" s="179" t="s">
        <v>128</v>
      </c>
      <c r="AB10" s="81"/>
      <c r="AC10" s="80">
        <v>0</v>
      </c>
      <c r="AD10" s="38"/>
      <c r="AE10" s="46" t="s">
        <v>47</v>
      </c>
      <c r="AF10" s="46"/>
      <c r="AG10" s="39" t="s">
        <v>30</v>
      </c>
      <c r="AH10" s="38"/>
      <c r="AI10" s="55" t="s">
        <v>44</v>
      </c>
      <c r="AJ10" s="48"/>
      <c r="AK10" s="40" t="s">
        <v>25</v>
      </c>
      <c r="AL10" s="31"/>
      <c r="AM10" s="31"/>
      <c r="AN10" s="31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</row>
    <row r="11" spans="1:59" ht="24.95" customHeight="1" x14ac:dyDescent="0.2">
      <c r="A11" s="10" t="str">
        <f t="shared" ref="A11:A20" si="0">+C11</f>
        <v>North America</v>
      </c>
      <c r="B11" s="41"/>
      <c r="C11" s="41" t="s">
        <v>22</v>
      </c>
      <c r="D11" s="6"/>
      <c r="E11" s="50" t="s">
        <v>23</v>
      </c>
      <c r="F11" s="6"/>
      <c r="G11" s="33" t="s">
        <v>55</v>
      </c>
      <c r="H11" s="6"/>
      <c r="I11" s="151" t="s">
        <v>36</v>
      </c>
      <c r="J11" s="6"/>
      <c r="K11" s="51" t="s">
        <v>33</v>
      </c>
      <c r="L11" s="6"/>
      <c r="M11" s="66">
        <v>0</v>
      </c>
      <c r="N11" s="7"/>
      <c r="O11" s="86">
        <f>+[1]Sheet1!$O$11</f>
        <v>76445679</v>
      </c>
      <c r="P11" s="6"/>
      <c r="Q11" s="86">
        <v>74902757</v>
      </c>
      <c r="R11" s="6"/>
      <c r="S11" s="66">
        <v>0</v>
      </c>
      <c r="T11" s="7"/>
      <c r="U11" s="178" t="s">
        <v>127</v>
      </c>
      <c r="V11" s="50"/>
      <c r="W11" s="80">
        <v>0</v>
      </c>
      <c r="X11" s="6"/>
      <c r="Y11" s="80">
        <v>0</v>
      </c>
      <c r="Z11" s="6"/>
      <c r="AA11" s="179" t="s">
        <v>128</v>
      </c>
      <c r="AB11" s="50"/>
      <c r="AC11" s="80">
        <v>0</v>
      </c>
      <c r="AD11" s="6"/>
      <c r="AE11" s="46" t="s">
        <v>48</v>
      </c>
      <c r="AF11" s="38"/>
      <c r="AG11" s="39" t="s">
        <v>30</v>
      </c>
      <c r="AH11" s="6"/>
      <c r="AI11" s="40" t="s">
        <v>44</v>
      </c>
      <c r="AJ11" s="41"/>
      <c r="AK11" s="40" t="s">
        <v>25</v>
      </c>
    </row>
    <row r="12" spans="1:59" s="148" customFormat="1" ht="24.95" customHeight="1" x14ac:dyDescent="0.2">
      <c r="A12" s="93" t="str">
        <f t="shared" si="0"/>
        <v>North America</v>
      </c>
      <c r="B12" s="102"/>
      <c r="C12" s="147" t="s">
        <v>22</v>
      </c>
      <c r="D12" s="142"/>
      <c r="E12" s="142" t="s">
        <v>34</v>
      </c>
      <c r="F12" s="142"/>
      <c r="G12" s="143" t="s">
        <v>27</v>
      </c>
      <c r="H12" s="142"/>
      <c r="I12" s="152" t="s">
        <v>65</v>
      </c>
      <c r="J12" s="142"/>
      <c r="K12" s="95" t="s">
        <v>46</v>
      </c>
      <c r="L12" s="142"/>
      <c r="M12" s="144">
        <v>35719</v>
      </c>
      <c r="N12" s="145"/>
      <c r="O12" s="98">
        <f>+[1]Sheet1!$O$12</f>
        <v>118456808</v>
      </c>
      <c r="P12" s="142"/>
      <c r="Q12" s="98">
        <v>101809139</v>
      </c>
      <c r="R12" s="142"/>
      <c r="S12" s="144">
        <v>35719</v>
      </c>
      <c r="T12" s="145"/>
      <c r="U12" s="150" t="s">
        <v>113</v>
      </c>
      <c r="V12" s="142"/>
      <c r="W12" s="150">
        <f>+[1]Sheet1!$W$12</f>
        <v>0</v>
      </c>
      <c r="X12" s="142"/>
      <c r="Y12" s="98">
        <v>-3725539</v>
      </c>
      <c r="Z12" s="142"/>
      <c r="AA12" s="150" t="s">
        <v>113</v>
      </c>
      <c r="AB12" s="142"/>
      <c r="AC12" s="150" t="s">
        <v>113</v>
      </c>
      <c r="AD12" s="142"/>
      <c r="AE12" s="146" t="s">
        <v>111</v>
      </c>
      <c r="AF12" s="142"/>
      <c r="AG12" s="100" t="s">
        <v>24</v>
      </c>
      <c r="AH12" s="142"/>
      <c r="AI12" s="115" t="s">
        <v>114</v>
      </c>
      <c r="AJ12" s="147"/>
      <c r="AK12" s="115" t="s">
        <v>29</v>
      </c>
    </row>
    <row r="13" spans="1:59" ht="24" customHeight="1" x14ac:dyDescent="0.2">
      <c r="A13" s="10" t="str">
        <f t="shared" si="0"/>
        <v>North America</v>
      </c>
      <c r="B13" s="41"/>
      <c r="C13" s="41" t="s">
        <v>22</v>
      </c>
      <c r="D13" s="6"/>
      <c r="E13" s="6" t="s">
        <v>51</v>
      </c>
      <c r="F13" s="6"/>
      <c r="G13" s="33" t="s">
        <v>14</v>
      </c>
      <c r="H13" s="6"/>
      <c r="I13" s="153" t="s">
        <v>52</v>
      </c>
      <c r="J13" s="6"/>
      <c r="K13" s="51" t="s">
        <v>87</v>
      </c>
      <c r="L13" s="6" t="s">
        <v>82</v>
      </c>
      <c r="M13" s="66"/>
      <c r="N13" s="7"/>
      <c r="O13" s="186" t="s">
        <v>42</v>
      </c>
      <c r="P13" s="6"/>
      <c r="Q13" s="64">
        <v>57125695</v>
      </c>
      <c r="R13" s="6"/>
      <c r="S13" s="66"/>
      <c r="T13" s="7"/>
      <c r="U13" s="180" t="s">
        <v>129</v>
      </c>
      <c r="V13" s="50"/>
      <c r="W13" s="186" t="s">
        <v>42</v>
      </c>
      <c r="X13" s="6"/>
      <c r="Y13" s="64">
        <v>10428003</v>
      </c>
      <c r="Z13" s="6"/>
      <c r="AA13" s="180" t="str">
        <f>+U13</f>
        <v>Pam Becton</v>
      </c>
      <c r="AB13" s="50"/>
      <c r="AC13" s="180" t="str">
        <f>+AA13</f>
        <v>Pam Becton</v>
      </c>
      <c r="AD13" s="6" t="s">
        <v>100</v>
      </c>
      <c r="AE13" s="78" t="s">
        <v>53</v>
      </c>
      <c r="AF13" s="6"/>
      <c r="AG13" s="39" t="s">
        <v>24</v>
      </c>
      <c r="AH13" s="6"/>
      <c r="AI13" s="82"/>
      <c r="AJ13" s="41"/>
      <c r="AK13" s="11"/>
    </row>
    <row r="14" spans="1:59" ht="24" customHeight="1" x14ac:dyDescent="0.2">
      <c r="A14" s="10" t="str">
        <f t="shared" si="0"/>
        <v>North America</v>
      </c>
      <c r="B14" s="41"/>
      <c r="C14" s="41" t="s">
        <v>22</v>
      </c>
      <c r="D14" s="6"/>
      <c r="E14" s="6" t="s">
        <v>56</v>
      </c>
      <c r="F14" s="6"/>
      <c r="G14" s="33" t="s">
        <v>14</v>
      </c>
      <c r="H14" s="6"/>
      <c r="I14" s="153" t="s">
        <v>57</v>
      </c>
      <c r="J14" s="6"/>
      <c r="K14" s="51" t="s">
        <v>88</v>
      </c>
      <c r="L14" s="6" t="s">
        <v>83</v>
      </c>
      <c r="M14" s="66"/>
      <c r="N14" s="7"/>
      <c r="O14" s="186" t="s">
        <v>42</v>
      </c>
      <c r="P14" s="6"/>
      <c r="Q14" s="64">
        <v>207152486</v>
      </c>
      <c r="R14" s="6"/>
      <c r="S14" s="66"/>
      <c r="T14" s="7"/>
      <c r="U14" s="180" t="s">
        <v>129</v>
      </c>
      <c r="V14" s="6"/>
      <c r="W14" s="186" t="s">
        <v>42</v>
      </c>
      <c r="X14" s="6"/>
      <c r="Y14" s="64">
        <v>20340000</v>
      </c>
      <c r="Z14" s="6"/>
      <c r="AA14" s="180" t="str">
        <f>+U14</f>
        <v>Pam Becton</v>
      </c>
      <c r="AB14" s="6"/>
      <c r="AC14" s="180" t="str">
        <f>+AA14</f>
        <v>Pam Becton</v>
      </c>
      <c r="AD14" s="6"/>
      <c r="AE14" s="78" t="s">
        <v>61</v>
      </c>
      <c r="AF14" s="6"/>
      <c r="AG14" s="39" t="s">
        <v>24</v>
      </c>
      <c r="AH14" s="6"/>
      <c r="AI14" s="82"/>
      <c r="AJ14" s="41"/>
      <c r="AK14" s="11"/>
    </row>
    <row r="15" spans="1:59" s="103" customFormat="1" ht="24" customHeight="1" x14ac:dyDescent="0.2">
      <c r="A15" s="93" t="str">
        <f t="shared" si="0"/>
        <v>North America</v>
      </c>
      <c r="B15" s="102"/>
      <c r="C15" s="102" t="s">
        <v>22</v>
      </c>
      <c r="D15" s="91"/>
      <c r="E15" s="91" t="s">
        <v>104</v>
      </c>
      <c r="F15" s="91"/>
      <c r="G15" s="94" t="s">
        <v>26</v>
      </c>
      <c r="H15" s="91"/>
      <c r="I15" s="154">
        <v>36867</v>
      </c>
      <c r="J15" s="91"/>
      <c r="K15" s="154">
        <v>37418</v>
      </c>
      <c r="L15" s="91"/>
      <c r="M15" s="96"/>
      <c r="N15" s="97"/>
      <c r="O15" s="185" t="s">
        <v>42</v>
      </c>
      <c r="P15" s="91"/>
      <c r="Q15" s="185" t="s">
        <v>42</v>
      </c>
      <c r="R15" s="91"/>
      <c r="S15" s="96"/>
      <c r="T15" s="97"/>
      <c r="U15" s="98">
        <v>58200000</v>
      </c>
      <c r="V15" s="91"/>
      <c r="W15" s="185" t="s">
        <v>42</v>
      </c>
      <c r="X15" s="91"/>
      <c r="Y15" s="185" t="s">
        <v>42</v>
      </c>
      <c r="Z15" s="91"/>
      <c r="AA15" s="191" t="s">
        <v>136</v>
      </c>
      <c r="AB15" s="91"/>
      <c r="AC15" s="191" t="str">
        <f>+AA15</f>
        <v>Laynie East</v>
      </c>
      <c r="AD15" s="91"/>
      <c r="AE15" s="99" t="s">
        <v>134</v>
      </c>
      <c r="AF15" s="91"/>
      <c r="AG15" s="100" t="s">
        <v>24</v>
      </c>
      <c r="AH15" s="91"/>
      <c r="AI15" s="101"/>
      <c r="AJ15" s="102"/>
      <c r="AK15" s="101"/>
    </row>
    <row r="16" spans="1:59" s="128" customFormat="1" ht="24" customHeight="1" x14ac:dyDescent="0.2">
      <c r="A16" s="126" t="str">
        <f t="shared" si="0"/>
        <v>North America</v>
      </c>
      <c r="B16" s="126"/>
      <c r="C16" s="126" t="s">
        <v>22</v>
      </c>
      <c r="D16" s="117"/>
      <c r="E16" s="117" t="str">
        <f>+[1]Sheet1!$C$17</f>
        <v>EEX</v>
      </c>
      <c r="F16" s="117"/>
      <c r="G16" s="118" t="str">
        <f>+[1]Sheet1!$AC$17</f>
        <v>Fixed Price Put Option</v>
      </c>
      <c r="H16" s="117"/>
      <c r="I16" s="155" t="str">
        <f>+[1]Sheet1!$E$17</f>
        <v>12/28/99</v>
      </c>
      <c r="J16" s="117"/>
      <c r="K16" s="119" t="str">
        <f>+[2]Sheet1!$G$17</f>
        <v>12/01/00</v>
      </c>
      <c r="L16" s="117"/>
      <c r="M16" s="120"/>
      <c r="N16" s="121"/>
      <c r="O16" s="122">
        <f>+[1]Sheet1!$O$17</f>
        <v>105000000</v>
      </c>
      <c r="P16" s="117"/>
      <c r="Q16" s="122">
        <v>0</v>
      </c>
      <c r="R16" s="117"/>
      <c r="S16" s="120"/>
      <c r="T16" s="121"/>
      <c r="U16" s="122">
        <v>0</v>
      </c>
      <c r="V16" s="117"/>
      <c r="W16" s="122">
        <v>0</v>
      </c>
      <c r="X16" s="117"/>
      <c r="Y16" s="122">
        <v>0</v>
      </c>
      <c r="Z16" s="117"/>
      <c r="AA16" s="122">
        <f>+[1]Sheet1!$W$17</f>
        <v>0</v>
      </c>
      <c r="AB16" s="117"/>
      <c r="AC16" s="122">
        <v>0</v>
      </c>
      <c r="AD16" s="117"/>
      <c r="AE16" s="123" t="str">
        <f>+[1]Sheet1!$Y$17</f>
        <v>Cris Sherman, Jim McBride, Finnley Vickerstaff</v>
      </c>
      <c r="AF16" s="117"/>
      <c r="AG16" s="124" t="s">
        <v>24</v>
      </c>
      <c r="AH16" s="117"/>
      <c r="AI16" s="125" t="str">
        <f>+[3]Sheet1!$M$16</f>
        <v>Unwound 5/2000</v>
      </c>
      <c r="AJ16" s="126"/>
      <c r="AK16" s="127"/>
    </row>
    <row r="17" spans="1:38" s="128" customFormat="1" ht="24" customHeight="1" x14ac:dyDescent="0.2">
      <c r="A17" s="126" t="str">
        <f t="shared" si="0"/>
        <v>North America</v>
      </c>
      <c r="B17" s="126"/>
      <c r="C17" s="126" t="str">
        <f>+[1]Sheet1!$A$13</f>
        <v>North America</v>
      </c>
      <c r="D17" s="117"/>
      <c r="E17" s="117" t="str">
        <f>+[1]Sheet1!$C$13</f>
        <v>Powder River</v>
      </c>
      <c r="F17" s="117"/>
      <c r="G17" s="118" t="str">
        <f>+[1]Sheet1!$AC$13</f>
        <v>TRS</v>
      </c>
      <c r="H17" s="117"/>
      <c r="I17" s="155" t="str">
        <f>+[1]Sheet1!$E$14</f>
        <v>12/30/98</v>
      </c>
      <c r="J17" s="117"/>
      <c r="K17" s="119" t="str">
        <f>+[1]Sheet1!$G$13</f>
        <v>6/30/00</v>
      </c>
      <c r="L17" s="117"/>
      <c r="M17" s="120"/>
      <c r="N17" s="121"/>
      <c r="O17" s="122">
        <f>+[1]Sheet1!$O$13</f>
        <v>41419000</v>
      </c>
      <c r="P17" s="117"/>
      <c r="Q17" s="122">
        <v>0</v>
      </c>
      <c r="R17" s="117"/>
      <c r="S17" s="120"/>
      <c r="T17" s="121"/>
      <c r="U17" s="122">
        <v>0</v>
      </c>
      <c r="V17" s="117"/>
      <c r="W17" s="122">
        <f>+[1]Sheet1!$W$13</f>
        <v>0</v>
      </c>
      <c r="X17" s="117"/>
      <c r="Y17" s="122">
        <v>0</v>
      </c>
      <c r="Z17" s="117"/>
      <c r="AA17" s="122">
        <v>0</v>
      </c>
      <c r="AB17" s="117"/>
      <c r="AC17" s="122">
        <v>0</v>
      </c>
      <c r="AD17" s="117"/>
      <c r="AE17" s="123" t="str">
        <f>+[3]Sheet1!$W$13</f>
        <v>Katie Stower, Lisa Bills, Jill Erwin, Alexia O Pearce, Mike Krautz, Ranabir Dutt</v>
      </c>
      <c r="AF17" s="117"/>
      <c r="AG17" s="124" t="s">
        <v>24</v>
      </c>
      <c r="AH17" s="117"/>
      <c r="AI17" s="125" t="str">
        <f>+[3]Sheet1!$U$13</f>
        <v>Expire 6/30/00</v>
      </c>
      <c r="AJ17" s="126"/>
      <c r="AK17" s="127"/>
    </row>
    <row r="18" spans="1:38" s="128" customFormat="1" ht="24" customHeight="1" x14ac:dyDescent="0.2">
      <c r="A18" s="126" t="str">
        <f t="shared" si="0"/>
        <v>North America</v>
      </c>
      <c r="B18" s="126"/>
      <c r="C18" s="126" t="str">
        <f>+[1]Sheet1!$A$14</f>
        <v>North America</v>
      </c>
      <c r="D18" s="117"/>
      <c r="E18" s="117" t="str">
        <f>+[1]Sheet1!$C$14</f>
        <v>Wind River</v>
      </c>
      <c r="F18" s="117"/>
      <c r="G18" s="118" t="str">
        <f>+[1]Sheet1!$AC$14</f>
        <v>TRS</v>
      </c>
      <c r="H18" s="117"/>
      <c r="I18" s="155" t="str">
        <f>+[1]Sheet1!$E$14</f>
        <v>12/30/98</v>
      </c>
      <c r="J18" s="117"/>
      <c r="K18" s="119" t="str">
        <f>+[1]Sheet1!$G$14</f>
        <v>6/30/00</v>
      </c>
      <c r="L18" s="117"/>
      <c r="M18" s="120"/>
      <c r="N18" s="121"/>
      <c r="O18" s="122">
        <f>+[1]Sheet1!$O$14</f>
        <v>25802000</v>
      </c>
      <c r="P18" s="117"/>
      <c r="Q18" s="122">
        <v>0</v>
      </c>
      <c r="R18" s="117"/>
      <c r="S18" s="120"/>
      <c r="T18" s="121"/>
      <c r="U18" s="122">
        <v>0</v>
      </c>
      <c r="V18" s="117"/>
      <c r="W18" s="122">
        <f>+[1]Sheet1!$W$14</f>
        <v>0</v>
      </c>
      <c r="X18" s="117"/>
      <c r="Y18" s="122">
        <v>0</v>
      </c>
      <c r="Z18" s="117"/>
      <c r="AA18" s="122">
        <v>0</v>
      </c>
      <c r="AB18" s="117"/>
      <c r="AC18" s="122">
        <v>0</v>
      </c>
      <c r="AD18" s="117"/>
      <c r="AE18" s="123" t="str">
        <f>+[3]Sheet1!$W$14</f>
        <v>Katie Stower, Lisa Bills, Jill Erwin, Alexia O Pearce, Mike Krautz, Ranabir Dutt</v>
      </c>
      <c r="AF18" s="117"/>
      <c r="AG18" s="124" t="s">
        <v>24</v>
      </c>
      <c r="AH18" s="117"/>
      <c r="AI18" s="125" t="str">
        <f>+[3]Sheet1!$U$14</f>
        <v>Expire 6/30/00</v>
      </c>
      <c r="AJ18" s="126"/>
      <c r="AK18" s="127"/>
    </row>
    <row r="19" spans="1:38" s="128" customFormat="1" ht="24" customHeight="1" x14ac:dyDescent="0.2">
      <c r="A19" s="126" t="str">
        <f t="shared" si="0"/>
        <v>North America</v>
      </c>
      <c r="B19" s="126"/>
      <c r="C19" s="126" t="str">
        <f>+[1]Sheet1!$A$15</f>
        <v>North America</v>
      </c>
      <c r="D19" s="117"/>
      <c r="E19" s="117" t="str">
        <f>+[1]Sheet1!$C$15</f>
        <v>Iguana</v>
      </c>
      <c r="F19" s="117"/>
      <c r="G19" s="118" t="str">
        <f>+[1]Sheet1!$AC$15</f>
        <v>TRS &amp; Put</v>
      </c>
      <c r="H19" s="117"/>
      <c r="I19" s="155" t="str">
        <f>+[1]Sheet1!$E$15</f>
        <v>12/20/99</v>
      </c>
      <c r="J19" s="117"/>
      <c r="K19" s="119" t="str">
        <f>+[1]Sheet1!$G$15</f>
        <v>6/20/00</v>
      </c>
      <c r="L19" s="117"/>
      <c r="M19" s="120"/>
      <c r="N19" s="121"/>
      <c r="O19" s="122">
        <f>+[1]Sheet1!$O$15</f>
        <v>202000000</v>
      </c>
      <c r="P19" s="117"/>
      <c r="Q19" s="122">
        <v>0</v>
      </c>
      <c r="R19" s="117"/>
      <c r="S19" s="120"/>
      <c r="T19" s="121"/>
      <c r="U19" s="122">
        <v>0</v>
      </c>
      <c r="V19" s="117"/>
      <c r="W19" s="122">
        <f>+[1]Sheet1!$W$15</f>
        <v>0</v>
      </c>
      <c r="X19" s="117"/>
      <c r="Y19" s="122">
        <v>0</v>
      </c>
      <c r="Z19" s="117"/>
      <c r="AA19" s="122">
        <v>0</v>
      </c>
      <c r="AB19" s="117"/>
      <c r="AC19" s="122">
        <v>0</v>
      </c>
      <c r="AD19" s="117"/>
      <c r="AE19" s="123" t="str">
        <f>+[2]Sheet1!$W$15</f>
        <v>Brian Kerrigan, Angeles Beltri</v>
      </c>
      <c r="AF19" s="117"/>
      <c r="AG19" s="124" t="s">
        <v>24</v>
      </c>
      <c r="AH19" s="117"/>
      <c r="AI19" s="125" t="str">
        <f>+[3]Sheet1!$M$15</f>
        <v>Expire 6/20/00</v>
      </c>
      <c r="AJ19" s="126"/>
      <c r="AK19" s="127"/>
    </row>
    <row r="20" spans="1:38" s="128" customFormat="1" ht="24" customHeight="1" x14ac:dyDescent="0.2">
      <c r="A20" s="126" t="str">
        <f t="shared" si="0"/>
        <v>North America</v>
      </c>
      <c r="B20" s="126"/>
      <c r="C20" s="126" t="str">
        <f>+[1]Sheet1!$A$16</f>
        <v>North America</v>
      </c>
      <c r="D20" s="117"/>
      <c r="E20" s="117" t="str">
        <f>+[1]Sheet1!$C$16</f>
        <v>Discovery</v>
      </c>
      <c r="F20" s="117"/>
      <c r="G20" s="118" t="str">
        <f>+[1]Sheet1!$AC$16</f>
        <v>Fixed Price Put Option</v>
      </c>
      <c r="H20" s="117"/>
      <c r="I20" s="155" t="str">
        <f>+[1]Sheet1!$E$16</f>
        <v>12/29/99</v>
      </c>
      <c r="J20" s="117"/>
      <c r="K20" s="119" t="str">
        <f>+[1]Sheet1!$G$16</f>
        <v>8/30/00</v>
      </c>
      <c r="L20" s="117"/>
      <c r="M20" s="120"/>
      <c r="N20" s="121"/>
      <c r="O20" s="122">
        <f>+[1]Sheet1!$O$16</f>
        <v>120097857</v>
      </c>
      <c r="P20" s="117"/>
      <c r="Q20" s="122">
        <v>0</v>
      </c>
      <c r="R20" s="117"/>
      <c r="S20" s="120"/>
      <c r="T20" s="121"/>
      <c r="U20" s="122">
        <v>0</v>
      </c>
      <c r="V20" s="117"/>
      <c r="W20" s="122">
        <f>+[1]Sheet1!$W$16</f>
        <v>0</v>
      </c>
      <c r="X20" s="117"/>
      <c r="Y20" s="122">
        <v>0</v>
      </c>
      <c r="Z20" s="117"/>
      <c r="AA20" s="122">
        <v>0</v>
      </c>
      <c r="AB20" s="117"/>
      <c r="AC20" s="122">
        <v>0</v>
      </c>
      <c r="AD20" s="117"/>
      <c r="AE20" s="123" t="str">
        <f>+[1]Sheet1!$Y$16</f>
        <v>Brian Kerrigan</v>
      </c>
      <c r="AF20" s="117"/>
      <c r="AG20" s="124" t="s">
        <v>24</v>
      </c>
      <c r="AH20" s="117"/>
      <c r="AI20" s="125" t="str">
        <f>+[2]Sheet1!$U$16</f>
        <v>Unwound 2/29/00</v>
      </c>
      <c r="AJ20" s="126"/>
      <c r="AK20" s="127"/>
    </row>
    <row r="21" spans="1:38" ht="24" customHeight="1" x14ac:dyDescent="0.2">
      <c r="A21" s="10"/>
      <c r="B21" s="41"/>
      <c r="C21" s="41"/>
      <c r="D21" s="6"/>
      <c r="E21" s="6"/>
      <c r="F21" s="6"/>
      <c r="G21" s="33"/>
      <c r="H21" s="6"/>
      <c r="I21" s="153"/>
      <c r="J21" s="6"/>
      <c r="K21" s="51"/>
      <c r="L21" s="6"/>
      <c r="M21" s="66"/>
      <c r="N21" s="7"/>
      <c r="O21" s="64"/>
      <c r="P21" s="6"/>
      <c r="Q21" s="64"/>
      <c r="R21" s="6"/>
      <c r="S21" s="66"/>
      <c r="T21" s="7"/>
      <c r="U21" s="64"/>
      <c r="V21" s="6"/>
      <c r="W21" s="64"/>
      <c r="X21" s="6"/>
      <c r="Y21" s="64"/>
      <c r="Z21" s="6"/>
      <c r="AA21" s="64"/>
      <c r="AB21" s="6"/>
      <c r="AC21" s="64"/>
      <c r="AD21" s="6"/>
      <c r="AE21" s="78"/>
      <c r="AF21" s="6"/>
      <c r="AG21" s="39"/>
      <c r="AH21" s="6"/>
      <c r="AI21" s="82"/>
      <c r="AJ21" s="41"/>
      <c r="AK21" s="11"/>
    </row>
    <row r="22" spans="1:38" ht="24" customHeight="1" x14ac:dyDescent="0.2">
      <c r="A22" s="10" t="str">
        <f>+C22</f>
        <v>EGM</v>
      </c>
      <c r="B22" s="41"/>
      <c r="C22" s="169" t="s">
        <v>103</v>
      </c>
      <c r="D22" s="6"/>
      <c r="E22" s="6" t="s">
        <v>49</v>
      </c>
      <c r="F22" s="6"/>
      <c r="G22" s="33" t="s">
        <v>14</v>
      </c>
      <c r="H22" s="6"/>
      <c r="I22" s="153" t="s">
        <v>50</v>
      </c>
      <c r="J22" s="6"/>
      <c r="K22" s="51" t="s">
        <v>58</v>
      </c>
      <c r="L22" s="6"/>
      <c r="M22" s="66"/>
      <c r="N22" s="7"/>
      <c r="O22" s="186" t="s">
        <v>42</v>
      </c>
      <c r="P22" s="6"/>
      <c r="Q22" s="64">
        <v>18627483</v>
      </c>
      <c r="R22" s="6"/>
      <c r="S22" s="66"/>
      <c r="T22" s="7"/>
      <c r="U22" s="181" t="s">
        <v>131</v>
      </c>
      <c r="V22" s="6"/>
      <c r="W22" s="186" t="s">
        <v>42</v>
      </c>
      <c r="X22" s="6"/>
      <c r="Y22" s="52">
        <v>-60664</v>
      </c>
      <c r="Z22" s="6"/>
      <c r="AA22" s="193" t="s">
        <v>146</v>
      </c>
      <c r="AB22" s="6"/>
      <c r="AC22" s="193" t="s">
        <v>146</v>
      </c>
      <c r="AD22" s="6"/>
      <c r="AE22" s="78" t="s">
        <v>102</v>
      </c>
      <c r="AF22" s="6"/>
      <c r="AG22" s="39" t="s">
        <v>24</v>
      </c>
      <c r="AH22" s="6"/>
      <c r="AI22" s="11"/>
      <c r="AJ22" s="41"/>
      <c r="AK22" s="11"/>
    </row>
    <row r="23" spans="1:38" ht="24" customHeight="1" x14ac:dyDescent="0.2">
      <c r="A23" s="10"/>
      <c r="B23" s="41"/>
      <c r="C23" s="41"/>
      <c r="D23" s="6"/>
      <c r="E23" s="6"/>
      <c r="F23" s="6"/>
      <c r="G23" s="33"/>
      <c r="H23" s="6"/>
      <c r="I23" s="156"/>
      <c r="J23" s="6"/>
      <c r="K23" s="77"/>
      <c r="L23" s="6"/>
      <c r="M23" s="66"/>
      <c r="N23" s="7"/>
      <c r="O23" s="63"/>
      <c r="P23" s="6"/>
      <c r="Q23" s="63"/>
      <c r="R23" s="6"/>
      <c r="S23" s="66"/>
      <c r="T23" s="7"/>
      <c r="U23" s="63"/>
      <c r="V23" s="6"/>
      <c r="W23" s="7"/>
      <c r="X23" s="6"/>
      <c r="Y23" s="7"/>
      <c r="Z23" s="6"/>
      <c r="AA23" s="7"/>
      <c r="AB23" s="6"/>
      <c r="AC23" s="7"/>
      <c r="AD23" s="6"/>
      <c r="AE23" s="6"/>
      <c r="AF23" s="6"/>
      <c r="AG23" s="39"/>
      <c r="AH23" s="6"/>
      <c r="AI23" s="11"/>
      <c r="AJ23" s="41"/>
      <c r="AK23" s="11"/>
    </row>
    <row r="24" spans="1:38" ht="24" customHeight="1" x14ac:dyDescent="0.2">
      <c r="A24" s="10" t="s">
        <v>63</v>
      </c>
      <c r="B24" s="41"/>
      <c r="C24" s="41" t="s">
        <v>31</v>
      </c>
      <c r="D24" s="6"/>
      <c r="E24" s="50" t="s">
        <v>67</v>
      </c>
      <c r="F24" s="6"/>
      <c r="G24" s="33" t="s">
        <v>26</v>
      </c>
      <c r="H24" s="6"/>
      <c r="I24" s="153" t="s">
        <v>45</v>
      </c>
      <c r="J24" s="6"/>
      <c r="K24" s="51" t="s">
        <v>46</v>
      </c>
      <c r="L24" s="6"/>
      <c r="M24" s="36" t="s">
        <v>42</v>
      </c>
      <c r="N24" s="7"/>
      <c r="O24" s="186" t="s">
        <v>42</v>
      </c>
      <c r="P24" s="6"/>
      <c r="Q24" s="64">
        <v>19319937</v>
      </c>
      <c r="R24" s="6"/>
      <c r="S24" s="36" t="s">
        <v>42</v>
      </c>
      <c r="T24" s="7"/>
      <c r="U24" s="180" t="s">
        <v>153</v>
      </c>
      <c r="V24" s="6"/>
      <c r="W24" s="64"/>
      <c r="X24" s="6"/>
      <c r="Y24" s="64">
        <v>69364053</v>
      </c>
      <c r="Z24" s="6" t="s">
        <v>84</v>
      </c>
      <c r="AA24" s="180" t="s">
        <v>112</v>
      </c>
      <c r="AB24" s="6"/>
      <c r="AC24" s="180" t="s">
        <v>112</v>
      </c>
      <c r="AD24" s="6"/>
      <c r="AE24" s="78" t="s">
        <v>96</v>
      </c>
      <c r="AF24" s="6"/>
      <c r="AG24" s="39" t="s">
        <v>24</v>
      </c>
      <c r="AH24" s="6"/>
      <c r="AI24" s="11" t="s">
        <v>68</v>
      </c>
      <c r="AJ24" s="41"/>
      <c r="AK24" s="11"/>
    </row>
    <row r="25" spans="1:38" ht="24" customHeight="1" x14ac:dyDescent="0.2">
      <c r="A25" s="10" t="s">
        <v>63</v>
      </c>
      <c r="B25" s="41"/>
      <c r="C25" s="41" t="s">
        <v>31</v>
      </c>
      <c r="D25" s="6"/>
      <c r="E25" s="50" t="s">
        <v>69</v>
      </c>
      <c r="F25" s="6"/>
      <c r="G25" s="33" t="s">
        <v>26</v>
      </c>
      <c r="H25" s="6"/>
      <c r="I25" s="153" t="s">
        <v>93</v>
      </c>
      <c r="J25" s="6"/>
      <c r="K25" s="51" t="s">
        <v>59</v>
      </c>
      <c r="L25" s="6"/>
      <c r="M25" s="68"/>
      <c r="N25" s="7"/>
      <c r="O25" s="186" t="s">
        <v>42</v>
      </c>
      <c r="P25" s="6"/>
      <c r="Q25" s="90" t="s">
        <v>99</v>
      </c>
      <c r="R25" s="6"/>
      <c r="S25" s="68"/>
      <c r="T25" s="7"/>
      <c r="U25" s="186" t="s">
        <v>42</v>
      </c>
      <c r="V25" s="6"/>
      <c r="W25" s="64"/>
      <c r="X25" s="6"/>
      <c r="Y25" s="64">
        <v>65847846</v>
      </c>
      <c r="Z25" s="6"/>
      <c r="AA25" s="180" t="s">
        <v>112</v>
      </c>
      <c r="AB25" s="6"/>
      <c r="AC25" s="180" t="s">
        <v>112</v>
      </c>
      <c r="AD25" s="6"/>
      <c r="AE25" s="78" t="s">
        <v>97</v>
      </c>
      <c r="AF25" s="6"/>
      <c r="AG25" s="39" t="s">
        <v>24</v>
      </c>
      <c r="AH25" s="6"/>
      <c r="AI25" s="11" t="s">
        <v>70</v>
      </c>
      <c r="AJ25" s="41"/>
      <c r="AK25" s="11"/>
    </row>
    <row r="26" spans="1:38" ht="24" customHeight="1" x14ac:dyDescent="0.2">
      <c r="A26" s="10" t="s">
        <v>63</v>
      </c>
      <c r="B26" s="41"/>
      <c r="C26" s="41" t="s">
        <v>31</v>
      </c>
      <c r="D26" s="6"/>
      <c r="E26" s="50" t="s">
        <v>71</v>
      </c>
      <c r="F26" s="6"/>
      <c r="G26" s="33" t="s">
        <v>26</v>
      </c>
      <c r="H26" s="6"/>
      <c r="I26" s="153" t="s">
        <v>72</v>
      </c>
      <c r="J26" s="6"/>
      <c r="K26" s="51" t="s">
        <v>73</v>
      </c>
      <c r="L26" s="6"/>
      <c r="M26" s="68"/>
      <c r="N26" s="7"/>
      <c r="O26" s="186" t="s">
        <v>42</v>
      </c>
      <c r="P26" s="6"/>
      <c r="Q26" s="64">
        <v>31217094</v>
      </c>
      <c r="R26" s="6"/>
      <c r="S26" s="68"/>
      <c r="T26" s="7"/>
      <c r="U26" s="180" t="s">
        <v>156</v>
      </c>
      <c r="V26" s="6"/>
      <c r="W26" s="64"/>
      <c r="X26" s="50"/>
      <c r="Y26" s="64">
        <v>28599150</v>
      </c>
      <c r="Z26" s="6"/>
      <c r="AA26" s="180" t="s">
        <v>112</v>
      </c>
      <c r="AB26" s="6"/>
      <c r="AC26" s="180" t="s">
        <v>112</v>
      </c>
      <c r="AD26" s="6"/>
      <c r="AE26" s="78" t="s">
        <v>97</v>
      </c>
      <c r="AF26" s="6"/>
      <c r="AG26" s="39" t="s">
        <v>24</v>
      </c>
      <c r="AH26" s="6"/>
      <c r="AI26" s="11" t="s">
        <v>74</v>
      </c>
      <c r="AJ26" s="41"/>
      <c r="AK26" s="11"/>
    </row>
    <row r="27" spans="1:38" ht="24" customHeight="1" x14ac:dyDescent="0.2">
      <c r="A27" s="10" t="s">
        <v>63</v>
      </c>
      <c r="B27" s="41"/>
      <c r="C27" s="41" t="s">
        <v>31</v>
      </c>
      <c r="D27" s="6"/>
      <c r="E27" s="50" t="s">
        <v>75</v>
      </c>
      <c r="F27" s="6"/>
      <c r="G27" s="33" t="s">
        <v>26</v>
      </c>
      <c r="H27" s="6"/>
      <c r="I27" s="153" t="s">
        <v>94</v>
      </c>
      <c r="J27" s="6"/>
      <c r="K27" s="51" t="s">
        <v>76</v>
      </c>
      <c r="L27" s="6"/>
      <c r="M27" s="68"/>
      <c r="N27" s="7"/>
      <c r="O27" s="186" t="s">
        <v>42</v>
      </c>
      <c r="P27" s="6"/>
      <c r="Q27" s="64">
        <v>93259081</v>
      </c>
      <c r="R27" s="6"/>
      <c r="S27" s="68"/>
      <c r="T27" s="7"/>
      <c r="U27" s="180" t="s">
        <v>155</v>
      </c>
      <c r="V27" s="6"/>
      <c r="W27" s="64"/>
      <c r="X27" s="6"/>
      <c r="Y27" s="64">
        <v>86769954</v>
      </c>
      <c r="Z27" s="6"/>
      <c r="AA27" s="180" t="s">
        <v>112</v>
      </c>
      <c r="AB27" s="6"/>
      <c r="AC27" s="180" t="s">
        <v>112</v>
      </c>
      <c r="AD27" s="6"/>
      <c r="AE27" s="78" t="s">
        <v>97</v>
      </c>
      <c r="AF27" s="6"/>
      <c r="AG27" s="39" t="s">
        <v>24</v>
      </c>
      <c r="AH27" s="6"/>
      <c r="AI27" s="11" t="s">
        <v>77</v>
      </c>
      <c r="AJ27" s="41"/>
      <c r="AK27" s="11"/>
    </row>
    <row r="28" spans="1:38" ht="24" customHeight="1" x14ac:dyDescent="0.2">
      <c r="A28" s="10" t="s">
        <v>63</v>
      </c>
      <c r="B28" s="41"/>
      <c r="C28" s="41" t="s">
        <v>31</v>
      </c>
      <c r="D28" s="6"/>
      <c r="E28" s="50" t="s">
        <v>78</v>
      </c>
      <c r="F28" s="6"/>
      <c r="G28" s="33" t="s">
        <v>26</v>
      </c>
      <c r="H28" s="6"/>
      <c r="I28" s="153" t="s">
        <v>79</v>
      </c>
      <c r="J28" s="6"/>
      <c r="K28" s="79" t="s">
        <v>80</v>
      </c>
      <c r="L28" s="6"/>
      <c r="M28" s="68"/>
      <c r="N28" s="7"/>
      <c r="O28" s="186" t="s">
        <v>42</v>
      </c>
      <c r="P28" s="6"/>
      <c r="Q28" s="64">
        <v>11910317</v>
      </c>
      <c r="R28" s="6"/>
      <c r="S28" s="68"/>
      <c r="T28" s="7"/>
      <c r="U28" s="180" t="s">
        <v>154</v>
      </c>
      <c r="V28" s="6"/>
      <c r="W28" s="64"/>
      <c r="X28" s="6"/>
      <c r="Y28" s="64">
        <v>0</v>
      </c>
      <c r="Z28" s="6"/>
      <c r="AA28" s="180" t="s">
        <v>112</v>
      </c>
      <c r="AB28" s="6"/>
      <c r="AC28" s="180" t="s">
        <v>112</v>
      </c>
      <c r="AD28" s="6"/>
      <c r="AE28" s="78" t="s">
        <v>97</v>
      </c>
      <c r="AF28" s="6"/>
      <c r="AG28" s="39" t="s">
        <v>24</v>
      </c>
      <c r="AH28" s="6"/>
      <c r="AI28" s="11" t="s">
        <v>81</v>
      </c>
      <c r="AJ28" s="41"/>
      <c r="AK28" s="11"/>
    </row>
    <row r="29" spans="1:38" s="103" customFormat="1" ht="24" customHeight="1" x14ac:dyDescent="0.2">
      <c r="A29" s="93" t="s">
        <v>63</v>
      </c>
      <c r="B29" s="102"/>
      <c r="C29" s="168" t="s">
        <v>31</v>
      </c>
      <c r="D29" s="160"/>
      <c r="E29" s="142" t="s">
        <v>122</v>
      </c>
      <c r="F29" s="160"/>
      <c r="G29" s="94" t="s">
        <v>26</v>
      </c>
      <c r="H29" s="160"/>
      <c r="I29" s="173">
        <v>36850</v>
      </c>
      <c r="J29" s="160"/>
      <c r="K29" s="173">
        <v>37151</v>
      </c>
      <c r="L29" s="160"/>
      <c r="M29" s="174"/>
      <c r="N29" s="175"/>
      <c r="O29" s="185" t="s">
        <v>42</v>
      </c>
      <c r="P29" s="160"/>
      <c r="Q29" s="185" t="s">
        <v>42</v>
      </c>
      <c r="R29" s="160"/>
      <c r="S29" s="174"/>
      <c r="T29" s="175"/>
      <c r="U29" s="165">
        <v>46519000</v>
      </c>
      <c r="V29" s="160"/>
      <c r="W29" s="185" t="s">
        <v>42</v>
      </c>
      <c r="X29" s="160"/>
      <c r="Y29" s="185" t="s">
        <v>42</v>
      </c>
      <c r="Z29" s="160"/>
      <c r="AA29" s="180" t="s">
        <v>112</v>
      </c>
      <c r="AB29" s="160"/>
      <c r="AC29" s="180" t="s">
        <v>112</v>
      </c>
      <c r="AD29" s="160"/>
      <c r="AE29" s="176" t="s">
        <v>123</v>
      </c>
      <c r="AF29" s="160"/>
      <c r="AG29" s="39" t="s">
        <v>24</v>
      </c>
      <c r="AH29" s="160"/>
      <c r="AI29" s="167" t="s">
        <v>125</v>
      </c>
      <c r="AJ29" s="168"/>
      <c r="AK29" s="167"/>
      <c r="AL29" s="103" t="s">
        <v>142</v>
      </c>
    </row>
    <row r="30" spans="1:38" s="103" customFormat="1" ht="24.95" customHeight="1" x14ac:dyDescent="0.2">
      <c r="A30" s="93" t="s">
        <v>63</v>
      </c>
      <c r="B30" s="102"/>
      <c r="C30" s="168" t="s">
        <v>63</v>
      </c>
      <c r="D30" s="160"/>
      <c r="E30" s="160" t="s">
        <v>118</v>
      </c>
      <c r="F30" s="160"/>
      <c r="G30" s="94" t="s">
        <v>26</v>
      </c>
      <c r="H30" s="161"/>
      <c r="I30" s="162">
        <v>36859</v>
      </c>
      <c r="J30" s="161"/>
      <c r="K30" s="173">
        <v>37468</v>
      </c>
      <c r="L30" s="161"/>
      <c r="M30" s="163"/>
      <c r="N30" s="164"/>
      <c r="O30" s="185" t="s">
        <v>42</v>
      </c>
      <c r="P30" s="161"/>
      <c r="Q30" s="185" t="s">
        <v>42</v>
      </c>
      <c r="R30" s="161"/>
      <c r="S30" s="163"/>
      <c r="T30" s="164"/>
      <c r="U30" s="165">
        <v>581440000</v>
      </c>
      <c r="V30" s="161"/>
      <c r="W30" s="185" t="s">
        <v>42</v>
      </c>
      <c r="X30" s="161"/>
      <c r="Y30" s="185" t="s">
        <v>42</v>
      </c>
      <c r="Z30" s="161"/>
      <c r="AA30" s="180" t="s">
        <v>112</v>
      </c>
      <c r="AB30" s="161"/>
      <c r="AC30" s="180" t="s">
        <v>112</v>
      </c>
      <c r="AD30" s="160"/>
      <c r="AE30" s="160" t="s">
        <v>124</v>
      </c>
      <c r="AF30" s="160"/>
      <c r="AG30" s="39" t="s">
        <v>24</v>
      </c>
      <c r="AH30" s="160"/>
      <c r="AI30" s="167"/>
      <c r="AJ30" s="168"/>
      <c r="AK30" s="167"/>
    </row>
    <row r="31" spans="1:38" s="103" customFormat="1" ht="24.95" customHeight="1" x14ac:dyDescent="0.2">
      <c r="A31" s="93" t="s">
        <v>63</v>
      </c>
      <c r="B31" s="102"/>
      <c r="C31" s="168" t="s">
        <v>22</v>
      </c>
      <c r="D31" s="160"/>
      <c r="E31" s="160" t="s">
        <v>117</v>
      </c>
      <c r="F31" s="160"/>
      <c r="G31" s="94" t="s">
        <v>26</v>
      </c>
      <c r="H31" s="161"/>
      <c r="I31" s="162">
        <v>36867</v>
      </c>
      <c r="J31" s="161"/>
      <c r="K31" s="188">
        <v>37418</v>
      </c>
      <c r="L31" s="161"/>
      <c r="M31" s="163"/>
      <c r="N31" s="164"/>
      <c r="O31" s="185" t="s">
        <v>42</v>
      </c>
      <c r="P31" s="161"/>
      <c r="Q31" s="185" t="s">
        <v>42</v>
      </c>
      <c r="R31" s="161"/>
      <c r="S31" s="163"/>
      <c r="T31" s="164"/>
      <c r="U31" s="165">
        <v>21538013</v>
      </c>
      <c r="V31" s="161"/>
      <c r="W31" s="185" t="s">
        <v>42</v>
      </c>
      <c r="X31" s="161"/>
      <c r="Y31" s="185" t="s">
        <v>42</v>
      </c>
      <c r="Z31" s="161"/>
      <c r="AA31" s="180" t="s">
        <v>112</v>
      </c>
      <c r="AB31" s="161"/>
      <c r="AC31" s="180" t="s">
        <v>112</v>
      </c>
      <c r="AD31" s="160"/>
      <c r="AE31" s="160" t="s">
        <v>124</v>
      </c>
      <c r="AF31" s="160"/>
      <c r="AG31" s="39" t="s">
        <v>24</v>
      </c>
      <c r="AH31" s="160"/>
      <c r="AI31" s="167"/>
      <c r="AJ31" s="168"/>
      <c r="AK31" s="167"/>
    </row>
    <row r="32" spans="1:38" s="103" customFormat="1" ht="24.95" customHeight="1" x14ac:dyDescent="0.2">
      <c r="A32" s="93" t="s">
        <v>63</v>
      </c>
      <c r="B32" s="102"/>
      <c r="C32" s="168" t="s">
        <v>22</v>
      </c>
      <c r="D32" s="160"/>
      <c r="E32" s="160" t="s">
        <v>139</v>
      </c>
      <c r="F32" s="160"/>
      <c r="G32" s="94" t="s">
        <v>26</v>
      </c>
      <c r="H32" s="161"/>
      <c r="I32" s="162">
        <v>36880</v>
      </c>
      <c r="J32" s="161"/>
      <c r="K32" s="188">
        <v>37155</v>
      </c>
      <c r="L32" s="161"/>
      <c r="M32" s="163"/>
      <c r="N32" s="164"/>
      <c r="O32" s="185" t="s">
        <v>42</v>
      </c>
      <c r="P32" s="161"/>
      <c r="Q32" s="185" t="s">
        <v>42</v>
      </c>
      <c r="R32" s="161"/>
      <c r="S32" s="163"/>
      <c r="T32" s="164"/>
      <c r="U32" s="165">
        <v>204890319</v>
      </c>
      <c r="V32" s="161"/>
      <c r="W32" s="185" t="s">
        <v>42</v>
      </c>
      <c r="X32" s="161"/>
      <c r="Y32" s="185" t="s">
        <v>42</v>
      </c>
      <c r="Z32" s="161"/>
      <c r="AA32" s="180" t="s">
        <v>135</v>
      </c>
      <c r="AB32" s="161"/>
      <c r="AC32" s="180" t="s">
        <v>135</v>
      </c>
      <c r="AD32" s="160"/>
      <c r="AE32" s="160" t="s">
        <v>141</v>
      </c>
      <c r="AF32" s="160"/>
      <c r="AG32" s="39"/>
      <c r="AH32" s="160"/>
      <c r="AI32" s="167"/>
      <c r="AJ32" s="168"/>
      <c r="AK32" s="167"/>
      <c r="AL32" s="103" t="s">
        <v>140</v>
      </c>
    </row>
    <row r="33" spans="1:37" ht="24" customHeight="1" x14ac:dyDescent="0.2">
      <c r="A33" s="10"/>
      <c r="B33" s="41"/>
      <c r="C33" s="41"/>
      <c r="D33" s="6"/>
      <c r="E33" s="50"/>
      <c r="F33" s="6"/>
      <c r="G33" s="33"/>
      <c r="H33" s="6"/>
      <c r="I33" s="153"/>
      <c r="J33" s="6"/>
      <c r="K33" s="79"/>
      <c r="L33" s="6"/>
      <c r="M33" s="68"/>
      <c r="N33" s="7"/>
      <c r="O33" s="64"/>
      <c r="P33" s="6"/>
      <c r="Q33" s="64"/>
      <c r="R33" s="6"/>
      <c r="S33" s="68"/>
      <c r="T33" s="7"/>
      <c r="U33" s="64"/>
      <c r="V33" s="6"/>
      <c r="W33" s="64"/>
      <c r="X33" s="6"/>
      <c r="Y33" s="64"/>
      <c r="Z33" s="6"/>
      <c r="AA33" s="64"/>
      <c r="AB33" s="6"/>
      <c r="AC33" s="64"/>
      <c r="AD33" s="6"/>
      <c r="AE33" s="78"/>
      <c r="AF33" s="6"/>
      <c r="AG33" s="39"/>
      <c r="AH33" s="6"/>
      <c r="AI33" s="11"/>
      <c r="AJ33" s="41"/>
      <c r="AK33" s="11"/>
    </row>
    <row r="34" spans="1:37" s="128" customFormat="1" ht="24" customHeight="1" x14ac:dyDescent="0.2">
      <c r="A34" s="116" t="str">
        <f>+C34</f>
        <v>EES</v>
      </c>
      <c r="B34" s="126"/>
      <c r="C34" s="126" t="str">
        <f>+[1]Sheet1!$A$21</f>
        <v>EES</v>
      </c>
      <c r="D34" s="117"/>
      <c r="E34" s="117" t="str">
        <f>+[1]Sheet1!$C$21</f>
        <v>Alchemy</v>
      </c>
      <c r="F34" s="117"/>
      <c r="G34" s="118" t="str">
        <f>+[1]Sheet1!$AC$21</f>
        <v>TRS</v>
      </c>
      <c r="H34" s="117"/>
      <c r="I34" s="155" t="str">
        <f>+[1]Sheet1!$E$21</f>
        <v>12/28/99</v>
      </c>
      <c r="J34" s="117"/>
      <c r="K34" s="129" t="str">
        <f>+[1]Sheet1!$G$21</f>
        <v>6/27/00</v>
      </c>
      <c r="L34" s="117"/>
      <c r="M34" s="130"/>
      <c r="N34" s="121"/>
      <c r="O34" s="122">
        <f>+[1]Sheet1!$O$21</f>
        <v>11058000</v>
      </c>
      <c r="P34" s="117"/>
      <c r="Q34" s="122">
        <v>0</v>
      </c>
      <c r="R34" s="117"/>
      <c r="S34" s="130"/>
      <c r="T34" s="121"/>
      <c r="U34" s="122">
        <v>0</v>
      </c>
      <c r="V34" s="117"/>
      <c r="W34" s="122">
        <f>+[1]Sheet1!$W$21</f>
        <v>0</v>
      </c>
      <c r="X34" s="117"/>
      <c r="Y34" s="122">
        <v>0</v>
      </c>
      <c r="Z34" s="117"/>
      <c r="AA34" s="122">
        <v>0</v>
      </c>
      <c r="AB34" s="117"/>
      <c r="AC34" s="122">
        <v>0</v>
      </c>
      <c r="AD34" s="117"/>
      <c r="AE34" s="123" t="str">
        <f>+[1]Sheet1!$Y$21</f>
        <v>Clint Freeland, Paul Shoemaker</v>
      </c>
      <c r="AF34" s="117"/>
      <c r="AG34" s="124" t="s">
        <v>24</v>
      </c>
      <c r="AH34" s="117"/>
      <c r="AI34" s="131" t="str">
        <f>+[3]Sheet1!$S$23</f>
        <v>combined with Hawaii 125-0</v>
      </c>
      <c r="AJ34" s="126"/>
      <c r="AK34" s="127"/>
    </row>
    <row r="35" spans="1:37" s="128" customFormat="1" ht="24" customHeight="1" x14ac:dyDescent="0.2">
      <c r="A35" s="116" t="str">
        <f>+C35</f>
        <v>EES</v>
      </c>
      <c r="B35" s="126"/>
      <c r="C35" s="126" t="str">
        <f>+[1]Sheet1!$A$22</f>
        <v>EES</v>
      </c>
      <c r="D35" s="117"/>
      <c r="E35" s="117" t="str">
        <f>+[1]Sheet1!$C$22</f>
        <v>Blackbird</v>
      </c>
      <c r="F35" s="117"/>
      <c r="G35" s="118" t="str">
        <f>+[1]Sheet1!$AC$22</f>
        <v>TRS</v>
      </c>
      <c r="H35" s="117"/>
      <c r="I35" s="155" t="str">
        <f>+[1]Sheet1!$E$22</f>
        <v>12/27/99</v>
      </c>
      <c r="J35" s="117"/>
      <c r="K35" s="129" t="str">
        <f>+[1]Sheet1!$G$22</f>
        <v>4/14/00</v>
      </c>
      <c r="L35" s="117"/>
      <c r="M35" s="130"/>
      <c r="N35" s="121"/>
      <c r="O35" s="122">
        <f>+[1]Sheet1!$O$22</f>
        <v>73500000</v>
      </c>
      <c r="P35" s="117"/>
      <c r="Q35" s="122">
        <v>0</v>
      </c>
      <c r="R35" s="117"/>
      <c r="S35" s="130"/>
      <c r="T35" s="121"/>
      <c r="U35" s="122">
        <v>0</v>
      </c>
      <c r="V35" s="117"/>
      <c r="W35" s="122">
        <f>+[1]Sheet1!$W$22</f>
        <v>0</v>
      </c>
      <c r="X35" s="117"/>
      <c r="Y35" s="122">
        <v>0</v>
      </c>
      <c r="Z35" s="117"/>
      <c r="AA35" s="122">
        <v>0</v>
      </c>
      <c r="AB35" s="117"/>
      <c r="AC35" s="122">
        <v>0</v>
      </c>
      <c r="AD35" s="117"/>
      <c r="AE35" s="123" t="str">
        <f>+[1]Sheet1!$Y$22</f>
        <v>Scott Donaldson, Paul Shoemaker</v>
      </c>
      <c r="AF35" s="117"/>
      <c r="AG35" s="124" t="s">
        <v>24</v>
      </c>
      <c r="AH35" s="117"/>
      <c r="AI35" s="131" t="str">
        <f>+[3]Sheet1!$U$24</f>
        <v>Unwound 4/2000</v>
      </c>
      <c r="AJ35" s="126"/>
      <c r="AK35" s="127"/>
    </row>
    <row r="36" spans="1:37" ht="24.95" customHeight="1" x14ac:dyDescent="0.2">
      <c r="A36" s="10"/>
      <c r="B36" s="41"/>
      <c r="C36" s="41"/>
      <c r="D36" s="6"/>
      <c r="E36" s="6"/>
      <c r="F36" s="6"/>
      <c r="G36" s="33"/>
      <c r="H36" s="6"/>
      <c r="I36" s="156"/>
      <c r="J36" s="6"/>
      <c r="K36" s="51"/>
      <c r="L36" s="6"/>
      <c r="M36" s="66"/>
      <c r="N36" s="7"/>
      <c r="O36" s="63"/>
      <c r="P36" s="6"/>
      <c r="Q36" s="63"/>
      <c r="R36" s="6"/>
      <c r="S36" s="66"/>
      <c r="T36" s="7"/>
      <c r="U36" s="63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33"/>
      <c r="AH36" s="6"/>
      <c r="AI36" s="11"/>
      <c r="AJ36" s="41"/>
      <c r="AK36" s="11"/>
    </row>
    <row r="37" spans="1:37" ht="24.95" customHeight="1" x14ac:dyDescent="0.2">
      <c r="A37" s="10" t="str">
        <f>+C37</f>
        <v>Europe</v>
      </c>
      <c r="B37" s="41"/>
      <c r="C37" s="41" t="s">
        <v>13</v>
      </c>
      <c r="D37" s="6"/>
      <c r="E37" s="6" t="s">
        <v>19</v>
      </c>
      <c r="F37" s="6"/>
      <c r="G37" s="33" t="s">
        <v>17</v>
      </c>
      <c r="H37" s="6"/>
      <c r="I37" s="153" t="s">
        <v>37</v>
      </c>
      <c r="J37" s="6"/>
      <c r="K37" s="51" t="s">
        <v>16</v>
      </c>
      <c r="L37" s="50"/>
      <c r="M37" s="73">
        <f>-2023397.26*1.615</f>
        <v>-3267786.5748999999</v>
      </c>
      <c r="N37" s="52"/>
      <c r="O37" s="83">
        <f>+[1]Sheet1!$O$24</f>
        <v>79900000</v>
      </c>
      <c r="P37" s="6"/>
      <c r="Q37" s="83">
        <f>72987000</f>
        <v>72987000</v>
      </c>
      <c r="R37" s="50"/>
      <c r="S37" s="73">
        <f>-2023397.26*1.615</f>
        <v>-3267786.5748999999</v>
      </c>
      <c r="T37" s="52"/>
      <c r="U37" s="178" t="s">
        <v>132</v>
      </c>
      <c r="V37" s="50"/>
      <c r="W37" s="83">
        <f>+[1]Sheet1!$W$24</f>
        <v>-3267786.5748999999</v>
      </c>
      <c r="X37" s="6"/>
      <c r="Y37" s="83">
        <f>+[4]Sheet1!$U$23</f>
        <v>-2030000</v>
      </c>
      <c r="Z37" s="6"/>
      <c r="AA37" s="178" t="s">
        <v>132</v>
      </c>
      <c r="AB37" s="50"/>
      <c r="AC37" s="178" t="s">
        <v>132</v>
      </c>
      <c r="AD37" s="6"/>
      <c r="AE37" s="6" t="s">
        <v>62</v>
      </c>
      <c r="AF37" s="6"/>
      <c r="AG37" s="33" t="s">
        <v>121</v>
      </c>
      <c r="AH37" s="6"/>
      <c r="AI37" s="11" t="s">
        <v>41</v>
      </c>
      <c r="AJ37" s="41"/>
      <c r="AK37" s="11" t="s">
        <v>20</v>
      </c>
    </row>
    <row r="38" spans="1:37" ht="24.95" customHeight="1" x14ac:dyDescent="0.2">
      <c r="A38" s="10" t="str">
        <f t="shared" ref="A38:A43" si="1">+C38</f>
        <v>Europe</v>
      </c>
      <c r="B38" s="41"/>
      <c r="C38" s="41" t="s">
        <v>13</v>
      </c>
      <c r="D38" s="6"/>
      <c r="E38" s="6" t="s">
        <v>40</v>
      </c>
      <c r="F38" s="6"/>
      <c r="G38" s="33" t="s">
        <v>17</v>
      </c>
      <c r="H38" s="6"/>
      <c r="I38" s="153" t="s">
        <v>38</v>
      </c>
      <c r="J38" s="6"/>
      <c r="K38" s="75" t="s">
        <v>39</v>
      </c>
      <c r="L38" s="50"/>
      <c r="M38" s="74">
        <f>-120219*1.615</f>
        <v>-194153.685</v>
      </c>
      <c r="N38" s="52"/>
      <c r="O38" s="83">
        <f>+[1]Sheet1!$O$25</f>
        <v>3200000</v>
      </c>
      <c r="P38" s="6"/>
      <c r="Q38" s="83">
        <v>2949000</v>
      </c>
      <c r="R38" s="50"/>
      <c r="S38" s="74">
        <f>-120219*1.615</f>
        <v>-194153.685</v>
      </c>
      <c r="T38" s="52"/>
      <c r="U38" s="178" t="s">
        <v>132</v>
      </c>
      <c r="V38" s="50"/>
      <c r="W38" s="83">
        <f>+[1]Sheet1!$W$25</f>
        <v>-194153.685</v>
      </c>
      <c r="X38" s="6"/>
      <c r="Y38" s="83">
        <f>+[4]Sheet1!$U$24</f>
        <v>-82000</v>
      </c>
      <c r="Z38" s="6"/>
      <c r="AA38" s="178" t="s">
        <v>132</v>
      </c>
      <c r="AB38" s="50"/>
      <c r="AC38" s="178" t="s">
        <v>132</v>
      </c>
      <c r="AD38" s="6"/>
      <c r="AE38" s="6" t="s">
        <v>62</v>
      </c>
      <c r="AF38" s="6"/>
      <c r="AG38" s="33" t="s">
        <v>121</v>
      </c>
      <c r="AH38" s="6"/>
      <c r="AI38" s="11" t="s">
        <v>41</v>
      </c>
      <c r="AJ38" s="41"/>
      <c r="AK38" s="11" t="s">
        <v>18</v>
      </c>
    </row>
    <row r="39" spans="1:37" s="103" customFormat="1" ht="24.95" customHeight="1" x14ac:dyDescent="0.2">
      <c r="A39" s="93" t="str">
        <f t="shared" si="1"/>
        <v>Europe</v>
      </c>
      <c r="B39" s="102"/>
      <c r="C39" s="102" t="s">
        <v>13</v>
      </c>
      <c r="D39" s="91"/>
      <c r="E39" s="91" t="s">
        <v>133</v>
      </c>
      <c r="F39" s="91"/>
      <c r="G39" s="189" t="s">
        <v>149</v>
      </c>
      <c r="H39" s="91"/>
      <c r="I39" s="189" t="s">
        <v>149</v>
      </c>
      <c r="J39" s="190"/>
      <c r="K39" s="189" t="s">
        <v>149</v>
      </c>
      <c r="L39" s="142"/>
      <c r="M39" s="182"/>
      <c r="N39" s="145"/>
      <c r="O39" s="185" t="s">
        <v>42</v>
      </c>
      <c r="P39" s="91"/>
      <c r="Q39" s="185" t="s">
        <v>42</v>
      </c>
      <c r="R39" s="142"/>
      <c r="S39" s="182"/>
      <c r="T39" s="145"/>
      <c r="U39" s="189" t="s">
        <v>132</v>
      </c>
      <c r="V39" s="142"/>
      <c r="W39" s="185" t="s">
        <v>42</v>
      </c>
      <c r="X39" s="91"/>
      <c r="Y39" s="185" t="s">
        <v>42</v>
      </c>
      <c r="Z39" s="91"/>
      <c r="AA39" s="189" t="s">
        <v>132</v>
      </c>
      <c r="AB39" s="142"/>
      <c r="AC39" s="189" t="s">
        <v>132</v>
      </c>
      <c r="AD39" s="91"/>
      <c r="AE39" s="91" t="s">
        <v>152</v>
      </c>
      <c r="AF39" s="91"/>
      <c r="AG39" s="94" t="s">
        <v>121</v>
      </c>
      <c r="AH39" s="91"/>
      <c r="AI39" s="101" t="s">
        <v>41</v>
      </c>
      <c r="AJ39" s="102"/>
      <c r="AK39" s="101"/>
    </row>
    <row r="40" spans="1:37" s="103" customFormat="1" ht="24.95" customHeight="1" x14ac:dyDescent="0.2">
      <c r="A40" s="93" t="s">
        <v>13</v>
      </c>
      <c r="B40" s="102"/>
      <c r="C40" s="102" t="s">
        <v>13</v>
      </c>
      <c r="D40" s="91"/>
      <c r="E40" s="91" t="s">
        <v>137</v>
      </c>
      <c r="F40" s="91"/>
      <c r="G40" s="94" t="s">
        <v>26</v>
      </c>
      <c r="H40" s="91"/>
      <c r="I40" s="154">
        <v>36867</v>
      </c>
      <c r="J40" s="91"/>
      <c r="K40" s="154">
        <v>37597</v>
      </c>
      <c r="L40" s="142"/>
      <c r="M40" s="182"/>
      <c r="N40" s="145"/>
      <c r="O40" s="185" t="s">
        <v>42</v>
      </c>
      <c r="P40" s="91"/>
      <c r="Q40" s="185" t="s">
        <v>42</v>
      </c>
      <c r="R40" s="142"/>
      <c r="S40" s="182"/>
      <c r="T40" s="145"/>
      <c r="U40" s="183">
        <v>48562016</v>
      </c>
      <c r="V40" s="142"/>
      <c r="W40" s="185" t="s">
        <v>42</v>
      </c>
      <c r="X40" s="91"/>
      <c r="Y40" s="185" t="s">
        <v>42</v>
      </c>
      <c r="Z40" s="91"/>
      <c r="AA40" s="183">
        <v>0</v>
      </c>
      <c r="AB40" s="142"/>
      <c r="AC40" s="183">
        <v>0</v>
      </c>
      <c r="AD40" s="91"/>
      <c r="AE40" s="91" t="s">
        <v>138</v>
      </c>
      <c r="AF40" s="91"/>
      <c r="AG40" s="94"/>
      <c r="AH40" s="91"/>
      <c r="AI40" s="101"/>
      <c r="AJ40" s="102"/>
      <c r="AK40" s="101"/>
    </row>
    <row r="41" spans="1:37" ht="24.95" customHeight="1" x14ac:dyDescent="0.2">
      <c r="A41" s="10" t="s">
        <v>13</v>
      </c>
      <c r="B41" s="41"/>
      <c r="C41" s="41" t="s">
        <v>63</v>
      </c>
      <c r="D41" s="6"/>
      <c r="E41" s="6" t="s">
        <v>64</v>
      </c>
      <c r="F41" s="6"/>
      <c r="G41" s="53" t="s">
        <v>85</v>
      </c>
      <c r="H41" s="50"/>
      <c r="I41" s="157">
        <v>36806</v>
      </c>
      <c r="J41" s="50"/>
      <c r="K41" s="184">
        <v>41189</v>
      </c>
      <c r="L41" s="50"/>
      <c r="M41" s="67"/>
      <c r="N41" s="52"/>
      <c r="O41" s="186" t="s">
        <v>42</v>
      </c>
      <c r="P41" s="50"/>
      <c r="Q41" s="64">
        <v>566650000</v>
      </c>
      <c r="R41" s="50"/>
      <c r="S41" s="67"/>
      <c r="T41" s="52"/>
      <c r="U41" s="180" t="s">
        <v>150</v>
      </c>
      <c r="V41" s="50"/>
      <c r="W41" s="186" t="s">
        <v>42</v>
      </c>
      <c r="X41" s="50"/>
      <c r="Y41" s="64">
        <v>283100000</v>
      </c>
      <c r="Z41" s="50" t="s">
        <v>147</v>
      </c>
      <c r="AA41" s="180" t="s">
        <v>150</v>
      </c>
      <c r="AB41" s="50"/>
      <c r="AC41" s="180" t="s">
        <v>150</v>
      </c>
      <c r="AD41" s="6"/>
      <c r="AE41" s="6" t="s">
        <v>151</v>
      </c>
      <c r="AF41" s="6"/>
      <c r="AG41" s="33" t="s">
        <v>121</v>
      </c>
      <c r="AH41" s="6"/>
      <c r="AI41" s="11" t="s">
        <v>41</v>
      </c>
      <c r="AJ41" s="41"/>
      <c r="AK41" s="11"/>
    </row>
    <row r="42" spans="1:37" ht="24.95" customHeight="1" x14ac:dyDescent="0.2">
      <c r="A42" s="10" t="s">
        <v>13</v>
      </c>
      <c r="B42" s="41"/>
      <c r="C42" s="41" t="s">
        <v>63</v>
      </c>
      <c r="D42" s="6"/>
      <c r="E42" s="6" t="s">
        <v>64</v>
      </c>
      <c r="F42" s="6"/>
      <c r="G42" s="53" t="s">
        <v>86</v>
      </c>
      <c r="H42" s="50"/>
      <c r="I42" s="157">
        <v>36806</v>
      </c>
      <c r="J42" s="50"/>
      <c r="K42" s="184">
        <v>41189</v>
      </c>
      <c r="L42" s="50"/>
      <c r="M42" s="67"/>
      <c r="N42" s="52"/>
      <c r="O42" s="186" t="s">
        <v>42</v>
      </c>
      <c r="P42" s="50"/>
      <c r="Q42" s="64" t="s">
        <v>95</v>
      </c>
      <c r="R42" s="50"/>
      <c r="S42" s="67"/>
      <c r="T42" s="52"/>
      <c r="U42" s="64" t="s">
        <v>95</v>
      </c>
      <c r="V42" s="50"/>
      <c r="W42" s="186" t="s">
        <v>42</v>
      </c>
      <c r="X42" s="50"/>
      <c r="Y42" s="64">
        <v>-327700000</v>
      </c>
      <c r="Z42" s="50" t="s">
        <v>148</v>
      </c>
      <c r="AA42" s="180" t="s">
        <v>150</v>
      </c>
      <c r="AB42" s="50"/>
      <c r="AC42" s="180" t="s">
        <v>150</v>
      </c>
      <c r="AD42" s="6"/>
      <c r="AE42" s="6" t="s">
        <v>151</v>
      </c>
      <c r="AF42" s="6"/>
      <c r="AG42" s="33" t="s">
        <v>121</v>
      </c>
      <c r="AH42" s="6"/>
      <c r="AI42" s="11" t="s">
        <v>41</v>
      </c>
      <c r="AJ42" s="41"/>
      <c r="AK42" s="11"/>
    </row>
    <row r="43" spans="1:37" s="128" customFormat="1" ht="24.95" customHeight="1" x14ac:dyDescent="0.2">
      <c r="A43" s="126" t="str">
        <f t="shared" si="1"/>
        <v>Europe</v>
      </c>
      <c r="B43" s="126"/>
      <c r="C43" s="126" t="str">
        <f>+[1]Sheet1!$A$26</f>
        <v>Europe</v>
      </c>
      <c r="D43" s="117"/>
      <c r="E43" s="117" t="str">
        <f>+[1]Sheet1!$C$26</f>
        <v>Riverside 10</v>
      </c>
      <c r="F43" s="117"/>
      <c r="G43" s="118" t="str">
        <f>+[1]Sheet1!$AC$26</f>
        <v>Guarantee/ 50% TRS</v>
      </c>
      <c r="H43" s="117"/>
      <c r="I43" s="155" t="str">
        <f>+[1]Sheet1!$E$26</f>
        <v>09/28/99</v>
      </c>
      <c r="J43" s="117"/>
      <c r="K43" s="194" t="str">
        <f>+[2]Sheet1!$G$28</f>
        <v>4/30/00</v>
      </c>
      <c r="L43" s="117"/>
      <c r="M43" s="130"/>
      <c r="N43" s="121"/>
      <c r="O43" s="132">
        <f>+[1]Sheet1!$O$26</f>
        <v>99300000</v>
      </c>
      <c r="P43" s="117"/>
      <c r="Q43" s="187" t="s">
        <v>42</v>
      </c>
      <c r="R43" s="117"/>
      <c r="S43" s="130"/>
      <c r="T43" s="121"/>
      <c r="U43" s="187" t="s">
        <v>42</v>
      </c>
      <c r="V43" s="117"/>
      <c r="W43" s="133">
        <f>+[1]Sheet1!$W$26</f>
        <v>-495251.91095000005</v>
      </c>
      <c r="X43" s="117"/>
      <c r="Y43" s="187" t="s">
        <v>42</v>
      </c>
      <c r="Z43" s="117"/>
      <c r="AA43" s="187" t="s">
        <v>42</v>
      </c>
      <c r="AB43" s="117"/>
      <c r="AC43" s="187" t="s">
        <v>42</v>
      </c>
      <c r="AD43" s="117"/>
      <c r="AE43" s="117" t="str">
        <f>+[1]Sheet1!$Y$26</f>
        <v>Claire Wright</v>
      </c>
      <c r="AF43" s="117"/>
      <c r="AG43" s="118" t="s">
        <v>121</v>
      </c>
      <c r="AH43" s="117"/>
      <c r="AI43" s="131" t="str">
        <f>+[3]Sheet1!$U$30</f>
        <v>Unwound 4/2000</v>
      </c>
      <c r="AJ43" s="126"/>
      <c r="AK43" s="127"/>
    </row>
    <row r="44" spans="1:37" ht="24.95" customHeight="1" x14ac:dyDescent="0.2">
      <c r="A44" s="10"/>
      <c r="B44" s="41"/>
      <c r="C44" s="41"/>
      <c r="D44" s="6"/>
      <c r="E44" s="6"/>
      <c r="F44" s="6"/>
      <c r="G44" s="33"/>
      <c r="H44" s="6"/>
      <c r="I44" s="153"/>
      <c r="J44" s="6"/>
      <c r="K44" s="75"/>
      <c r="L44" s="50"/>
      <c r="M44" s="74"/>
      <c r="N44" s="52"/>
      <c r="O44" s="92"/>
      <c r="P44" s="6"/>
      <c r="Q44" s="92"/>
      <c r="R44" s="50"/>
      <c r="S44" s="74"/>
      <c r="T44" s="52"/>
      <c r="U44" s="92"/>
      <c r="V44" s="50"/>
      <c r="W44" s="83"/>
      <c r="X44" s="6"/>
      <c r="Y44" s="83"/>
      <c r="Z44" s="6"/>
      <c r="AA44" s="83"/>
      <c r="AB44" s="50"/>
      <c r="AC44" s="83"/>
      <c r="AD44" s="6"/>
      <c r="AE44" s="6"/>
      <c r="AF44" s="6"/>
      <c r="AG44" s="33"/>
      <c r="AH44" s="6"/>
      <c r="AI44" s="11"/>
      <c r="AJ44" s="41"/>
      <c r="AK44" s="11"/>
    </row>
    <row r="45" spans="1:37" ht="24.95" customHeight="1" x14ac:dyDescent="0.2">
      <c r="A45" s="10"/>
      <c r="B45" s="41"/>
      <c r="C45" s="114"/>
      <c r="D45" s="104"/>
      <c r="E45" s="104"/>
      <c r="F45" s="104"/>
      <c r="G45" s="105"/>
      <c r="H45" s="106"/>
      <c r="I45" s="158"/>
      <c r="J45" s="106"/>
      <c r="K45" s="108"/>
      <c r="L45" s="106"/>
      <c r="M45" s="109"/>
      <c r="N45" s="110"/>
      <c r="O45" s="111"/>
      <c r="P45" s="106"/>
      <c r="Q45" s="111"/>
      <c r="R45" s="106"/>
      <c r="S45" s="109"/>
      <c r="T45" s="110"/>
      <c r="U45" s="111"/>
      <c r="V45" s="106"/>
      <c r="W45" s="111"/>
      <c r="X45" s="106"/>
      <c r="Y45" s="111"/>
      <c r="Z45" s="106"/>
      <c r="AA45" s="111"/>
      <c r="AB45" s="106"/>
      <c r="AC45" s="111"/>
      <c r="AD45" s="104"/>
      <c r="AE45" s="104"/>
      <c r="AF45" s="104"/>
      <c r="AG45" s="112"/>
      <c r="AH45" s="104"/>
      <c r="AI45" s="113"/>
      <c r="AJ45" s="114"/>
      <c r="AK45" s="113"/>
    </row>
    <row r="46" spans="1:37" s="103" customFormat="1" ht="25.5" customHeight="1" x14ac:dyDescent="0.2">
      <c r="A46" s="93" t="s">
        <v>115</v>
      </c>
      <c r="B46" s="102"/>
      <c r="C46" s="168" t="s">
        <v>22</v>
      </c>
      <c r="D46" s="160"/>
      <c r="E46" s="142" t="s">
        <v>116</v>
      </c>
      <c r="F46" s="160"/>
      <c r="G46" s="94" t="s">
        <v>26</v>
      </c>
      <c r="H46" s="161"/>
      <c r="I46" s="162">
        <v>36867</v>
      </c>
      <c r="J46" s="161"/>
      <c r="K46" s="154">
        <v>37579</v>
      </c>
      <c r="L46" s="161" t="s">
        <v>144</v>
      </c>
      <c r="M46" s="163"/>
      <c r="N46" s="164"/>
      <c r="O46" s="185" t="s">
        <v>42</v>
      </c>
      <c r="P46" s="161"/>
      <c r="Q46" s="185" t="s">
        <v>42</v>
      </c>
      <c r="R46" s="161"/>
      <c r="S46" s="163"/>
      <c r="T46" s="164"/>
      <c r="U46" s="165">
        <v>63050000</v>
      </c>
      <c r="V46" s="161"/>
      <c r="W46" s="185" t="s">
        <v>42</v>
      </c>
      <c r="X46" s="161"/>
      <c r="Y46" s="185" t="s">
        <v>42</v>
      </c>
      <c r="Z46" s="161"/>
      <c r="AA46" s="192" t="s">
        <v>123</v>
      </c>
      <c r="AB46" s="161"/>
      <c r="AC46" s="192" t="s">
        <v>123</v>
      </c>
      <c r="AD46" s="160"/>
      <c r="AE46" s="160" t="s">
        <v>130</v>
      </c>
      <c r="AF46" s="160"/>
      <c r="AG46" s="166"/>
      <c r="AH46" s="160"/>
      <c r="AI46" s="167"/>
      <c r="AJ46" s="168"/>
      <c r="AK46" s="167"/>
    </row>
    <row r="47" spans="1:37" s="128" customFormat="1" ht="24.95" customHeight="1" x14ac:dyDescent="0.2">
      <c r="A47" s="116" t="str">
        <f>+C47</f>
        <v>ECI</v>
      </c>
      <c r="B47" s="126"/>
      <c r="C47" s="141" t="str">
        <f>+[1]Sheet1!$A$19</f>
        <v>ECI</v>
      </c>
      <c r="D47" s="134"/>
      <c r="E47" s="134" t="str">
        <f>+[1]Sheet1!$C$19</f>
        <v>Ghost</v>
      </c>
      <c r="F47" s="134"/>
      <c r="G47" s="135" t="str">
        <f>+[1]Sheet1!$AC$19</f>
        <v>TRS &amp; Put</v>
      </c>
      <c r="H47" s="134"/>
      <c r="I47" s="159" t="str">
        <f>+[1]Sheet1!$E$19</f>
        <v>12/17/99</v>
      </c>
      <c r="J47" s="134"/>
      <c r="K47" s="136" t="str">
        <f>+[1]Sheet1!$G$19</f>
        <v>6/30/01</v>
      </c>
      <c r="L47" s="134"/>
      <c r="M47" s="137"/>
      <c r="N47" s="138"/>
      <c r="O47" s="139">
        <f>+[1]Sheet1!$O$19</f>
        <v>255000000</v>
      </c>
      <c r="P47" s="134"/>
      <c r="Q47" s="187" t="s">
        <v>42</v>
      </c>
      <c r="R47" s="134"/>
      <c r="S47" s="137"/>
      <c r="T47" s="138"/>
      <c r="U47" s="187" t="s">
        <v>42</v>
      </c>
      <c r="V47" s="134"/>
      <c r="W47" s="139">
        <f>+[1]Sheet1!$W$19</f>
        <v>0</v>
      </c>
      <c r="X47" s="134"/>
      <c r="Y47" s="187" t="s">
        <v>42</v>
      </c>
      <c r="Z47" s="134"/>
      <c r="AA47" s="187" t="s">
        <v>42</v>
      </c>
      <c r="AB47" s="134"/>
      <c r="AC47" s="187" t="s">
        <v>42</v>
      </c>
      <c r="AD47" s="134"/>
      <c r="AE47" s="134" t="s">
        <v>112</v>
      </c>
      <c r="AF47" s="134"/>
      <c r="AG47" s="135" t="str">
        <f>+[1]Sheet1!$AA$19</f>
        <v>Andy Shulman</v>
      </c>
      <c r="AH47" s="134"/>
      <c r="AI47" s="149" t="str">
        <f>+[2]Sheet1!$U$19</f>
        <v>Unwound 3/21/00</v>
      </c>
      <c r="AJ47" s="141"/>
      <c r="AK47" s="140"/>
    </row>
    <row r="48" spans="1:37" ht="24.95" customHeight="1" x14ac:dyDescent="0.2">
      <c r="A48" s="10"/>
      <c r="B48" s="41"/>
      <c r="C48" s="114"/>
      <c r="D48" s="104"/>
      <c r="E48" s="104"/>
      <c r="F48" s="104"/>
      <c r="G48" s="105"/>
      <c r="H48" s="106"/>
      <c r="I48" s="158"/>
      <c r="J48" s="106"/>
      <c r="K48" s="108"/>
      <c r="L48" s="106"/>
      <c r="M48" s="109"/>
      <c r="N48" s="110"/>
      <c r="O48" s="111"/>
      <c r="P48" s="106"/>
      <c r="Q48" s="111"/>
      <c r="R48" s="106"/>
      <c r="S48" s="109"/>
      <c r="T48" s="110"/>
      <c r="U48" s="111"/>
      <c r="V48" s="106"/>
      <c r="W48" s="111"/>
      <c r="X48" s="106"/>
      <c r="Y48" s="111"/>
      <c r="Z48" s="106"/>
      <c r="AA48" s="111"/>
      <c r="AB48" s="106"/>
      <c r="AC48" s="111"/>
      <c r="AD48" s="104"/>
      <c r="AE48" s="104"/>
      <c r="AF48" s="104"/>
      <c r="AG48" s="112"/>
      <c r="AH48" s="104"/>
      <c r="AI48" s="113"/>
      <c r="AJ48" s="114"/>
      <c r="AK48" s="113"/>
    </row>
    <row r="49" spans="1:37" s="128" customFormat="1" ht="24.95" customHeight="1" x14ac:dyDescent="0.2">
      <c r="A49" s="116" t="str">
        <f>+C49</f>
        <v>Caribbean</v>
      </c>
      <c r="B49" s="126"/>
      <c r="C49" s="141" t="str">
        <f>+[1]Sheet1!$A$33</f>
        <v>Caribbean</v>
      </c>
      <c r="D49" s="134"/>
      <c r="E49" s="134" t="str">
        <f>+[1]Sheet1!$C$33</f>
        <v>Churchill (Puerto Rico)</v>
      </c>
      <c r="F49" s="134"/>
      <c r="G49" s="135" t="str">
        <f>+[1]Sheet1!$AC$33</f>
        <v>TRS</v>
      </c>
      <c r="H49" s="134"/>
      <c r="I49" s="159" t="str">
        <f>+[1]Sheet1!$E$33</f>
        <v>06/25/98</v>
      </c>
      <c r="J49" s="134"/>
      <c r="K49" s="136" t="str">
        <f>+[2]Sheet1!$G$31</f>
        <v>3/31/00</v>
      </c>
      <c r="L49" s="134"/>
      <c r="M49" s="137"/>
      <c r="N49" s="138"/>
      <c r="O49" s="139">
        <f>+[1]Sheet1!$O$33</f>
        <v>200000000</v>
      </c>
      <c r="P49" s="134"/>
      <c r="Q49" s="187" t="s">
        <v>42</v>
      </c>
      <c r="R49" s="134"/>
      <c r="S49" s="137"/>
      <c r="T49" s="138"/>
      <c r="U49" s="187" t="s">
        <v>42</v>
      </c>
      <c r="V49" s="134"/>
      <c r="W49" s="139">
        <f>+[1]Sheet1!$W$33</f>
        <v>0</v>
      </c>
      <c r="X49" s="134"/>
      <c r="Y49" s="187" t="s">
        <v>42</v>
      </c>
      <c r="Z49" s="134"/>
      <c r="AA49" s="187" t="s">
        <v>42</v>
      </c>
      <c r="AB49" s="134"/>
      <c r="AC49" s="187" t="s">
        <v>42</v>
      </c>
      <c r="AD49" s="134"/>
      <c r="AE49" s="134" t="str">
        <f>+[1]Sheet1!$Y$33</f>
        <v>Jeff Sommers</v>
      </c>
      <c r="AF49" s="134"/>
      <c r="AG49" s="135" t="str">
        <f>+[1]Sheet1!$AA$33</f>
        <v>Mike Jones</v>
      </c>
      <c r="AH49" s="134"/>
      <c r="AI49" s="140" t="s">
        <v>109</v>
      </c>
      <c r="AJ49" s="141"/>
      <c r="AK49" s="140"/>
    </row>
    <row r="50" spans="1:37" ht="24.95" customHeight="1" x14ac:dyDescent="0.2">
      <c r="A50" s="10"/>
      <c r="B50" s="41"/>
      <c r="C50" s="114"/>
      <c r="D50" s="104"/>
      <c r="E50" s="104"/>
      <c r="F50" s="104"/>
      <c r="G50" s="105"/>
      <c r="H50" s="106"/>
      <c r="I50" s="158"/>
      <c r="J50" s="106"/>
      <c r="K50" s="108"/>
      <c r="L50" s="106"/>
      <c r="M50" s="109"/>
      <c r="N50" s="110"/>
      <c r="O50" s="111"/>
      <c r="P50" s="106"/>
      <c r="Q50" s="111"/>
      <c r="R50" s="106"/>
      <c r="S50" s="109"/>
      <c r="T50" s="110"/>
      <c r="U50" s="111"/>
      <c r="V50" s="106"/>
      <c r="W50" s="111"/>
      <c r="X50" s="106"/>
      <c r="Y50" s="111"/>
      <c r="Z50" s="106"/>
      <c r="AA50" s="111"/>
      <c r="AB50" s="106"/>
      <c r="AC50" s="111"/>
      <c r="AD50" s="104"/>
      <c r="AE50" s="104"/>
      <c r="AF50" s="104"/>
      <c r="AG50" s="112"/>
      <c r="AH50" s="104"/>
      <c r="AI50" s="113"/>
      <c r="AJ50" s="114"/>
      <c r="AK50" s="113"/>
    </row>
    <row r="51" spans="1:37" s="128" customFormat="1" ht="24.95" customHeight="1" x14ac:dyDescent="0.2">
      <c r="A51" s="116" t="str">
        <f>+C51</f>
        <v>Asia/Africa</v>
      </c>
      <c r="B51" s="126"/>
      <c r="C51" s="141" t="str">
        <f>+[1]Sheet1!$A$35</f>
        <v>Asia/Africa</v>
      </c>
      <c r="D51" s="134"/>
      <c r="E51" s="134" t="str">
        <f>+[1]Sheet1!$C$35</f>
        <v>Piti Power Guam</v>
      </c>
      <c r="F51" s="134"/>
      <c r="G51" s="135" t="str">
        <f>+[1]Sheet1!$AC$35</f>
        <v>TRS</v>
      </c>
      <c r="H51" s="134"/>
      <c r="I51" s="159" t="str">
        <f>+[1]Sheet1!$E$35</f>
        <v>03/30/99</v>
      </c>
      <c r="J51" s="134"/>
      <c r="K51" s="136" t="str">
        <f>+[1]Sheet1!$G$35</f>
        <v>03/28/00</v>
      </c>
      <c r="L51" s="134"/>
      <c r="M51" s="137"/>
      <c r="N51" s="138"/>
      <c r="O51" s="139">
        <f>+[1]Sheet1!$O$35</f>
        <v>23000000</v>
      </c>
      <c r="P51" s="134"/>
      <c r="Q51" s="187" t="s">
        <v>42</v>
      </c>
      <c r="R51" s="134"/>
      <c r="S51" s="137"/>
      <c r="T51" s="138"/>
      <c r="U51" s="187" t="s">
        <v>42</v>
      </c>
      <c r="V51" s="134"/>
      <c r="W51" s="139">
        <f>+[1]Sheet1!$W$35</f>
        <v>-201000</v>
      </c>
      <c r="X51" s="134"/>
      <c r="Y51" s="187" t="s">
        <v>42</v>
      </c>
      <c r="Z51" s="134"/>
      <c r="AA51" s="187" t="s">
        <v>42</v>
      </c>
      <c r="AB51" s="134"/>
      <c r="AC51" s="187" t="s">
        <v>42</v>
      </c>
      <c r="AD51" s="134"/>
      <c r="AE51" s="134" t="str">
        <f>+[1]Sheet1!$Y$35</f>
        <v>Carol Howe,Traci Rainbow</v>
      </c>
      <c r="AF51" s="134"/>
      <c r="AG51" s="135" t="str">
        <f>+[1]Sheet1!$AA$35</f>
        <v>Mike Jones</v>
      </c>
      <c r="AH51" s="134"/>
      <c r="AI51" s="140" t="s">
        <v>108</v>
      </c>
      <c r="AJ51" s="141"/>
      <c r="AK51" s="140"/>
    </row>
    <row r="52" spans="1:37" ht="24.95" customHeight="1" x14ac:dyDescent="0.2">
      <c r="A52" s="10"/>
      <c r="B52" s="41"/>
      <c r="C52" s="114"/>
      <c r="D52" s="104"/>
      <c r="E52" s="104"/>
      <c r="F52" s="104"/>
      <c r="G52" s="105"/>
      <c r="H52" s="106"/>
      <c r="I52" s="107"/>
      <c r="J52" s="106"/>
      <c r="K52" s="108"/>
      <c r="L52" s="106"/>
      <c r="M52" s="109"/>
      <c r="N52" s="110"/>
      <c r="O52" s="111"/>
      <c r="P52" s="106"/>
      <c r="Q52" s="111" t="s">
        <v>107</v>
      </c>
      <c r="R52" s="106"/>
      <c r="S52" s="109"/>
      <c r="T52" s="110"/>
      <c r="U52" s="111"/>
      <c r="V52" s="106"/>
      <c r="W52" s="111"/>
      <c r="X52" s="106"/>
      <c r="Y52" s="111"/>
      <c r="Z52" s="106"/>
      <c r="AA52" s="111"/>
      <c r="AB52" s="106"/>
      <c r="AC52" s="111"/>
      <c r="AD52" s="104"/>
      <c r="AE52" s="104"/>
      <c r="AF52" s="104"/>
      <c r="AG52" s="112"/>
      <c r="AH52" s="104"/>
      <c r="AI52" s="113"/>
      <c r="AJ52" s="114"/>
      <c r="AK52" s="113"/>
    </row>
    <row r="53" spans="1:37" ht="24.95" customHeight="1" thickBot="1" x14ac:dyDescent="0.25">
      <c r="A53" s="12"/>
      <c r="B53" s="42"/>
      <c r="C53" s="42"/>
      <c r="D53" s="13"/>
      <c r="E53" s="13"/>
      <c r="F53" s="13"/>
      <c r="G53" s="34"/>
      <c r="H53" s="13"/>
      <c r="I53" s="61"/>
      <c r="J53" s="13"/>
      <c r="K53" s="14"/>
      <c r="L53" s="17"/>
      <c r="M53" s="69">
        <f>SUM(M10:M41)</f>
        <v>-3426221.2598999999</v>
      </c>
      <c r="N53" s="15"/>
      <c r="O53" s="17">
        <f>SUM(O10:O51)</f>
        <v>1519988976</v>
      </c>
      <c r="P53" s="13"/>
      <c r="Q53" s="17">
        <f>SUM(Q10:Q52)</f>
        <v>1339967057</v>
      </c>
      <c r="R53" s="17"/>
      <c r="S53" s="69">
        <f>SUM(S10:S41)</f>
        <v>-3426221.2598999999</v>
      </c>
      <c r="T53" s="15"/>
      <c r="U53" s="17">
        <f>SUM(U10:U52)</f>
        <v>1024199348</v>
      </c>
      <c r="V53" s="13"/>
      <c r="W53" s="17">
        <f>SUM(W10:W51)</f>
        <v>-4158192.1708499999</v>
      </c>
      <c r="X53" s="13"/>
      <c r="Y53" s="17">
        <f>SUM(Y10:Y51)</f>
        <v>230850803</v>
      </c>
      <c r="Z53" s="13"/>
      <c r="AA53" s="17">
        <f>SUM(AA10:AA52)</f>
        <v>0</v>
      </c>
      <c r="AB53" s="13"/>
      <c r="AC53" s="17">
        <f>SUM(AC10:AC52)</f>
        <v>0</v>
      </c>
      <c r="AD53" s="13"/>
      <c r="AE53" s="13"/>
      <c r="AF53" s="13"/>
      <c r="AG53" s="34"/>
      <c r="AH53" s="13"/>
      <c r="AI53" s="16"/>
      <c r="AJ53" s="42"/>
      <c r="AK53" s="16"/>
    </row>
    <row r="54" spans="1:37" ht="14.45" customHeight="1" x14ac:dyDescent="0.2">
      <c r="K54" s="4"/>
      <c r="L54" s="70"/>
      <c r="M54" s="5"/>
      <c r="N54" s="5"/>
      <c r="O54" s="5"/>
      <c r="Q54" s="5"/>
      <c r="R54" s="70"/>
      <c r="S54" s="5"/>
      <c r="T54" s="5"/>
      <c r="U54" s="5"/>
    </row>
    <row r="55" spans="1:37" ht="30" customHeight="1" x14ac:dyDescent="0.2">
      <c r="C55" s="1"/>
      <c r="K55" s="4"/>
      <c r="L55" s="70"/>
      <c r="M55" s="37"/>
      <c r="N55" s="5"/>
      <c r="O55" s="5"/>
      <c r="Q55" s="5"/>
      <c r="R55" s="70"/>
      <c r="S55" s="37"/>
      <c r="T55" s="5"/>
      <c r="U55" s="5"/>
      <c r="V55" s="87"/>
      <c r="W55" s="88"/>
      <c r="Y55" s="88"/>
      <c r="AA55" s="87"/>
      <c r="AB55" s="87"/>
      <c r="AC55" s="88"/>
    </row>
    <row r="56" spans="1:37" ht="14.45" customHeight="1" x14ac:dyDescent="0.2">
      <c r="C56" s="128" t="s">
        <v>110</v>
      </c>
      <c r="D56" s="128"/>
      <c r="E56" s="128"/>
      <c r="K56" s="4"/>
      <c r="L56" s="70"/>
      <c r="M56" s="5"/>
      <c r="N56" s="5"/>
      <c r="O56" s="5"/>
      <c r="Q56" s="5"/>
      <c r="R56" s="70"/>
      <c r="S56" s="5"/>
      <c r="T56" s="5"/>
      <c r="U56" s="5"/>
      <c r="V56" s="87"/>
      <c r="W56" s="89"/>
      <c r="Y56" s="89"/>
      <c r="AA56" s="87"/>
      <c r="AB56" s="87"/>
      <c r="AC56" s="89"/>
    </row>
    <row r="57" spans="1:37" ht="14.45" customHeight="1" x14ac:dyDescent="0.2">
      <c r="K57" s="4"/>
      <c r="L57" s="70"/>
      <c r="M57" s="5"/>
      <c r="N57" s="5"/>
      <c r="O57" s="5"/>
      <c r="Q57" s="5"/>
      <c r="R57" s="70"/>
      <c r="S57" s="5"/>
      <c r="T57" s="5"/>
      <c r="U57" s="5"/>
      <c r="V57" s="87"/>
      <c r="W57" s="88"/>
      <c r="Y57" s="88"/>
      <c r="AA57" s="87"/>
      <c r="AB57" s="87"/>
      <c r="AC57" s="88"/>
    </row>
    <row r="58" spans="1:37" ht="14.45" customHeight="1" x14ac:dyDescent="0.2">
      <c r="C58" t="s">
        <v>89</v>
      </c>
      <c r="K58" s="4"/>
      <c r="L58" s="70"/>
      <c r="M58" s="5"/>
      <c r="N58" s="5"/>
      <c r="O58" s="5"/>
      <c r="Q58" s="5"/>
      <c r="R58" s="70"/>
      <c r="S58" s="5"/>
      <c r="T58" s="5"/>
      <c r="U58" s="5"/>
    </row>
    <row r="59" spans="1:37" ht="14.25" customHeight="1" x14ac:dyDescent="0.2">
      <c r="C59" t="s">
        <v>90</v>
      </c>
    </row>
    <row r="60" spans="1:37" ht="14.25" customHeight="1" x14ac:dyDescent="0.2">
      <c r="C60" s="3" t="s">
        <v>98</v>
      </c>
      <c r="O60" s="85"/>
      <c r="Q60" s="85"/>
      <c r="U60" s="85"/>
    </row>
    <row r="61" spans="1:37" ht="14.25" customHeight="1" x14ac:dyDescent="0.2">
      <c r="C61" s="3" t="s">
        <v>91</v>
      </c>
    </row>
    <row r="62" spans="1:37" ht="14.25" customHeight="1" x14ac:dyDescent="0.2">
      <c r="C62" s="3" t="s">
        <v>92</v>
      </c>
    </row>
    <row r="63" spans="1:37" x14ac:dyDescent="0.2">
      <c r="C63" t="s">
        <v>101</v>
      </c>
    </row>
    <row r="64" spans="1:37" x14ac:dyDescent="0.2">
      <c r="C64" s="3" t="s">
        <v>145</v>
      </c>
    </row>
    <row r="71" spans="3:3" x14ac:dyDescent="0.2">
      <c r="C71" s="54"/>
    </row>
  </sheetData>
  <pageMargins left="0.5" right="0.5" top="1" bottom="1" header="0.5" footer="0.5"/>
  <pageSetup paperSize="5" scale="34" orientation="landscape" horizontalDpi="4294967292" r:id="rId1"/>
  <headerFooter alignWithMargins="0">
    <oddFooter>&amp;L&amp;08C:\WINNT\Personal\&amp;F {&amp;A}&amp;R&amp;08Page &amp;P of &amp;N
&amp;D    &amp;T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gtholen</dc:creator>
  <cp:lastModifiedBy>Jan Havlíček</cp:lastModifiedBy>
  <cp:lastPrinted>2000-12-27T22:39:18Z</cp:lastPrinted>
  <dcterms:created xsi:type="dcterms:W3CDTF">1999-10-29T16:20:20Z</dcterms:created>
  <dcterms:modified xsi:type="dcterms:W3CDTF">2023-09-18T19:17:26Z</dcterms:modified>
</cp:coreProperties>
</file>