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6150BE5-036A-42C6-9026-C9B5C0BE440C}" xr6:coauthVersionLast="47" xr6:coauthVersionMax="47" xr10:uidLastSave="{00000000-0000-0000-0000-000000000000}"/>
  <bookViews>
    <workbookView xWindow="-120" yWindow="-120" windowWidth="38640" windowHeight="15720"/>
  </bookViews>
  <sheets>
    <sheet name="Entity BreakDown_Traders" sheetId="1" r:id="rId1"/>
    <sheet name="Pos. By Commodity" sheetId="2" r:id="rId2"/>
  </sheets>
  <externalReferences>
    <externalReference r:id="rId3"/>
    <externalReference r:id="rId4"/>
    <externalReference r:id="rId5"/>
    <externalReference r:id="rId6"/>
    <externalReference r:id="rId7"/>
  </externalReferences>
  <definedNames>
    <definedName name="Benchmark_Key">#REF!</definedName>
    <definedName name="Benchmark_Qty">#REF!</definedName>
    <definedName name="changes">#REF!</definedName>
    <definedName name="COB_DATE">[1]Inputs!$J$31</definedName>
    <definedName name="DAILY">#REF!</definedName>
    <definedName name="DATA">#REF!</definedName>
    <definedName name="Data_Effective_Date">#REF!</definedName>
    <definedName name="Data_Extract_Time">#REF!</definedName>
    <definedName name="Data_Source">#REF!</definedName>
    <definedName name="DATAFOREXPORT">#REF!</definedName>
    <definedName name="Date_Range">#REF!</definedName>
    <definedName name="Date_Range_Bucket">#REF!</definedName>
    <definedName name="DB" localSheetId="1">#REF!</definedName>
    <definedName name="DB">#REF!</definedName>
    <definedName name="DPR_BANDWIDTH_MatGap">#REF!</definedName>
    <definedName name="DPR_BANDWIDTH_NOP">#REF!</definedName>
    <definedName name="DTITLE">#REF!</definedName>
    <definedName name="Effective_Date">#REF!</definedName>
    <definedName name="End_Date">#REF!</definedName>
    <definedName name="ExportName">#REF!</definedName>
    <definedName name="ExportNameIn">#REF!</definedName>
    <definedName name="ExportPass">#REF!</definedName>
    <definedName name="ExportPath">#REF!</definedName>
    <definedName name="ExportRange">#REF!</definedName>
    <definedName name="ExportStatus">#REF!</definedName>
    <definedName name="ExportStatusIn">#REF!</definedName>
    <definedName name="Fields_Space">#REF!</definedName>
    <definedName name="Fields_Title">#REF!</definedName>
    <definedName name="Key">#REF!</definedName>
    <definedName name="liquidations">#REF!</definedName>
    <definedName name="netposition">'[1]Position pivot'!$B$13:$C$13,'[1]Position pivot'!$B$15:$AE$88</definedName>
    <definedName name="Offset">#REF!</definedName>
    <definedName name="OrigName">#REF!</definedName>
    <definedName name="OrigNameIn">#REF!</definedName>
    <definedName name="OrigPass">#REF!</definedName>
    <definedName name="OrigRange">#REF!</definedName>
    <definedName name="OrigStatusIn">#REF!</definedName>
    <definedName name="Portfolio_ID">#REF!</definedName>
    <definedName name="positions">#REF!</definedName>
    <definedName name="_xlnm.Print_Area" localSheetId="0">'Entity BreakDown_Traders'!$A$1:$G$47</definedName>
    <definedName name="_xlnm.Print_Area" localSheetId="1">'Pos. By Commodity'!$A$1:$I$31</definedName>
    <definedName name="Print_Area_MI">#REF!</definedName>
    <definedName name="Print_Titles_MI">#REF!</definedName>
    <definedName name="ProblemOrNot">#REF!</definedName>
    <definedName name="ProblemsAll">#REF!</definedName>
    <definedName name="PV_Position">#REF!</definedName>
    <definedName name="Ref_Date">#REF!</definedName>
    <definedName name="Server_Host">#REF!</definedName>
    <definedName name="Softs_Input">#REF!</definedName>
    <definedName name="Start_Date">#REF!</definedName>
    <definedName name="Summary_Period">#REF!</definedName>
    <definedName name="Summary_Period_Index">#REF!</definedName>
    <definedName name="wrn.RollDetail." hidden="1">{"BookBal",#N/A,FALSE,"Roll-1";"DailyChange",#N/A,FALSE,"Roll-1";"Schedules",#N/A,FALSE,"Roll-1"}</definedName>
  </definedNames>
  <calcPr calcId="80000" calcMode="manual" calcOnSave="0"/>
  <pivotCaches>
    <pivotCache cacheId="0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" l="1"/>
  <c r="B6" i="1"/>
  <c r="C6" i="1"/>
  <c r="D6" i="1"/>
  <c r="E6" i="1"/>
  <c r="F6" i="1"/>
  <c r="G6" i="1"/>
  <c r="B7" i="1"/>
  <c r="C7" i="1"/>
  <c r="D7" i="1"/>
  <c r="E7" i="1"/>
  <c r="F7" i="1"/>
  <c r="G7" i="1"/>
  <c r="B8" i="1"/>
  <c r="C8" i="1"/>
  <c r="D8" i="1"/>
  <c r="E8" i="1"/>
  <c r="F8" i="1"/>
  <c r="G8" i="1"/>
  <c r="B9" i="1"/>
  <c r="C9" i="1"/>
  <c r="D9" i="1"/>
  <c r="E9" i="1"/>
  <c r="F9" i="1"/>
  <c r="G9" i="1"/>
  <c r="B10" i="1"/>
  <c r="C10" i="1"/>
  <c r="D10" i="1"/>
  <c r="E10" i="1"/>
  <c r="F10" i="1"/>
  <c r="G10" i="1"/>
  <c r="B11" i="1"/>
  <c r="C11" i="1"/>
  <c r="D11" i="1"/>
  <c r="E11" i="1"/>
  <c r="F11" i="1"/>
  <c r="G11" i="1"/>
  <c r="B12" i="1"/>
  <c r="C12" i="1"/>
  <c r="D12" i="1"/>
  <c r="E12" i="1"/>
  <c r="F12" i="1"/>
  <c r="G12" i="1"/>
  <c r="B13" i="1"/>
  <c r="C13" i="1"/>
  <c r="D13" i="1"/>
  <c r="E13" i="1"/>
  <c r="F13" i="1"/>
  <c r="G13" i="1"/>
  <c r="B14" i="1"/>
  <c r="C14" i="1"/>
  <c r="D14" i="1"/>
  <c r="E14" i="1"/>
  <c r="F14" i="1"/>
  <c r="G14" i="1"/>
  <c r="B15" i="1"/>
  <c r="C15" i="1"/>
  <c r="D15" i="1"/>
  <c r="E15" i="1"/>
  <c r="F15" i="1"/>
  <c r="G15" i="1"/>
  <c r="B16" i="1"/>
  <c r="C16" i="1"/>
  <c r="D16" i="1"/>
  <c r="E16" i="1"/>
  <c r="F16" i="1"/>
  <c r="G16" i="1"/>
  <c r="B17" i="1"/>
  <c r="C17" i="1"/>
  <c r="D17" i="1"/>
  <c r="E17" i="1"/>
  <c r="F17" i="1"/>
  <c r="G17" i="1"/>
  <c r="K17" i="1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</calcChain>
</file>

<file path=xl/sharedStrings.xml><?xml version="1.0" encoding="utf-8"?>
<sst xmlns="http://schemas.openxmlformats.org/spreadsheetml/2006/main" count="56" uniqueCount="47">
  <si>
    <t>Enron Metals VAR by Entity</t>
  </si>
  <si>
    <t>Enron Metals Limited</t>
  </si>
  <si>
    <t>Enron Metals and Commodity Limited</t>
  </si>
  <si>
    <t>Enron Metals and Commodity Corp</t>
  </si>
  <si>
    <t xml:space="preserve">Enron Metals Recycling GmbH &amp; Co. KG </t>
  </si>
  <si>
    <t>Portfolio Effect</t>
  </si>
  <si>
    <t>TOTAL Portfolio</t>
  </si>
  <si>
    <t xml:space="preserve"> </t>
  </si>
  <si>
    <t>Temporary Buffer</t>
  </si>
  <si>
    <t>Excess/ (Deficit)</t>
  </si>
  <si>
    <t>VAR</t>
  </si>
  <si>
    <t>Aluminium</t>
  </si>
  <si>
    <t>Copper</t>
  </si>
  <si>
    <t>Lead</t>
  </si>
  <si>
    <t>Nickel</t>
  </si>
  <si>
    <t>Silver</t>
  </si>
  <si>
    <t>Tin</t>
  </si>
  <si>
    <t>Zinc</t>
  </si>
  <si>
    <t>Gold</t>
  </si>
  <si>
    <t>Cocoa Beans</t>
  </si>
  <si>
    <t>TC</t>
  </si>
  <si>
    <t>TOTAL</t>
  </si>
  <si>
    <t>POSITION REPORT ENRON METALS</t>
  </si>
  <si>
    <t>Outright Positions</t>
  </si>
  <si>
    <t>Units in mt (except: Gold, Silver, Palladium,</t>
  </si>
  <si>
    <t>CompName</t>
  </si>
  <si>
    <t>(All)</t>
  </si>
  <si>
    <t>Platimum in oz)</t>
  </si>
  <si>
    <t>Sum of T</t>
  </si>
  <si>
    <t>Date</t>
  </si>
  <si>
    <t>Daily Change</t>
  </si>
  <si>
    <t>Product</t>
  </si>
  <si>
    <t>Aluminum Scrap</t>
  </si>
  <si>
    <t>Blister Copper</t>
  </si>
  <si>
    <t>Brass</t>
  </si>
  <si>
    <t>Cobalt</t>
  </si>
  <si>
    <t>Copper Scrap</t>
  </si>
  <si>
    <t>CU-Con.</t>
  </si>
  <si>
    <t>Lead Con.</t>
  </si>
  <si>
    <t>Magnesium</t>
  </si>
  <si>
    <t>Palladium</t>
  </si>
  <si>
    <t>Titanium</t>
  </si>
  <si>
    <t>VA-Steel</t>
  </si>
  <si>
    <t>Zinc Con.</t>
  </si>
  <si>
    <t>Antimonial Lead</t>
  </si>
  <si>
    <t>Platinum</t>
  </si>
  <si>
    <t>Iron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</si>
</sst>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2" formatCode="#,##0;[Red]\(#,##0\);\-"/>
    <numFmt numFmtId="173" formatCode="#,##0;\(#,##0\);\-"/>
    <numFmt numFmtId="174" formatCode="yyyy\-mmm\-dd"/>
  </numFmts>
  <fonts count="9" x14ac:knownFonts="1">
    <font>
      <sz val="10"/>
      <name val="Arial"/>
    </font>
    <font>
      <i/>
      <sz val="9"/>
      <name val="Times New Roman"/>
      <family val="1"/>
    </font>
    <font>
      <b/>
      <sz val="16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sz val="11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5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74" fontId="1" fillId="0" borderId="0" applyFont="0" applyFill="0" applyBorder="0" applyProtection="0">
      <alignment horizontal="left" vertical="top"/>
    </xf>
  </cellStyleXfs>
  <cellXfs count="43">
    <xf numFmtId="0" fontId="0" fillId="0" borderId="0" xfId="0"/>
    <xf numFmtId="0" fontId="2" fillId="0" borderId="0" xfId="0" applyFont="1" applyFill="1" applyBorder="1"/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3" fillId="0" borderId="0" xfId="0" applyFont="1" applyFill="1" applyAlignment="1">
      <alignment horizontal="right" wrapText="1"/>
    </xf>
    <xf numFmtId="0" fontId="3" fillId="0" borderId="0" xfId="0" applyFont="1" applyFill="1" applyBorder="1" applyAlignment="1">
      <alignment horizontal="right" wrapText="1"/>
    </xf>
    <xf numFmtId="0" fontId="3" fillId="0" borderId="0" xfId="0" applyFont="1" applyFill="1" applyBorder="1" applyAlignment="1">
      <alignment wrapText="1"/>
    </xf>
    <xf numFmtId="0" fontId="3" fillId="0" borderId="0" xfId="0" applyFont="1" applyFill="1" applyAlignment="1">
      <alignment wrapText="1"/>
    </xf>
    <xf numFmtId="0" fontId="4" fillId="0" borderId="0" xfId="0" applyFont="1" applyFill="1" applyBorder="1" applyAlignment="1">
      <alignment wrapText="1"/>
    </xf>
    <xf numFmtId="0" fontId="0" fillId="0" borderId="0" xfId="0" applyFill="1"/>
    <xf numFmtId="0" fontId="5" fillId="0" borderId="0" xfId="0" applyFont="1" applyFill="1" applyBorder="1"/>
    <xf numFmtId="172" fontId="6" fillId="0" borderId="0" xfId="0" applyNumberFormat="1" applyFont="1" applyFill="1" applyBorder="1" applyAlignment="1">
      <alignment horizontal="right"/>
    </xf>
    <xf numFmtId="172" fontId="6" fillId="0" borderId="0" xfId="0" quotePrefix="1" applyNumberFormat="1" applyFont="1" applyFill="1" applyBorder="1" applyAlignment="1">
      <alignment horizontal="right"/>
    </xf>
    <xf numFmtId="0" fontId="7" fillId="0" borderId="0" xfId="0" applyFont="1" applyFill="1" applyBorder="1"/>
    <xf numFmtId="172" fontId="6" fillId="0" borderId="1" xfId="0" applyNumberFormat="1" applyFont="1" applyFill="1" applyBorder="1" applyAlignment="1">
      <alignment horizontal="right"/>
    </xf>
    <xf numFmtId="172" fontId="6" fillId="0" borderId="1" xfId="0" quotePrefix="1" applyNumberFormat="1" applyFont="1" applyFill="1" applyBorder="1" applyAlignment="1">
      <alignment horizontal="right"/>
    </xf>
    <xf numFmtId="172" fontId="6" fillId="2" borderId="2" xfId="0" quotePrefix="1" applyNumberFormat="1" applyFont="1" applyFill="1" applyBorder="1" applyAlignment="1">
      <alignment horizontal="right"/>
    </xf>
    <xf numFmtId="172" fontId="6" fillId="2" borderId="1" xfId="0" quotePrefix="1" applyNumberFormat="1" applyFont="1" applyFill="1" applyBorder="1" applyAlignment="1">
      <alignment horizontal="right"/>
    </xf>
    <xf numFmtId="173" fontId="3" fillId="0" borderId="3" xfId="0" quotePrefix="1" applyNumberFormat="1" applyFont="1" applyFill="1" applyBorder="1" applyAlignment="1">
      <alignment horizontal="right"/>
    </xf>
    <xf numFmtId="0" fontId="6" fillId="0" borderId="0" xfId="0" applyFont="1" applyFill="1" applyBorder="1" applyAlignment="1">
      <alignment horizontal="right"/>
    </xf>
    <xf numFmtId="172" fontId="6" fillId="0" borderId="0" xfId="0" applyNumberFormat="1" applyFont="1" applyFill="1" applyBorder="1"/>
    <xf numFmtId="172" fontId="0" fillId="0" borderId="0" xfId="0" applyNumberFormat="1" applyFill="1" applyBorder="1"/>
    <xf numFmtId="172" fontId="0" fillId="0" borderId="1" xfId="0" applyNumberFormat="1" applyFill="1" applyBorder="1"/>
    <xf numFmtId="0" fontId="0" fillId="0" borderId="4" xfId="0" pivotButton="1" applyBorder="1"/>
    <xf numFmtId="0" fontId="0" fillId="0" borderId="4" xfId="0" applyBorder="1"/>
    <xf numFmtId="0" fontId="0" fillId="0" borderId="5" xfId="0" pivotButton="1" applyBorder="1"/>
    <xf numFmtId="0" fontId="0" fillId="0" borderId="6" xfId="0" applyBorder="1"/>
    <xf numFmtId="0" fontId="0" fillId="3" borderId="7" xfId="0" applyFill="1" applyBorder="1"/>
    <xf numFmtId="14" fontId="0" fillId="0" borderId="5" xfId="0" applyNumberFormat="1" applyBorder="1"/>
    <xf numFmtId="14" fontId="0" fillId="0" borderId="8" xfId="0" applyNumberFormat="1" applyBorder="1"/>
    <xf numFmtId="0" fontId="0" fillId="3" borderId="9" xfId="0" applyFill="1" applyBorder="1"/>
    <xf numFmtId="0" fontId="0" fillId="0" borderId="5" xfId="0" applyBorder="1"/>
    <xf numFmtId="38" fontId="0" fillId="0" borderId="5" xfId="0" applyNumberFormat="1" applyBorder="1"/>
    <xf numFmtId="38" fontId="0" fillId="0" borderId="8" xfId="0" applyNumberFormat="1" applyBorder="1"/>
    <xf numFmtId="38" fontId="0" fillId="0" borderId="10" xfId="0" applyNumberFormat="1" applyBorder="1"/>
    <xf numFmtId="0" fontId="0" fillId="0" borderId="11" xfId="0" applyBorder="1"/>
    <xf numFmtId="38" fontId="0" fillId="0" borderId="11" xfId="0" applyNumberFormat="1" applyBorder="1"/>
    <xf numFmtId="38" fontId="0" fillId="0" borderId="12" xfId="0" applyNumberFormat="1" applyBorder="1"/>
    <xf numFmtId="0" fontId="8" fillId="0" borderId="0" xfId="0" applyFont="1"/>
    <xf numFmtId="0" fontId="0" fillId="0" borderId="13" xfId="0" applyBorder="1"/>
    <xf numFmtId="38" fontId="0" fillId="0" borderId="13" xfId="0" applyNumberFormat="1" applyBorder="1"/>
    <xf numFmtId="38" fontId="0" fillId="0" borderId="14" xfId="0" applyNumberFormat="1" applyBorder="1"/>
    <xf numFmtId="38" fontId="0" fillId="0" borderId="15" xfId="0" applyNumberFormat="1" applyBorder="1"/>
  </cellXfs>
  <cellStyles count="2">
    <cellStyle name="Date-day" xfId="1"/>
    <cellStyle name="Normal" xfId="0" builtinId="0"/>
  </cellStyles>
  <dxfs count="2">
    <dxf>
      <fill>
        <patternFill>
          <bgColor indexed="10"/>
        </patternFill>
      </fill>
    </dxf>
    <dxf>
      <fill>
        <patternFill>
          <bgColor indexed="1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3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2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SAparici/Local%20Settings/Temporary%20Internet%20Files/OLK37/VARMODEL_2001_11_23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SAparici/Local%20Settings/Temporary%20Internet%20Files/OLK37/mgpos1108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SAparici/Local%20Settings/Temporary%20Internet%20Files/OLK37/Softs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SAparici/Local%20Settings/Temporary%20Internet%20Files/OLK37/RTCRVPR_20000821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SAparici/Local%20Settings/Temporary%20Internet%20Files/OLK37/Softs_2000_09_2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puts"/>
      <sheetName val="Entity BreakDown"/>
      <sheetName val="Entity BreakDown_Traders"/>
      <sheetName val="Price &amp; Vol Input"/>
      <sheetName val="PricesM"/>
      <sheetName val="PositionM"/>
      <sheetName val="CorrMatrix"/>
      <sheetName val="Position input"/>
      <sheetName val="Position pivot"/>
      <sheetName val="Gamma pivot"/>
      <sheetName val="FactorLoadings"/>
      <sheetName val="PricesW"/>
      <sheetName val="PositionW"/>
    </sheetNames>
    <sheetDataSet>
      <sheetData sheetId="0">
        <row r="31">
          <cell r="J31">
            <v>37218</v>
          </cell>
        </row>
      </sheetData>
      <sheetData sheetId="1">
        <row r="3">
          <cell r="B3" t="str">
            <v>Enron Metals Limited</v>
          </cell>
          <cell r="C3" t="str">
            <v>Enron Metals and Commodity Limited</v>
          </cell>
          <cell r="D3" t="str">
            <v>Enron Metals and Commodity Corp</v>
          </cell>
          <cell r="E3" t="str">
            <v xml:space="preserve">Enron Metals Recycling GmbH &amp; Co. KG </v>
          </cell>
          <cell r="F3" t="str">
            <v>Portfolio Effect</v>
          </cell>
          <cell r="G3" t="str">
            <v>TOTAL Portfolio</v>
          </cell>
        </row>
        <row r="4">
          <cell r="A4" t="str">
            <v>VAR</v>
          </cell>
        </row>
        <row r="6">
          <cell r="A6" t="str">
            <v>Aluminium</v>
          </cell>
          <cell r="B6">
            <v>-727592.3621389016</v>
          </cell>
          <cell r="C6">
            <v>-5406919.5143062994</v>
          </cell>
          <cell r="D6">
            <v>0</v>
          </cell>
          <cell r="E6">
            <v>-78838.839341446321</v>
          </cell>
          <cell r="G6">
            <v>-5799783.1409781016</v>
          </cell>
        </row>
        <row r="7">
          <cell r="A7" t="str">
            <v>Copper</v>
          </cell>
          <cell r="B7">
            <v>-1383669.6211464324</v>
          </cell>
          <cell r="C7">
            <v>-3031999.919992425</v>
          </cell>
          <cell r="D7">
            <v>-452799.1146924608</v>
          </cell>
          <cell r="E7">
            <v>-17010.339969101013</v>
          </cell>
          <cell r="G7">
            <v>-3653947.9930640804</v>
          </cell>
        </row>
        <row r="8">
          <cell r="A8" t="str">
            <v>Lead</v>
          </cell>
          <cell r="B8">
            <v>-229262.86501990515</v>
          </cell>
          <cell r="C8">
            <v>-209251.07598737508</v>
          </cell>
          <cell r="D8">
            <v>-50177.798939847315</v>
          </cell>
          <cell r="E8">
            <v>-950.28120663302025</v>
          </cell>
          <cell r="G8">
            <v>-483620.19564497995</v>
          </cell>
        </row>
        <row r="9">
          <cell r="A9" t="str">
            <v>Nickel</v>
          </cell>
          <cell r="B9">
            <v>-144109.40707931138</v>
          </cell>
          <cell r="C9">
            <v>-849780.84067196341</v>
          </cell>
          <cell r="D9">
            <v>0</v>
          </cell>
          <cell r="E9">
            <v>-3994.7252056640923</v>
          </cell>
          <cell r="G9">
            <v>-974963.2172672411</v>
          </cell>
        </row>
        <row r="10">
          <cell r="A10" t="str">
            <v>Silver</v>
          </cell>
          <cell r="B10">
            <v>-10297.756668059887</v>
          </cell>
          <cell r="C10">
            <v>0</v>
          </cell>
          <cell r="D10">
            <v>-170376.54314138612</v>
          </cell>
          <cell r="E10">
            <v>0</v>
          </cell>
          <cell r="G10">
            <v>-180303.57895987635</v>
          </cell>
        </row>
        <row r="11">
          <cell r="A11" t="str">
            <v>Tin</v>
          </cell>
          <cell r="B11">
            <v>-112374.85826480476</v>
          </cell>
          <cell r="C11">
            <v>-124217.03207213117</v>
          </cell>
          <cell r="D11">
            <v>0</v>
          </cell>
          <cell r="E11">
            <v>-514.0799028218828</v>
          </cell>
          <cell r="G11">
            <v>-193923.80098329103</v>
          </cell>
        </row>
        <row r="12">
          <cell r="A12" t="str">
            <v>Zinc</v>
          </cell>
          <cell r="B12">
            <v>-311570.23853493831</v>
          </cell>
          <cell r="C12">
            <v>-1080021.1221503131</v>
          </cell>
          <cell r="D12">
            <v>-36357.012055374507</v>
          </cell>
          <cell r="E12">
            <v>-5650.6539404982677</v>
          </cell>
          <cell r="G12">
            <v>-1346767.9140488016</v>
          </cell>
        </row>
        <row r="13">
          <cell r="A13" t="str">
            <v>Gold</v>
          </cell>
          <cell r="B13">
            <v>-114973.80329580624</v>
          </cell>
          <cell r="C13">
            <v>0</v>
          </cell>
          <cell r="D13">
            <v>-200393.31509154558</v>
          </cell>
          <cell r="E13">
            <v>0</v>
          </cell>
          <cell r="G13">
            <v>-304456.00914779532</v>
          </cell>
        </row>
        <row r="14">
          <cell r="A14" t="str">
            <v>Cocoa Beans</v>
          </cell>
          <cell r="B14">
            <v>0</v>
          </cell>
          <cell r="C14">
            <v>0</v>
          </cell>
          <cell r="D14">
            <v>0</v>
          </cell>
          <cell r="E14">
            <v>0</v>
          </cell>
          <cell r="G14">
            <v>0</v>
          </cell>
        </row>
        <row r="15">
          <cell r="A15" t="str">
            <v>TC</v>
          </cell>
          <cell r="B15">
            <v>0</v>
          </cell>
          <cell r="C15">
            <v>0</v>
          </cell>
          <cell r="D15">
            <v>-290018.74720922986</v>
          </cell>
          <cell r="E15">
            <v>0</v>
          </cell>
          <cell r="G15">
            <v>-290018.74720922986</v>
          </cell>
        </row>
        <row r="16">
          <cell r="A16" t="str">
            <v>TOTAL</v>
          </cell>
          <cell r="B16">
            <v>-1764045.9259387981</v>
          </cell>
          <cell r="C16">
            <v>-6001126.232119794</v>
          </cell>
          <cell r="D16">
            <v>-606084.89711104624</v>
          </cell>
          <cell r="E16">
            <v>-89619.590300857162</v>
          </cell>
          <cell r="G16">
            <v>-6312484.6187897548</v>
          </cell>
        </row>
      </sheetData>
      <sheetData sheetId="2"/>
      <sheetData sheetId="3"/>
      <sheetData sheetId="4"/>
      <sheetData sheetId="5"/>
      <sheetData sheetId="6"/>
      <sheetData sheetId="7"/>
      <sheetData sheetId="8">
        <row r="15">
          <cell r="B15" t="str">
            <v>Sum of Net</v>
          </cell>
          <cell r="D15" t="str">
            <v>Metal</v>
          </cell>
        </row>
        <row r="16">
          <cell r="B16" t="str">
            <v>Fwd Date</v>
          </cell>
          <cell r="C16" t="str">
            <v>Entity</v>
          </cell>
          <cell r="D16" t="str">
            <v>Aluminium</v>
          </cell>
          <cell r="E16" t="str">
            <v>Aluminum Scrap</v>
          </cell>
          <cell r="F16" t="str">
            <v>Antimonial Lead</v>
          </cell>
          <cell r="G16" t="str">
            <v>Blister Copper</v>
          </cell>
          <cell r="H16" t="str">
            <v>Brass</v>
          </cell>
          <cell r="I16" t="str">
            <v>Cadmium</v>
          </cell>
          <cell r="J16" t="str">
            <v>Cobalt</v>
          </cell>
          <cell r="K16" t="str">
            <v>Cocoa Beans</v>
          </cell>
          <cell r="L16" t="str">
            <v>Copper</v>
          </cell>
          <cell r="M16" t="str">
            <v>Copper Scrap</v>
          </cell>
          <cell r="N16" t="str">
            <v>CU-Con.</v>
          </cell>
          <cell r="O16" t="str">
            <v>Gold</v>
          </cell>
          <cell r="P16" t="str">
            <v>Iron</v>
          </cell>
          <cell r="Q16" t="str">
            <v>Lead</v>
          </cell>
          <cell r="R16" t="str">
            <v>Lead Con.</v>
          </cell>
          <cell r="S16" t="str">
            <v>Magnesium</v>
          </cell>
          <cell r="T16" t="str">
            <v>Nickel</v>
          </cell>
          <cell r="U16" t="str">
            <v>Palladium</v>
          </cell>
          <cell r="V16" t="str">
            <v>Platinum</v>
          </cell>
          <cell r="W16" t="str">
            <v>Robusta Coffee</v>
          </cell>
          <cell r="X16" t="str">
            <v>Silver</v>
          </cell>
          <cell r="Y16" t="str">
            <v>Sugar</v>
          </cell>
          <cell r="Z16" t="str">
            <v>Tin</v>
          </cell>
          <cell r="AA16" t="str">
            <v>Tungsten</v>
          </cell>
          <cell r="AB16" t="str">
            <v>VA-Steel</v>
          </cell>
          <cell r="AC16" t="str">
            <v>Zinc</v>
          </cell>
          <cell r="AD16" t="str">
            <v>Zinc Con.</v>
          </cell>
          <cell r="AE16" t="str">
            <v>(blank)</v>
          </cell>
        </row>
        <row r="17">
          <cell r="C17" t="str">
            <v>MG Ltd.</v>
          </cell>
        </row>
        <row r="18">
          <cell r="C18" t="str">
            <v>MG Metal &amp; Commodity Company Ltd.</v>
          </cell>
        </row>
        <row r="19">
          <cell r="C19" t="str">
            <v>MG Metal &amp; Commodity Corp.</v>
          </cell>
        </row>
        <row r="20">
          <cell r="C20" t="str">
            <v>MG Metall Recycling GmbH, Hbg</v>
          </cell>
        </row>
        <row r="21">
          <cell r="C21" t="str">
            <v>(blank)</v>
          </cell>
        </row>
        <row r="22">
          <cell r="C22" t="str">
            <v>Enron Metals Commodity Corp.</v>
          </cell>
        </row>
        <row r="23">
          <cell r="C23" t="str">
            <v>Enron Metals Limited</v>
          </cell>
        </row>
        <row r="24">
          <cell r="C24" t="str">
            <v>Enron Metals Commodity Ltd</v>
          </cell>
        </row>
        <row r="25">
          <cell r="C25" t="str">
            <v>Enron Metals Recycling</v>
          </cell>
        </row>
        <row r="26">
          <cell r="B26" t="str">
            <v xml:space="preserve"> Total</v>
          </cell>
        </row>
        <row r="27">
          <cell r="B27">
            <v>36831</v>
          </cell>
          <cell r="C27" t="str">
            <v>MG Ltd.</v>
          </cell>
        </row>
        <row r="28">
          <cell r="C28" t="str">
            <v>MG Metal &amp; Commodity Company Ltd.</v>
          </cell>
        </row>
        <row r="29">
          <cell r="C29" t="str">
            <v>MG Metal &amp; Commodity Corp.</v>
          </cell>
        </row>
        <row r="30">
          <cell r="C30" t="str">
            <v>MG Metall Recycling GmbH, Hbg</v>
          </cell>
        </row>
        <row r="31">
          <cell r="C31" t="str">
            <v>(blank)</v>
          </cell>
        </row>
        <row r="32">
          <cell r="C32" t="str">
            <v>Enron Metals Commodity Corp.</v>
          </cell>
        </row>
        <row r="33">
          <cell r="C33" t="str">
            <v>Enron Metals Limited</v>
          </cell>
        </row>
        <row r="34">
          <cell r="C34" t="str">
            <v>Enron Metals Commodity Ltd</v>
          </cell>
        </row>
        <row r="35">
          <cell r="C35" t="str">
            <v>Enron Metals Recycling</v>
          </cell>
        </row>
        <row r="36">
          <cell r="B36" t="str">
            <v>01/11/2000 Total</v>
          </cell>
        </row>
        <row r="37">
          <cell r="B37">
            <v>36861</v>
          </cell>
          <cell r="C37" t="str">
            <v>MG Ltd.</v>
          </cell>
        </row>
        <row r="38">
          <cell r="C38" t="str">
            <v>MG Metal &amp; Commodity Company Ltd.</v>
          </cell>
        </row>
        <row r="39">
          <cell r="C39" t="str">
            <v>MG Metal &amp; Commodity Corp.</v>
          </cell>
        </row>
        <row r="40">
          <cell r="C40" t="str">
            <v>MG Metall Recycling GmbH, Hbg</v>
          </cell>
        </row>
        <row r="41">
          <cell r="C41" t="str">
            <v>(blank)</v>
          </cell>
        </row>
        <row r="42">
          <cell r="C42" t="str">
            <v>Enron Metals Commodity Corp.</v>
          </cell>
        </row>
        <row r="43">
          <cell r="C43" t="str">
            <v>Enron Metals Limited</v>
          </cell>
        </row>
        <row r="44">
          <cell r="C44" t="str">
            <v>Enron Metals Commodity Ltd</v>
          </cell>
        </row>
        <row r="45">
          <cell r="C45" t="str">
            <v>Enron Metals Recycling</v>
          </cell>
        </row>
        <row r="46">
          <cell r="B46" t="str">
            <v>01/12/2000 Total</v>
          </cell>
        </row>
        <row r="47">
          <cell r="B47">
            <v>36892</v>
          </cell>
          <cell r="C47" t="str">
            <v>MG Ltd.</v>
          </cell>
        </row>
        <row r="48">
          <cell r="C48" t="str">
            <v>MG Metal &amp; Commodity Company Ltd.</v>
          </cell>
        </row>
        <row r="49">
          <cell r="C49" t="str">
            <v>MG Metal &amp; Commodity Corp.</v>
          </cell>
        </row>
        <row r="50">
          <cell r="C50" t="str">
            <v>MG Metall Recycling GmbH, Hbg</v>
          </cell>
        </row>
        <row r="51">
          <cell r="C51" t="str">
            <v>(blank)</v>
          </cell>
        </row>
        <row r="52">
          <cell r="C52" t="str">
            <v>Enron Metals Commodity Corp.</v>
          </cell>
        </row>
        <row r="53">
          <cell r="C53" t="str">
            <v>Enron Metals Limited</v>
          </cell>
        </row>
        <row r="54">
          <cell r="C54" t="str">
            <v>Enron Metals Commodity Ltd</v>
          </cell>
        </row>
        <row r="55">
          <cell r="C55" t="str">
            <v>Enron Metals Recycling</v>
          </cell>
        </row>
        <row r="56">
          <cell r="B56" t="str">
            <v>01/01/2001 Total</v>
          </cell>
        </row>
        <row r="57">
          <cell r="B57">
            <v>36923</v>
          </cell>
          <cell r="C57" t="str">
            <v>MG Ltd.</v>
          </cell>
        </row>
        <row r="58">
          <cell r="C58" t="str">
            <v>MG Metal &amp; Commodity Company Ltd.</v>
          </cell>
        </row>
        <row r="59">
          <cell r="C59" t="str">
            <v>MG Metal &amp; Commodity Corp.</v>
          </cell>
        </row>
        <row r="60">
          <cell r="C60" t="str">
            <v>MG Metall Recycling GmbH, Hbg</v>
          </cell>
        </row>
        <row r="61">
          <cell r="C61" t="str">
            <v>(blank)</v>
          </cell>
        </row>
        <row r="62">
          <cell r="C62" t="str">
            <v>Enron Metals Commodity Corp.</v>
          </cell>
        </row>
        <row r="63">
          <cell r="C63" t="str">
            <v>Enron Metals Limited</v>
          </cell>
        </row>
        <row r="64">
          <cell r="C64" t="str">
            <v>Enron Metals Commodity Ltd</v>
          </cell>
        </row>
        <row r="65">
          <cell r="C65" t="str">
            <v>Enron Metals Recycling</v>
          </cell>
        </row>
        <row r="66">
          <cell r="B66" t="str">
            <v>01/02/2001 Total</v>
          </cell>
        </row>
        <row r="67">
          <cell r="B67">
            <v>36951</v>
          </cell>
          <cell r="C67" t="str">
            <v>MG Ltd.</v>
          </cell>
        </row>
        <row r="68">
          <cell r="C68" t="str">
            <v>MG Metal &amp; Commodity Company Ltd.</v>
          </cell>
        </row>
        <row r="69">
          <cell r="C69" t="str">
            <v>MG Metal &amp; Commodity Corp.</v>
          </cell>
        </row>
        <row r="70">
          <cell r="C70" t="str">
            <v>MG Metall Recycling GmbH, Hbg</v>
          </cell>
        </row>
        <row r="71">
          <cell r="C71" t="str">
            <v>(blank)</v>
          </cell>
        </row>
        <row r="72">
          <cell r="C72" t="str">
            <v>Enron Metals Commodity Corp.</v>
          </cell>
        </row>
        <row r="73">
          <cell r="C73" t="str">
            <v>Enron Metals Limited</v>
          </cell>
        </row>
        <row r="74">
          <cell r="C74" t="str">
            <v>Enron Metals Commodity Ltd</v>
          </cell>
        </row>
        <row r="75">
          <cell r="C75" t="str">
            <v>Enron Metals Recycling</v>
          </cell>
        </row>
        <row r="76">
          <cell r="B76" t="str">
            <v>01/03/2001 Total</v>
          </cell>
        </row>
        <row r="77">
          <cell r="B77">
            <v>36982</v>
          </cell>
          <cell r="C77" t="str">
            <v>MG Ltd.</v>
          </cell>
        </row>
        <row r="78">
          <cell r="C78" t="str">
            <v>MG Metal &amp; Commodity Company Ltd.</v>
          </cell>
        </row>
        <row r="79">
          <cell r="C79" t="str">
            <v>MG Metal &amp; Commodity Corp.</v>
          </cell>
        </row>
        <row r="80">
          <cell r="C80" t="str">
            <v>MG Metall Recycling GmbH, Hbg</v>
          </cell>
        </row>
        <row r="81">
          <cell r="C81" t="str">
            <v>(blank)</v>
          </cell>
        </row>
        <row r="82">
          <cell r="C82" t="str">
            <v>Enron Metals Commodity Corp.</v>
          </cell>
        </row>
        <row r="83">
          <cell r="C83" t="str">
            <v>Enron Metals Limited</v>
          </cell>
        </row>
        <row r="84">
          <cell r="C84" t="str">
            <v>Enron Metals Commodity Ltd</v>
          </cell>
        </row>
        <row r="85">
          <cell r="C85" t="str">
            <v>Enron Metals Recycling</v>
          </cell>
        </row>
        <row r="86">
          <cell r="B86" t="str">
            <v>01/04/2001 Total</v>
          </cell>
        </row>
        <row r="87">
          <cell r="B87">
            <v>37012</v>
          </cell>
          <cell r="C87" t="str">
            <v>MG Ltd.</v>
          </cell>
        </row>
        <row r="88">
          <cell r="C88" t="str">
            <v>MG Metal &amp; Commodity Company Ltd.</v>
          </cell>
        </row>
      </sheetData>
      <sheetData sheetId="9"/>
      <sheetData sheetId="10"/>
      <sheetData sheetId="11"/>
      <sheetData sheetId="1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ositions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OFTS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hart CRVZNPR"/>
      <sheetName val="Sheet CRVZNPR"/>
      <sheetName val="Chart CRVSNPR"/>
      <sheetName val="Sheet CRVSNPR"/>
      <sheetName val="Chart CRVPBPR"/>
      <sheetName val="Sheet CRVPBPR"/>
      <sheetName val="Chart CRVNIPR"/>
      <sheetName val="Sheet CRVNIPR"/>
      <sheetName val="Chart CRVMXPR"/>
      <sheetName val="Sheet CRVMXPR"/>
      <sheetName val="Chart CRVCUPR"/>
      <sheetName val="Sheet CRVCUPR"/>
      <sheetName val="Chart CRVBEPR"/>
      <sheetName val="Sheet CRVBEPR"/>
      <sheetName val="Chart CRVASPR"/>
      <sheetName val="Sheet CRVASPR"/>
      <sheetName val="Chart CRVALPR"/>
      <sheetName val="Sheet CRVALPR"/>
    </sheetNames>
    <sheetDataSet>
      <sheetData sheetId="0" refreshError="1"/>
      <sheetData sheetId="1"/>
      <sheetData sheetId="2" refreshError="1"/>
      <sheetData sheetId="3"/>
      <sheetData sheetId="4" refreshError="1"/>
      <sheetData sheetId="5"/>
      <sheetData sheetId="6" refreshError="1"/>
      <sheetData sheetId="7"/>
      <sheetData sheetId="8" refreshError="1"/>
      <sheetData sheetId="9"/>
      <sheetData sheetId="10" refreshError="1"/>
      <sheetData sheetId="11"/>
      <sheetData sheetId="12" refreshError="1"/>
      <sheetData sheetId="13"/>
      <sheetData sheetId="14" refreshError="1"/>
      <sheetData sheetId="15"/>
      <sheetData sheetId="16" refreshError="1"/>
      <sheetData sheetId="17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OFTS"/>
    </sheetNames>
    <sheetDataSet>
      <sheetData sheetId="0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SAparici/Local%20Settings/Temporary%20Internet%20Files/OLK37/Volumes_2001_11_23.xls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invalid="1" saveData="0" refreshedBy="asen" refreshedDate="37221.52775011574" createdVersion="1" recordCount="65535">
  <cacheSource type="worksheet">
    <worksheetSource ref="A1:N65536" sheet="DATABASE" r:id="rId1"/>
  </cacheSource>
  <cacheFields count="14">
    <cacheField name="Date" numFmtId="0">
      <sharedItems containsDate="1" containsString="0" containsBlank="1" minDate="2000-07-19T00:00:00" maxDate="2001-11-24T00:00:00" count="347">
        <d v="2001-11-22T00:00:00"/>
        <d v="2001-11-23T00:00:00"/>
        <m/>
        <d v="2001-11-21T00:00:00" u="1"/>
        <d v="2001-11-20T00:00:00" u="1"/>
        <d v="2001-11-19T00:00:00" u="1"/>
        <d v="2001-11-16T00:00:00" u="1"/>
        <d v="2001-11-15T00:00:00" u="1"/>
        <d v="2001-11-14T00:00:00" u="1"/>
        <d v="2001-11-13T00:00:00" u="1"/>
        <d v="2001-11-12T00:00:00" u="1"/>
        <d v="2001-11-09T00:00:00" u="1"/>
        <d v="2001-11-08T00:00:00" u="1"/>
        <d v="2001-11-07T00:00:00" u="1"/>
        <d v="2001-11-06T00:00:00" u="1"/>
        <d v="2001-11-05T00:00:00" u="1"/>
        <d v="2001-11-02T00:00:00" u="1"/>
        <d v="2001-11-01T00:00:00" u="1"/>
        <d v="2001-10-31T00:00:00" u="1"/>
        <d v="2001-10-30T00:00:00" u="1"/>
        <d v="2001-10-29T00:00:00" u="1"/>
        <d v="2001-10-26T00:00:00" u="1"/>
        <d v="2001-10-25T00:00:00" u="1"/>
        <d v="2001-10-24T00:00:00" u="1"/>
        <d v="2001-10-23T00:00:00" u="1"/>
        <d v="2001-10-22T00:00:00" u="1"/>
        <d v="2001-10-19T00:00:00" u="1"/>
        <d v="2001-10-18T00:00:00" u="1"/>
        <d v="2001-10-17T00:00:00" u="1"/>
        <d v="2001-10-16T00:00:00" u="1"/>
        <d v="2001-10-15T00:00:00" u="1"/>
        <d v="2001-10-12T00:00:00" u="1"/>
        <d v="2001-10-11T00:00:00" u="1"/>
        <d v="2001-10-10T00:00:00" u="1"/>
        <d v="2001-10-09T00:00:00" u="1"/>
        <d v="2001-10-08T00:00:00" u="1"/>
        <d v="2001-10-05T00:00:00" u="1"/>
        <d v="2001-10-04T00:00:00" u="1"/>
        <d v="2001-10-03T00:00:00" u="1"/>
        <d v="2001-10-02T00:00:00" u="1"/>
        <d v="2001-10-01T00:00:00" u="1"/>
        <d v="2001-09-28T00:00:00" u="1"/>
        <d v="2001-09-27T00:00:00" u="1"/>
        <d v="2001-09-26T00:00:00" u="1"/>
        <d v="2001-09-25T00:00:00" u="1"/>
        <d v="2001-09-24T00:00:00" u="1"/>
        <d v="2001-09-21T00:00:00" u="1"/>
        <d v="2001-09-20T00:00:00" u="1"/>
        <d v="2001-09-19T00:00:00" u="1"/>
        <d v="2001-09-18T00:00:00" u="1"/>
        <d v="2001-09-17T00:00:00" u="1"/>
        <d v="2001-09-14T00:00:00" u="1"/>
        <d v="2001-09-13T00:00:00" u="1"/>
        <d v="2001-09-12T00:00:00" u="1"/>
        <d v="2001-09-11T00:00:00" u="1"/>
        <d v="2001-09-10T00:00:00" u="1"/>
        <d v="2001-09-07T00:00:00" u="1"/>
        <d v="2001-09-06T00:00:00" u="1"/>
        <d v="2001-09-05T00:00:00" u="1"/>
        <d v="2001-09-04T00:00:00" u="1"/>
        <d v="2001-09-03T00:00:00" u="1"/>
        <d v="2001-08-31T00:00:00" u="1"/>
        <d v="2001-08-30T00:00:00" u="1"/>
        <d v="2001-08-29T00:00:00" u="1"/>
        <d v="2001-08-28T00:00:00" u="1"/>
        <d v="2001-08-27T00:00:00" u="1"/>
        <d v="2001-08-23T00:00:00" u="1"/>
        <d v="2001-08-22T00:00:00" u="1"/>
        <d v="2001-08-21T00:00:00" u="1"/>
        <d v="2001-08-20T00:00:00" u="1"/>
        <d v="2001-08-17T00:00:00" u="1"/>
        <d v="2001-08-16T00:00:00" u="1"/>
        <d v="2001-08-15T00:00:00" u="1"/>
        <d v="2001-08-14T00:00:00" u="1"/>
        <d v="2001-08-13T00:00:00" u="1"/>
        <d v="2001-08-10T00:00:00" u="1"/>
        <d v="2001-08-09T00:00:00" u="1"/>
        <d v="2001-08-08T00:00:00" u="1"/>
        <d v="2001-08-07T00:00:00" u="1"/>
        <d v="2001-08-06T00:00:00" u="1"/>
        <d v="2001-08-03T00:00:00" u="1"/>
        <d v="2001-08-02T00:00:00" u="1"/>
        <d v="2001-08-01T00:00:00" u="1"/>
        <d v="2001-07-31T00:00:00" u="1"/>
        <d v="2001-07-30T00:00:00" u="1"/>
        <d v="2001-07-27T00:00:00" u="1"/>
        <d v="2001-07-26T00:00:00" u="1"/>
        <d v="2001-07-25T00:00:00" u="1"/>
        <d v="2001-07-24T00:00:00" u="1"/>
        <d v="2001-07-23T00:00:00" u="1"/>
        <d v="2001-07-20T00:00:00" u="1"/>
        <d v="2001-07-19T00:00:00" u="1"/>
        <d v="2001-07-18T00:00:00" u="1"/>
        <d v="2001-07-17T00:00:00" u="1"/>
        <d v="2001-07-16T00:00:00" u="1"/>
        <d v="2001-07-13T00:00:00" u="1"/>
        <d v="2001-07-12T00:00:00" u="1"/>
        <d v="2001-07-11T00:00:00" u="1"/>
        <d v="2001-07-10T00:00:00" u="1"/>
        <d v="2001-07-09T00:00:00" u="1"/>
        <d v="2001-07-06T00:00:00" u="1"/>
        <d v="2001-07-05T00:00:00" u="1"/>
        <d v="2001-07-04T00:00:00" u="1"/>
        <d v="2001-07-03T00:00:00" u="1"/>
        <d v="2001-07-02T00:00:00" u="1"/>
        <d v="2001-06-29T00:00:00" u="1"/>
        <d v="2001-06-28T00:00:00" u="1"/>
        <d v="2001-06-27T00:00:00" u="1"/>
        <d v="2001-06-26T00:00:00" u="1"/>
        <d v="2001-06-25T00:00:00" u="1"/>
        <d v="2001-06-22T00:00:00" u="1"/>
        <d v="2001-06-21T00:00:00" u="1"/>
        <d v="2001-06-20T00:00:00" u="1"/>
        <d v="2001-06-19T00:00:00" u="1"/>
        <d v="2001-06-18T00:00:00" u="1"/>
        <d v="2001-06-15T00:00:00" u="1"/>
        <d v="2001-06-14T00:00:00" u="1"/>
        <d v="2001-06-13T00:00:00" u="1"/>
        <d v="2001-06-12T00:00:00" u="1"/>
        <d v="2001-06-11T00:00:00" u="1"/>
        <d v="2001-06-08T00:00:00" u="1"/>
        <d v="2001-06-07T00:00:00" u="1"/>
        <d v="2001-06-06T00:00:00" u="1"/>
        <d v="2001-06-05T00:00:00" u="1"/>
        <d v="2001-06-04T00:00:00" u="1"/>
        <d v="2001-06-01T00:00:00" u="1"/>
        <d v="2001-05-31T00:00:00" u="1"/>
        <d v="2001-05-30T00:00:00" u="1"/>
        <d v="2001-05-29T00:00:00" u="1"/>
        <d v="2001-05-28T00:00:00" u="1"/>
        <d v="2001-05-24T00:00:00" u="1"/>
        <d v="2001-05-23T00:00:00" u="1"/>
        <d v="2001-05-22T00:00:00" u="1"/>
        <d v="2001-05-21T00:00:00" u="1"/>
        <d v="2001-05-18T00:00:00" u="1"/>
        <d v="2001-05-17T00:00:00" u="1"/>
        <d v="2001-05-16T00:00:00" u="1"/>
        <d v="2001-05-15T00:00:00" u="1"/>
        <d v="2001-05-14T00:00:00" u="1"/>
        <d v="2001-05-11T00:00:00" u="1"/>
        <d v="2001-05-10T00:00:00" u="1"/>
        <d v="2001-05-09T00:00:00" u="1"/>
        <d v="2001-05-08T00:00:00" u="1"/>
        <d v="2001-05-04T00:00:00" u="1"/>
        <d v="2001-05-03T00:00:00" u="1"/>
        <d v="2001-05-02T00:00:00" u="1"/>
        <d v="2001-05-01T00:00:00" u="1"/>
        <d v="2001-04-30T00:00:00" u="1"/>
        <d v="2001-04-27T00:00:00" u="1"/>
        <d v="2001-04-26T00:00:00" u="1"/>
        <d v="2001-04-25T00:00:00" u="1"/>
        <d v="2001-04-24T00:00:00" u="1"/>
        <d v="2001-04-23T00:00:00" u="1"/>
        <d v="2001-04-20T00:00:00" u="1"/>
        <d v="2001-04-19T00:00:00" u="1"/>
        <d v="2001-04-18T00:00:00" u="1"/>
        <d v="2001-04-17T00:00:00" u="1"/>
        <d v="2001-04-12T00:00:00" u="1"/>
        <d v="2001-04-11T00:00:00" u="1"/>
        <d v="2001-04-10T00:00:00" u="1"/>
        <d v="2001-04-09T00:00:00" u="1"/>
        <d v="2001-04-06T00:00:00" u="1"/>
        <d v="2001-04-05T00:00:00" u="1"/>
        <d v="2001-04-04T00:00:00" u="1"/>
        <d v="2001-04-03T00:00:00" u="1"/>
        <d v="2001-04-02T00:00:00" u="1"/>
        <d v="2001-03-30T00:00:00" u="1"/>
        <d v="2001-03-29T00:00:00" u="1"/>
        <d v="2001-03-28T00:00:00" u="1"/>
        <d v="2001-03-27T00:00:00" u="1"/>
        <d v="2001-03-26T00:00:00" u="1"/>
        <d v="2001-03-23T00:00:00" u="1"/>
        <d v="2001-03-22T00:00:00" u="1"/>
        <d v="2001-03-21T00:00:00" u="1"/>
        <d v="2001-03-20T00:00:00" u="1"/>
        <d v="2001-03-19T00:00:00" u="1"/>
        <d v="2001-03-16T00:00:00" u="1"/>
        <d v="2001-03-15T00:00:00" u="1"/>
        <d v="2001-03-14T00:00:00" u="1"/>
        <d v="2001-03-13T00:00:00" u="1"/>
        <d v="2001-03-12T00:00:00" u="1"/>
        <d v="2001-03-09T00:00:00" u="1"/>
        <d v="2001-03-08T00:00:00" u="1"/>
        <d v="2001-03-07T00:00:00" u="1"/>
        <d v="2001-03-06T00:00:00" u="1"/>
        <d v="2001-03-05T00:00:00" u="1"/>
        <d v="2001-03-02T00:00:00" u="1"/>
        <d v="2001-03-01T00:00:00" u="1"/>
        <d v="2001-02-28T00:00:00" u="1"/>
        <d v="2001-02-27T00:00:00" u="1"/>
        <d v="2001-02-26T00:00:00" u="1"/>
        <d v="2001-02-23T00:00:00" u="1"/>
        <d v="2001-02-22T00:00:00" u="1"/>
        <d v="2001-02-21T00:00:00" u="1"/>
        <d v="2001-02-20T00:00:00" u="1"/>
        <d v="2001-02-19T00:00:00" u="1"/>
        <d v="2001-02-16T00:00:00" u="1"/>
        <d v="2001-02-15T00:00:00" u="1"/>
        <d v="2001-02-14T00:00:00" u="1"/>
        <d v="2001-02-13T00:00:00" u="1"/>
        <d v="2001-02-12T00:00:00" u="1"/>
        <d v="2001-02-09T00:00:00" u="1"/>
        <d v="2001-02-08T00:00:00" u="1"/>
        <d v="2001-02-07T00:00:00" u="1"/>
        <d v="2001-02-06T00:00:00" u="1"/>
        <d v="2001-02-05T00:00:00" u="1"/>
        <d v="2001-02-02T00:00:00" u="1"/>
        <d v="2001-02-01T00:00:00" u="1"/>
        <d v="2001-01-31T00:00:00" u="1"/>
        <d v="2001-01-29T00:00:00" u="1"/>
        <d v="2001-01-26T00:00:00" u="1"/>
        <d v="2001-01-25T00:00:00" u="1"/>
        <d v="2001-01-24T00:00:00" u="1"/>
        <d v="2001-01-23T00:00:00" u="1"/>
        <d v="2001-01-22T00:00:00" u="1"/>
        <d v="2001-01-19T00:00:00" u="1"/>
        <d v="2001-01-18T00:00:00" u="1"/>
        <d v="2001-01-17T00:00:00" u="1"/>
        <d v="2001-01-16T00:00:00" u="1"/>
        <d v="2001-01-15T00:00:00" u="1"/>
        <d v="2001-01-12T00:00:00" u="1"/>
        <d v="2001-01-11T00:00:00" u="1"/>
        <d v="2001-01-10T00:00:00" u="1"/>
        <d v="2001-01-09T00:00:00" u="1"/>
        <d v="2001-01-08T00:00:00" u="1"/>
        <d v="2001-01-05T00:00:00" u="1"/>
        <d v="2001-01-04T00:00:00" u="1"/>
        <d v="2001-01-03T00:00:00" u="1"/>
        <d v="2001-01-02T00:00:00" u="1"/>
        <d v="2001-01-01T00:00:00" u="1"/>
        <d v="2000-12-29T00:00:00" u="1"/>
        <d v="2000-12-28T00:00:00" u="1"/>
        <d v="2000-12-27T00:00:00" u="1"/>
        <d v="2000-12-22T00:00:00" u="1"/>
        <d v="2000-12-21T00:00:00" u="1"/>
        <d v="2000-12-20T00:00:00" u="1"/>
        <d v="2000-12-19T00:00:00" u="1"/>
        <d v="2000-12-18T00:00:00" u="1"/>
        <d v="2000-12-15T00:00:00" u="1"/>
        <d v="2000-12-14T00:00:00" u="1"/>
        <d v="2000-12-13T00:00:00" u="1"/>
        <d v="2000-12-12T00:00:00" u="1"/>
        <d v="2000-12-11T00:00:00" u="1"/>
        <d v="2000-12-08T00:00:00" u="1"/>
        <d v="2000-12-07T00:00:00" u="1"/>
        <d v="2000-12-06T00:00:00" u="1"/>
        <d v="2000-12-05T00:00:00" u="1"/>
        <d v="2000-12-04T00:00:00" u="1"/>
        <d v="2000-12-01T00:00:00" u="1"/>
        <d v="2000-11-30T00:00:00" u="1"/>
        <d v="2000-11-29T00:00:00" u="1"/>
        <d v="2000-11-28T00:00:00" u="1"/>
        <d v="2000-11-27T00:00:00" u="1"/>
        <d v="2000-11-24T00:00:00" u="1"/>
        <d v="2000-11-23T00:00:00" u="1"/>
        <d v="2000-11-22T00:00:00" u="1"/>
        <d v="2000-11-21T00:00:00" u="1"/>
        <d v="2000-11-20T00:00:00" u="1"/>
        <d v="2000-11-17T00:00:00" u="1"/>
        <d v="2000-11-16T00:00:00" u="1"/>
        <d v="2000-11-15T00:00:00" u="1"/>
        <d v="2000-11-14T00:00:00" u="1"/>
        <d v="2000-11-13T00:00:00" u="1"/>
        <d v="2000-11-10T00:00:00" u="1"/>
        <d v="2000-11-09T00:00:00" u="1"/>
        <d v="2000-11-08T00:00:00" u="1"/>
        <d v="2000-11-07T00:00:00" u="1"/>
        <d v="2000-11-06T00:00:00" u="1"/>
        <d v="2000-11-03T00:00:00" u="1"/>
        <d v="2000-11-02T00:00:00" u="1"/>
        <d v="2000-11-01T00:00:00" u="1"/>
        <d v="2000-10-31T00:00:00" u="1"/>
        <d v="2000-10-30T00:00:00" u="1"/>
        <d v="2000-10-27T00:00:00" u="1"/>
        <d v="2000-10-26T00:00:00" u="1"/>
        <d v="2000-10-25T00:00:00" u="1"/>
        <d v="2000-10-24T00:00:00" u="1"/>
        <d v="2000-10-23T00:00:00" u="1"/>
        <d v="2000-10-20T00:00:00" u="1"/>
        <d v="2000-10-19T00:00:00" u="1"/>
        <d v="2000-10-18T00:00:00" u="1"/>
        <d v="2000-10-17T00:00:00" u="1"/>
        <d v="2000-10-16T00:00:00" u="1"/>
        <d v="2000-10-13T00:00:00" u="1"/>
        <d v="2000-10-12T00:00:00" u="1"/>
        <d v="2000-10-11T00:00:00" u="1"/>
        <d v="2000-10-10T00:00:00" u="1"/>
        <d v="2000-10-09T00:00:00" u="1"/>
        <d v="2000-10-06T00:00:00" u="1"/>
        <d v="2000-10-05T00:00:00" u="1"/>
        <d v="2000-10-04T00:00:00" u="1"/>
        <d v="2000-10-03T00:00:00" u="1"/>
        <d v="2000-10-02T00:00:00" u="1"/>
        <d v="2000-09-29T00:00:00" u="1"/>
        <d v="2000-09-28T00:00:00" u="1"/>
        <d v="2000-09-27T00:00:00" u="1"/>
        <d v="2000-09-26T00:00:00" u="1"/>
        <d v="2000-09-25T00:00:00" u="1"/>
        <d v="2000-09-22T00:00:00" u="1"/>
        <d v="2000-09-21T00:00:00" u="1"/>
        <d v="2000-09-20T00:00:00" u="1"/>
        <d v="2000-09-19T00:00:00" u="1"/>
        <d v="2000-09-18T00:00:00" u="1"/>
        <d v="2000-09-15T00:00:00" u="1"/>
        <d v="2000-09-14T00:00:00" u="1"/>
        <d v="2000-09-13T00:00:00" u="1"/>
        <d v="2000-09-12T00:00:00" u="1"/>
        <d v="2000-09-11T00:00:00" u="1"/>
        <d v="2000-09-08T00:00:00" u="1"/>
        <d v="2000-09-07T00:00:00" u="1"/>
        <d v="2000-09-06T00:00:00" u="1"/>
        <d v="2000-09-05T00:00:00" u="1"/>
        <d v="2000-09-04T00:00:00" u="1"/>
        <d v="2000-09-01T00:00:00" u="1"/>
        <d v="2000-08-31T00:00:00" u="1"/>
        <d v="2000-08-30T00:00:00" u="1"/>
        <d v="2000-08-29T00:00:00" u="1"/>
        <d v="2000-08-28T00:00:00" u="1"/>
        <d v="2000-08-25T00:00:00" u="1"/>
        <d v="2000-08-24T00:00:00" u="1"/>
        <d v="2000-08-23T00:00:00" u="1"/>
        <d v="2000-08-22T00:00:00" u="1"/>
        <d v="2000-08-21T00:00:00" u="1"/>
        <d v="2000-08-18T00:00:00" u="1"/>
        <d v="2000-08-17T00:00:00" u="1"/>
        <d v="2000-08-16T00:00:00" u="1"/>
        <d v="2000-08-15T00:00:00" u="1"/>
        <d v="2000-08-14T00:00:00" u="1"/>
        <d v="2000-08-11T00:00:00" u="1"/>
        <d v="2000-08-10T00:00:00" u="1"/>
        <d v="2000-08-09T00:00:00" u="1"/>
        <d v="2000-08-08T00:00:00" u="1"/>
        <d v="2000-08-07T00:00:00" u="1"/>
        <d v="2000-08-04T00:00:00" u="1"/>
        <d v="2000-08-03T00:00:00" u="1"/>
        <d v="2000-08-02T00:00:00" u="1"/>
        <d v="2000-08-01T00:00:00" u="1"/>
        <d v="2000-07-31T00:00:00" u="1"/>
        <d v="2000-07-28T00:00:00" u="1"/>
        <d v="2000-07-27T00:00:00" u="1"/>
        <d v="2000-07-26T00:00:00" u="1"/>
        <d v="2000-07-25T00:00:00" u="1"/>
        <d v="2000-07-24T00:00:00" u="1"/>
        <d v="2000-07-23T00:00:00" u="1"/>
        <d v="2000-07-21T00:00:00" u="1"/>
        <d v="2000-07-20T00:00:00" u="1"/>
        <d v="2000-07-19T00:00:00" u="1"/>
      </sharedItems>
    </cacheField>
    <cacheField name="CompCode" numFmtId="0">
      <sharedItems containsString="0" containsBlank="1" containsNumber="1" containsInteger="1" minValue="46005" maxValue="63110" count="5">
        <n v="46005"/>
        <n v="50001"/>
        <n v="50006"/>
        <n v="63110"/>
        <m/>
      </sharedItems>
    </cacheField>
    <cacheField name="CompName" numFmtId="0">
      <sharedItems containsBlank="1" count="14">
        <s v="Enron Metals Commodity Corp."/>
        <s v="Enron Metals Limited"/>
        <s v="Enron Metals Commodity Ltd"/>
        <s v="Enron Metals Recycling"/>
        <m/>
        <s v="MG Ltd." u="1"/>
        <s v="MG Metal &amp; Commodity Company Ltd." u="1"/>
        <s v="MG Metal &amp; Commodity Corp." u="1"/>
        <s v="MG Metall Recycling GmbH, Hbg" u="1"/>
        <s v="R Wolff" u="1"/>
        <s v="test" u="1"/>
        <s v="MG Metall Recycling GmbH, Ffm" u="1"/>
        <s v=" " u="1"/>
        <s v="MG Ltd. physical" u="1"/>
      </sharedItems>
    </cacheField>
    <cacheField name="Product" numFmtId="0">
      <sharedItems containsBlank="1" count="45">
        <s v="Aluminium"/>
        <s v="Blister Copper"/>
        <s v="CU-Con."/>
        <s v="Copper"/>
        <s v="Copper Scrap"/>
        <s v="Gold"/>
        <s v="Lead"/>
        <s v="Lead Con."/>
        <s v="Silver"/>
        <s v="Zinc"/>
        <s v="Zinc Con."/>
        <s v="Aluminum Scrap"/>
        <s v="Nickel"/>
        <s v="Palladium"/>
        <s v="Platinum"/>
        <s v="Tin"/>
        <s v="Antimonial Lead"/>
        <s v="Cobalt"/>
        <s v="Brass"/>
        <s v="Iron"/>
        <s v="Magnesium"/>
        <s v="Titanium"/>
        <s v="VA-Steel"/>
        <m/>
        <s v="Cadmium" u="1"/>
        <s v="Cocoa Beans" u="1"/>
        <s v="Now SO (others)" u="1"/>
        <s v="Platin" u="1"/>
        <s v="Tungsten" u="1"/>
        <s v="Bismuth" u="1"/>
        <s v="FR - Unknown" u="1"/>
        <s v="LR - Unknown" u="1"/>
        <s v="Cocoa (LIFFE)" u="1"/>
        <s v="Cocoa (NYBOT)" u="1"/>
        <s v="Coffee (LIFFE)" u="1"/>
        <s v="Coffee (NYBOT)" u="1"/>
        <s v="Sugar (LIFFE)" u="1"/>
        <s v="Sugar (NYBOT)" u="1"/>
        <s v="Robusta Coffee" u="1"/>
        <s v="SC Unknown (TKNTRK)" u="1"/>
        <s v="Sugar" u="1"/>
        <s v="SC ? (TKNTRK)" u="1"/>
        <s v="Rhodium" u="1"/>
        <s v="Stainless Steel" u="1"/>
        <s v="Alumina" u="1"/>
      </sharedItems>
    </cacheField>
    <cacheField name="Type" numFmtId="0">
      <sharedItems containsBlank="1" count="12">
        <s v="LME"/>
        <s v="Prov. Billing"/>
        <s v="Physical"/>
        <s v="Comex"/>
        <s v="Stock physical"/>
        <s v="Physical real."/>
        <s v="Option Call"/>
        <s v="Option Put"/>
        <s v="Stock"/>
        <s v="NYBOT"/>
        <s v="NYMEX"/>
        <m/>
      </sharedItems>
    </cacheField>
    <cacheField name="Period" numFmtId="0">
      <sharedItems containsDate="1" containsString="0"/>
    </cacheField>
    <cacheField name="L" numFmtId="0">
      <sharedItems containsString="0" containsNumber="1" containsInteger="1"/>
    </cacheField>
    <cacheField name="S" numFmtId="0">
      <sharedItems containsString="0" containsNumber="1" containsInteger="1"/>
    </cacheField>
    <cacheField name="T" numFmtId="0">
      <sharedItems containsString="0" containsNumber="1" containsInteger="1"/>
    </cacheField>
    <cacheField name="Price" numFmtId="0">
      <sharedItems containsString="0" containsNumber="1"/>
    </cacheField>
    <cacheField name="Volat" numFmtId="0">
      <sharedItems containsString="0" containsNumber="1"/>
    </cacheField>
    <cacheField name="Gamma" numFmtId="0">
      <sharedItems containsString="0" containsNumber="1" containsInteger="1"/>
    </cacheField>
    <cacheField name="Value" numFmtId="0">
      <sharedItems containsString="0" containsBlank="1" count="1">
        <m/>
      </sharedItems>
    </cacheField>
    <cacheField name="Book ID" numFmtId="0">
      <sharedItems containsString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dataOnRows="1" applyNumberFormats="0" applyBorderFormats="0" applyFontFormats="0" applyPatternFormats="0" applyAlignmentFormats="0" applyWidthHeightFormats="1" dataCaption="Data" asteriskTotals="1" showItems="0" showMultipleLabel="0" showMemberPropertyTips="0" useAutoFormatting="1" rowGrandTotals="0" colGrandTotals="0" itemPrintTitles="1" indent="0" compact="0" compactData="0" gridDropZones="1">
  <location ref="A4:C28" firstHeaderRow="1" firstDataRow="2" firstDataCol="1" rowPageCount="1" colPageCount="1"/>
  <pivotFields count="14">
    <pivotField axis="axisCol" compact="0" numFmtId="14" outline="0" subtotalTop="0" showAll="0" includeNewItemsInFilter="1" sortType="descending" rankBy="0">
      <items count="348">
        <item x="2"/>
        <item x="1"/>
        <item x="0"/>
        <item m="1" x="3"/>
        <item m="1" x="4"/>
        <item m="1" x="5"/>
        <item m="1" x="6"/>
        <item m="1" x="7"/>
        <item m="1" x="8"/>
        <item m="1" x="9"/>
        <item m="1" x="10"/>
        <item m="1" x="11"/>
        <item m="1" x="12"/>
        <item m="1" x="13"/>
        <item m="1" x="14"/>
        <item m="1" x="15"/>
        <item m="1" x="16"/>
        <item m="1" x="17"/>
        <item m="1" x="18"/>
        <item m="1" x="19"/>
        <item m="1" x="20"/>
        <item m="1" x="21"/>
        <item m="1" x="22"/>
        <item m="1" x="23"/>
        <item m="1" x="24"/>
        <item m="1" x="25"/>
        <item m="1" x="26"/>
        <item m="1" x="27"/>
        <item m="1" x="28"/>
        <item m="1" x="29"/>
        <item m="1" x="30"/>
        <item m="1" x="31"/>
        <item m="1" x="32"/>
        <item m="1" x="33"/>
        <item m="1" x="34"/>
        <item m="1" x="35"/>
        <item m="1" x="36"/>
        <item m="1" x="37"/>
        <item m="1" x="38"/>
        <item m="1" x="39"/>
        <item m="1" x="40"/>
        <item m="1" x="41"/>
        <item m="1" x="42"/>
        <item m="1" x="43"/>
        <item m="1" x="44"/>
        <item m="1" x="45"/>
        <item m="1" x="46"/>
        <item m="1" x="47"/>
        <item m="1" x="48"/>
        <item m="1" x="49"/>
        <item m="1" x="50"/>
        <item m="1" x="51"/>
        <item m="1" x="52"/>
        <item m="1" x="53"/>
        <item m="1" x="54"/>
        <item m="1" x="55"/>
        <item m="1" x="56"/>
        <item m="1" x="57"/>
        <item m="1" x="58"/>
        <item m="1" x="59"/>
        <item m="1" x="60"/>
        <item m="1" x="61"/>
        <item m="1" x="62"/>
        <item m="1" x="63"/>
        <item m="1" x="64"/>
        <item m="1" x="65"/>
        <item m="1" x="66"/>
        <item m="1" x="67"/>
        <item m="1" x="68"/>
        <item m="1" x="69"/>
        <item m="1" x="70"/>
        <item m="1" x="71"/>
        <item m="1" x="72"/>
        <item m="1" x="73"/>
        <item m="1" x="74"/>
        <item m="1" x="75"/>
        <item m="1" x="76"/>
        <item m="1" x="77"/>
        <item m="1" x="78"/>
        <item m="1" x="79"/>
        <item m="1" x="80"/>
        <item m="1" x="81"/>
        <item m="1" x="82"/>
        <item m="1" x="83"/>
        <item m="1" x="84"/>
        <item m="1" x="85"/>
        <item m="1" x="86"/>
        <item m="1" x="87"/>
        <item m="1" x="88"/>
        <item m="1" x="89"/>
        <item m="1" x="90"/>
        <item m="1" x="91"/>
        <item m="1" x="92"/>
        <item m="1" x="93"/>
        <item m="1" x="94"/>
        <item m="1" x="95"/>
        <item m="1" x="96"/>
        <item m="1" x="97"/>
        <item m="1" x="98"/>
        <item m="1" x="99"/>
        <item m="1" x="100"/>
        <item m="1" x="101"/>
        <item m="1" x="102"/>
        <item m="1" x="103"/>
        <item m="1" x="104"/>
        <item m="1" x="105"/>
        <item m="1" x="106"/>
        <item m="1" x="107"/>
        <item m="1" x="108"/>
        <item m="1" x="109"/>
        <item m="1" x="110"/>
        <item m="1" x="111"/>
        <item m="1" x="112"/>
        <item m="1" x="113"/>
        <item m="1" x="114"/>
        <item m="1" x="115"/>
        <item m="1" x="116"/>
        <item m="1" x="117"/>
        <item m="1" x="118"/>
        <item m="1" x="119"/>
        <item m="1" x="120"/>
        <item m="1" x="121"/>
        <item m="1" x="122"/>
        <item m="1" x="123"/>
        <item m="1" x="124"/>
        <item m="1" x="125"/>
        <item m="1" x="126"/>
        <item m="1" x="127"/>
        <item m="1" x="128"/>
        <item m="1" x="129"/>
        <item m="1" x="130"/>
        <item m="1" x="131"/>
        <item m="1" x="132"/>
        <item m="1" x="133"/>
        <item m="1" x="134"/>
        <item m="1" x="135"/>
        <item m="1" x="136"/>
        <item m="1" x="137"/>
        <item m="1" x="138"/>
        <item m="1" x="139"/>
        <item m="1" x="140"/>
        <item m="1" x="141"/>
        <item m="1" x="142"/>
        <item m="1" x="143"/>
        <item m="1" x="144"/>
        <item m="1" x="145"/>
        <item m="1" x="146"/>
        <item m="1" x="147"/>
        <item m="1" x="148"/>
        <item m="1" x="149"/>
        <item m="1" x="150"/>
        <item m="1" x="151"/>
        <item m="1" x="152"/>
        <item m="1" x="153"/>
        <item m="1" x="154"/>
        <item m="1" x="155"/>
        <item m="1" x="156"/>
        <item m="1" x="157"/>
        <item m="1" x="158"/>
        <item m="1" x="159"/>
        <item m="1" x="160"/>
        <item m="1" x="161"/>
        <item m="1" x="162"/>
        <item m="1" x="163"/>
        <item m="1" x="164"/>
        <item m="1" x="165"/>
        <item m="1" x="166"/>
        <item m="1" x="167"/>
        <item m="1" x="168"/>
        <item m="1" x="169"/>
        <item m="1" x="170"/>
        <item m="1" x="171"/>
        <item m="1" x="172"/>
        <item m="1" x="173"/>
        <item m="1" x="174"/>
        <item m="1" x="175"/>
        <item m="1" x="176"/>
        <item m="1" x="177"/>
        <item m="1" x="178"/>
        <item m="1" x="179"/>
        <item m="1" x="180"/>
        <item m="1" x="181"/>
        <item m="1" x="182"/>
        <item m="1" x="183"/>
        <item m="1" x="184"/>
        <item m="1" x="185"/>
        <item m="1" x="186"/>
        <item m="1" x="187"/>
        <item m="1" x="188"/>
        <item m="1" x="189"/>
        <item m="1" x="190"/>
        <item m="1" x="191"/>
        <item m="1" x="192"/>
        <item m="1" x="193"/>
        <item m="1" x="194"/>
        <item m="1" x="195"/>
        <item m="1" x="196"/>
        <item m="1" x="197"/>
        <item m="1" x="198"/>
        <item m="1" x="199"/>
        <item m="1" x="200"/>
        <item m="1" x="201"/>
        <item m="1" x="202"/>
        <item m="1" x="203"/>
        <item m="1" x="204"/>
        <item m="1" x="205"/>
        <item m="1" x="206"/>
        <item m="1" x="207"/>
        <item m="1" x="208"/>
        <item m="1" x="209"/>
        <item m="1" x="210"/>
        <item m="1" x="211"/>
        <item m="1" x="212"/>
        <item m="1" x="213"/>
        <item m="1" x="214"/>
        <item m="1" x="215"/>
        <item m="1" x="216"/>
        <item m="1" x="217"/>
        <item m="1" x="218"/>
        <item m="1" x="219"/>
        <item m="1" x="220"/>
        <item m="1" x="221"/>
        <item m="1" x="222"/>
        <item m="1" x="223"/>
        <item m="1" x="224"/>
        <item m="1" x="225"/>
        <item m="1" x="226"/>
        <item m="1" x="227"/>
        <item m="1" x="228"/>
        <item m="1" x="229"/>
        <item m="1" x="230"/>
        <item m="1" x="231"/>
        <item m="1" x="232"/>
        <item m="1" x="233"/>
        <item m="1" x="234"/>
        <item m="1" x="235"/>
        <item m="1" x="236"/>
        <item m="1" x="237"/>
        <item m="1" x="238"/>
        <item m="1" x="239"/>
        <item m="1" x="240"/>
        <item m="1" x="241"/>
        <item m="1" x="242"/>
        <item m="1" x="243"/>
        <item m="1" x="244"/>
        <item m="1" x="245"/>
        <item m="1" x="246"/>
        <item m="1" x="247"/>
        <item m="1" x="248"/>
        <item m="1" x="249"/>
        <item m="1" x="250"/>
        <item m="1" x="251"/>
        <item m="1" x="252"/>
        <item m="1" x="253"/>
        <item m="1" x="254"/>
        <item m="1" x="255"/>
        <item m="1" x="256"/>
        <item m="1" x="257"/>
        <item m="1" x="258"/>
        <item m="1" x="259"/>
        <item m="1" x="260"/>
        <item m="1" x="261"/>
        <item m="1" x="262"/>
        <item m="1" x="263"/>
        <item m="1" x="264"/>
        <item m="1" x="265"/>
        <item m="1" x="266"/>
        <item m="1" x="267"/>
        <item m="1" x="268"/>
        <item m="1" x="269"/>
        <item m="1" x="270"/>
        <item m="1" x="271"/>
        <item m="1" x="272"/>
        <item m="1" x="273"/>
        <item m="1" x="274"/>
        <item m="1" x="275"/>
        <item m="1" x="276"/>
        <item m="1" x="277"/>
        <item m="1" x="278"/>
        <item m="1" x="279"/>
        <item m="1" x="280"/>
        <item m="1" x="281"/>
        <item m="1" x="282"/>
        <item m="1" x="283"/>
        <item m="1" x="284"/>
        <item m="1" x="285"/>
        <item m="1" x="286"/>
        <item m="1" x="287"/>
        <item m="1" x="288"/>
        <item m="1" x="289"/>
        <item m="1" x="290"/>
        <item m="1" x="291"/>
        <item m="1" x="292"/>
        <item m="1" x="293"/>
        <item m="1" x="294"/>
        <item m="1" x="295"/>
        <item m="1" x="296"/>
        <item m="1" x="297"/>
        <item m="1" x="298"/>
        <item m="1" x="299"/>
        <item m="1" x="300"/>
        <item m="1" x="301"/>
        <item m="1" x="302"/>
        <item m="1" x="303"/>
        <item h="1" m="1" x="304"/>
        <item h="1" m="1" x="305"/>
        <item h="1" m="1" x="306"/>
        <item h="1" m="1" x="307"/>
        <item h="1" m="1" x="308"/>
        <item h="1" m="1" x="309"/>
        <item h="1" m="1" x="310"/>
        <item h="1" m="1" x="311"/>
        <item h="1" m="1" x="312"/>
        <item h="1" m="1" x="313"/>
        <item h="1" m="1" x="314"/>
        <item h="1" m="1" x="315"/>
        <item h="1" m="1" x="316"/>
        <item h="1" m="1" x="317"/>
        <item h="1" m="1" x="318"/>
        <item h="1" m="1" x="319"/>
        <item h="1" m="1" x="320"/>
        <item h="1" m="1" x="321"/>
        <item h="1" m="1" x="322"/>
        <item h="1" m="1" x="323"/>
        <item h="1" m="1" x="324"/>
        <item h="1" m="1" x="325"/>
        <item h="1" m="1" x="326"/>
        <item h="1" m="1" x="327"/>
        <item h="1" m="1" x="328"/>
        <item h="1" m="1" x="329"/>
        <item h="1" m="1" x="330"/>
        <item h="1" m="1" x="331"/>
        <item h="1" m="1" x="332"/>
        <item h="1" m="1" x="333"/>
        <item h="1" m="1" x="334"/>
        <item h="1" m="1" x="335"/>
        <item h="1" m="1" x="336"/>
        <item h="1" m="1" x="337"/>
        <item h="1" m="1" x="338"/>
        <item h="1" m="1" x="339"/>
        <item h="1" m="1" x="340"/>
        <item h="1" m="1" x="341"/>
        <item h="1" m="1" x="342"/>
        <item h="1" m="1" x="343"/>
        <item h="1" m="1" x="344"/>
        <item h="1" m="1" x="345"/>
        <item h="1" m="1" x="346"/>
        <item t="default"/>
      </items>
    </pivotField>
    <pivotField compact="0" outline="0" subtotalTop="0" showAll="0" includeNewItemsInFilter="1"/>
    <pivotField axis="axisPage" compact="0" outline="0" subtotalTop="0" showAll="0" includeNewItemsInFilter="1" defaultSubtotal="0">
      <items count="14">
        <item m="1" x="5"/>
        <item m="1" x="6"/>
        <item m="1" x="7"/>
        <item m="1" x="8"/>
        <item m="1" x="9"/>
        <item m="1" x="10"/>
        <item m="1" x="11"/>
        <item x="4"/>
        <item m="1" x="12"/>
        <item m="1" x="13"/>
        <item x="0"/>
        <item x="1"/>
        <item x="2"/>
        <item x="3"/>
      </items>
    </pivotField>
    <pivotField axis="axisRow" compact="0" outline="0" subtotalTop="0" showAll="0" includeNewItemsInFilter="1">
      <items count="46">
        <item x="0"/>
        <item x="11"/>
        <item x="1"/>
        <item x="18"/>
        <item m="1" x="24"/>
        <item x="17"/>
        <item m="1" x="25"/>
        <item x="3"/>
        <item x="4"/>
        <item x="2"/>
        <item x="5"/>
        <item x="6"/>
        <item x="7"/>
        <item x="20"/>
        <item x="12"/>
        <item m="1" x="26"/>
        <item x="13"/>
        <item m="1" x="27"/>
        <item x="8"/>
        <item x="15"/>
        <item x="21"/>
        <item m="1" x="28"/>
        <item x="22"/>
        <item x="9"/>
        <item x="10"/>
        <item m="1" x="29"/>
        <item h="1" x="23"/>
        <item h="1" m="1" x="30"/>
        <item h="1" m="1" x="31"/>
        <item h="1" m="1" x="32"/>
        <item h="1" m="1" x="33"/>
        <item h="1" m="1" x="34"/>
        <item h="1" m="1" x="35"/>
        <item h="1" m="1" x="36"/>
        <item h="1" m="1" x="37"/>
        <item x="16"/>
        <item x="14"/>
        <item h="1" m="1" x="38"/>
        <item m="1" x="39"/>
        <item h="1" m="1" x="40"/>
        <item x="19"/>
        <item m="1" x="41"/>
        <item m="1" x="42"/>
        <item m="1" x="43"/>
        <item m="1" x="44"/>
        <item t="default"/>
      </items>
    </pivotField>
    <pivotField compact="0" outline="0" subtotalTop="0" showAll="0" includeNewItemsInFilter="1"/>
    <pivotField compact="0" numFmtId="17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dataField="1"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</pivotFields>
  <rowFields count="1">
    <field x="3"/>
  </rowFields>
  <rowItems count="23">
    <i>
      <x/>
    </i>
    <i>
      <x v="1"/>
    </i>
    <i>
      <x v="2"/>
    </i>
    <i>
      <x v="3"/>
    </i>
    <i>
      <x v="5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6"/>
    </i>
    <i>
      <x v="18"/>
    </i>
    <i>
      <x v="19"/>
    </i>
    <i>
      <x v="20"/>
    </i>
    <i>
      <x v="22"/>
    </i>
    <i>
      <x v="23"/>
    </i>
    <i>
      <x v="24"/>
    </i>
    <i>
      <x v="35"/>
    </i>
    <i>
      <x v="36"/>
    </i>
    <i>
      <x v="40"/>
    </i>
  </rowItems>
  <colFields count="1">
    <field x="0"/>
  </colFields>
  <colItems count="2">
    <i>
      <x v="1"/>
    </i>
    <i>
      <x v="2"/>
    </i>
  </colItems>
  <pageFields count="1">
    <pageField fld="2" hier="0"/>
  </pageFields>
  <dataFields count="1">
    <dataField name="Sum of T" fld="8" baseField="0" baseItem="0" numFmtId="38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pageSetUpPr fitToPage="1"/>
  </sheetPr>
  <dimension ref="A1:K46"/>
  <sheetViews>
    <sheetView showGridLines="0" tabSelected="1" zoomScale="75" workbookViewId="0">
      <selection activeCell="N9" sqref="N9"/>
    </sheetView>
  </sheetViews>
  <sheetFormatPr defaultRowHeight="12.75" x14ac:dyDescent="0.2"/>
  <cols>
    <col min="1" max="1" width="19.5703125" style="2" customWidth="1"/>
    <col min="2" max="5" width="14" style="2" customWidth="1"/>
    <col min="6" max="6" width="12.28515625" style="2" customWidth="1"/>
    <col min="7" max="7" width="14" style="2" customWidth="1"/>
    <col min="8" max="8" width="10.28515625" style="2" customWidth="1"/>
    <col min="9" max="9" width="9.140625" style="2"/>
    <col min="10" max="10" width="10.5703125" style="2" customWidth="1"/>
    <col min="11" max="11" width="12" style="2" bestFit="1" customWidth="1"/>
    <col min="12" max="16384" width="9.140625" style="2"/>
  </cols>
  <sheetData>
    <row r="1" spans="1:11" ht="20.25" x14ac:dyDescent="0.3">
      <c r="A1" s="1" t="s">
        <v>0</v>
      </c>
    </row>
    <row r="2" spans="1:11" ht="20.25" x14ac:dyDescent="0.3">
      <c r="A2" s="1" t="str">
        <f ca="1">CONCATENATE("COB: ",TEXT(COB_DATE,"DD/MM/YYYY"))</f>
        <v>COB: 23/11/2001</v>
      </c>
    </row>
    <row r="3" spans="1:11" s="3" customFormat="1" ht="51" x14ac:dyDescent="0.2">
      <c r="B3" s="4" t="s">
        <v>1</v>
      </c>
      <c r="C3" s="4" t="s">
        <v>2</v>
      </c>
      <c r="D3" s="4" t="s">
        <v>3</v>
      </c>
      <c r="E3" s="4" t="s">
        <v>4</v>
      </c>
      <c r="F3" s="5" t="s">
        <v>5</v>
      </c>
      <c r="G3" s="5" t="s">
        <v>6</v>
      </c>
      <c r="I3" s="6" t="s">
        <v>7</v>
      </c>
      <c r="J3" s="7" t="s">
        <v>8</v>
      </c>
      <c r="K3" s="6" t="s">
        <v>9</v>
      </c>
    </row>
    <row r="4" spans="1:11" s="3" customFormat="1" ht="18" x14ac:dyDescent="0.25">
      <c r="A4" s="8" t="s">
        <v>10</v>
      </c>
      <c r="B4" s="5"/>
      <c r="C4" s="5"/>
      <c r="D4" s="5"/>
      <c r="E4" s="5"/>
      <c r="F4" s="5"/>
      <c r="G4" s="5"/>
      <c r="J4" s="9"/>
    </row>
    <row r="5" spans="1:11" s="3" customFormat="1" x14ac:dyDescent="0.2">
      <c r="B5" s="5"/>
      <c r="C5" s="5"/>
      <c r="D5" s="5"/>
      <c r="E5" s="5"/>
      <c r="F5" s="5"/>
      <c r="G5" s="5"/>
      <c r="J5" s="9"/>
    </row>
    <row r="6" spans="1:11" ht="14.25" x14ac:dyDescent="0.2">
      <c r="A6" s="10" t="s">
        <v>11</v>
      </c>
      <c r="B6" s="11">
        <f ca="1">-VLOOKUP($A6,'[1]Entity BreakDown'!$A$3:$G$16,MATCH(B$3,'[1]Entity BreakDown'!$A$3:$G$3,0),0)</f>
        <v>727592.3621389016</v>
      </c>
      <c r="C6" s="11">
        <f ca="1">-VLOOKUP($A6,'[1]Entity BreakDown'!$A$3:$G$16,MATCH(C$3,'[1]Entity BreakDown'!$A$3:$G$3,0),0)</f>
        <v>5406919.5143062994</v>
      </c>
      <c r="D6" s="11">
        <f ca="1">-VLOOKUP($A6,'[1]Entity BreakDown'!$A$3:$G$16,MATCH(D$3,'[1]Entity BreakDown'!$A$3:$G$3,0),0)</f>
        <v>0</v>
      </c>
      <c r="E6" s="11">
        <f ca="1">-VLOOKUP($A6,'[1]Entity BreakDown'!$A$3:$G$16,MATCH(E$3,'[1]Entity BreakDown'!$A$3:$G$3,0),0)</f>
        <v>78838.839341446321</v>
      </c>
      <c r="F6" s="12">
        <f t="shared" ref="F6:F15" ca="1" si="0">G6-SUM(B6:E6)</f>
        <v>-413567.57480854634</v>
      </c>
      <c r="G6" s="12">
        <f ca="1">-VLOOKUP($A6,'[1]Entity BreakDown'!$A$3:$G$16,MATCH(G$3,'[1]Entity BreakDown'!$A$3:$G$3,0),0)</f>
        <v>5799783.1409781016</v>
      </c>
      <c r="J6" s="9"/>
    </row>
    <row r="7" spans="1:11" ht="14.25" x14ac:dyDescent="0.2">
      <c r="A7" s="10" t="s">
        <v>12</v>
      </c>
      <c r="B7" s="11">
        <f ca="1">-VLOOKUP($A7,'[1]Entity BreakDown'!$A$3:$G$16,MATCH(B$3,'[1]Entity BreakDown'!$A$3:$G$3,0),0)</f>
        <v>1383669.6211464324</v>
      </c>
      <c r="C7" s="11">
        <f ca="1">-VLOOKUP($A7,'[1]Entity BreakDown'!$A$3:$G$16,MATCH(C$3,'[1]Entity BreakDown'!$A$3:$G$3,0),0)</f>
        <v>3031999.919992425</v>
      </c>
      <c r="D7" s="11">
        <f ca="1">-VLOOKUP($A7,'[1]Entity BreakDown'!$A$3:$G$16,MATCH(D$3,'[1]Entity BreakDown'!$A$3:$G$3,0),0)</f>
        <v>452799.1146924608</v>
      </c>
      <c r="E7" s="11">
        <f ca="1">-VLOOKUP($A7,'[1]Entity BreakDown'!$A$3:$G$16,MATCH(E$3,'[1]Entity BreakDown'!$A$3:$G$3,0),0)</f>
        <v>17010.339969101013</v>
      </c>
      <c r="F7" s="12">
        <f t="shared" ca="1" si="0"/>
        <v>-1231531.0027363393</v>
      </c>
      <c r="G7" s="12">
        <f ca="1">-VLOOKUP($A7,'[1]Entity BreakDown'!$A$3:$G$16,MATCH(G$3,'[1]Entity BreakDown'!$A$3:$G$3,0),0)</f>
        <v>3653947.9930640804</v>
      </c>
    </row>
    <row r="8" spans="1:11" ht="14.25" x14ac:dyDescent="0.2">
      <c r="A8" s="10" t="s">
        <v>13</v>
      </c>
      <c r="B8" s="11">
        <f ca="1">-VLOOKUP($A8,'[1]Entity BreakDown'!$A$3:$G$16,MATCH(B$3,'[1]Entity BreakDown'!$A$3:$G$3,0),0)</f>
        <v>229262.86501990515</v>
      </c>
      <c r="C8" s="11">
        <f ca="1">-VLOOKUP($A8,'[1]Entity BreakDown'!$A$3:$G$16,MATCH(C$3,'[1]Entity BreakDown'!$A$3:$G$3,0),0)</f>
        <v>209251.07598737508</v>
      </c>
      <c r="D8" s="11">
        <f ca="1">-VLOOKUP($A8,'[1]Entity BreakDown'!$A$3:$G$16,MATCH(D$3,'[1]Entity BreakDown'!$A$3:$G$3,0),0)</f>
        <v>50177.798939847315</v>
      </c>
      <c r="E8" s="11">
        <f ca="1">-VLOOKUP($A8,'[1]Entity BreakDown'!$A$3:$G$16,MATCH(E$3,'[1]Entity BreakDown'!$A$3:$G$3,0),0)</f>
        <v>950.28120663302025</v>
      </c>
      <c r="F8" s="12">
        <f t="shared" ca="1" si="0"/>
        <v>-6021.825508780661</v>
      </c>
      <c r="G8" s="12">
        <f ca="1">-VLOOKUP($A8,'[1]Entity BreakDown'!$A$3:$G$16,MATCH(G$3,'[1]Entity BreakDown'!$A$3:$G$3,0),0)</f>
        <v>483620.19564497995</v>
      </c>
    </row>
    <row r="9" spans="1:11" ht="14.25" x14ac:dyDescent="0.2">
      <c r="A9" s="10" t="s">
        <v>14</v>
      </c>
      <c r="B9" s="11">
        <f ca="1">-VLOOKUP($A9,'[1]Entity BreakDown'!$A$3:$G$16,MATCH(B$3,'[1]Entity BreakDown'!$A$3:$G$3,0),0)</f>
        <v>144109.40707931138</v>
      </c>
      <c r="C9" s="11">
        <f ca="1">-VLOOKUP($A9,'[1]Entity BreakDown'!$A$3:$G$16,MATCH(C$3,'[1]Entity BreakDown'!$A$3:$G$3,0),0)</f>
        <v>849780.84067196341</v>
      </c>
      <c r="D9" s="11">
        <f ca="1">-VLOOKUP($A9,'[1]Entity BreakDown'!$A$3:$G$16,MATCH(D$3,'[1]Entity BreakDown'!$A$3:$G$3,0),0)</f>
        <v>0</v>
      </c>
      <c r="E9" s="11">
        <f ca="1">-VLOOKUP($A9,'[1]Entity BreakDown'!$A$3:$G$16,MATCH(E$3,'[1]Entity BreakDown'!$A$3:$G$3,0),0)</f>
        <v>3994.7252056640923</v>
      </c>
      <c r="F9" s="12">
        <f t="shared" ca="1" si="0"/>
        <v>-22921.755689697806</v>
      </c>
      <c r="G9" s="12">
        <f ca="1">-VLOOKUP($A9,'[1]Entity BreakDown'!$A$3:$G$16,MATCH(G$3,'[1]Entity BreakDown'!$A$3:$G$3,0),0)</f>
        <v>974963.2172672411</v>
      </c>
    </row>
    <row r="10" spans="1:11" ht="14.25" x14ac:dyDescent="0.2">
      <c r="A10" s="10" t="s">
        <v>15</v>
      </c>
      <c r="B10" s="11">
        <f ca="1">-VLOOKUP($A10,'[1]Entity BreakDown'!$A$3:$G$16,MATCH(B$3,'[1]Entity BreakDown'!$A$3:$G$3,0),0)</f>
        <v>10297.756668059887</v>
      </c>
      <c r="C10" s="11">
        <f ca="1">-VLOOKUP($A10,'[1]Entity BreakDown'!$A$3:$G$16,MATCH(C$3,'[1]Entity BreakDown'!$A$3:$G$3,0),0)</f>
        <v>0</v>
      </c>
      <c r="D10" s="11">
        <f ca="1">-VLOOKUP($A10,'[1]Entity BreakDown'!$A$3:$G$16,MATCH(D$3,'[1]Entity BreakDown'!$A$3:$G$3,0),0)</f>
        <v>170376.54314138612</v>
      </c>
      <c r="E10" s="11">
        <f ca="1">-VLOOKUP($A10,'[1]Entity BreakDown'!$A$3:$G$16,MATCH(E$3,'[1]Entity BreakDown'!$A$3:$G$3,0),0)</f>
        <v>0</v>
      </c>
      <c r="F10" s="12">
        <f t="shared" ca="1" si="0"/>
        <v>-370.72084956965409</v>
      </c>
      <c r="G10" s="12">
        <f ca="1">-VLOOKUP($A10,'[1]Entity BreakDown'!$A$3:$G$16,MATCH(G$3,'[1]Entity BreakDown'!$A$3:$G$3,0),0)</f>
        <v>180303.57895987635</v>
      </c>
    </row>
    <row r="11" spans="1:11" ht="14.25" x14ac:dyDescent="0.2">
      <c r="A11" s="10" t="s">
        <v>16</v>
      </c>
      <c r="B11" s="11">
        <f ca="1">-VLOOKUP($A11,'[1]Entity BreakDown'!$A$3:$G$16,MATCH(B$3,'[1]Entity BreakDown'!$A$3:$G$3,0),0)</f>
        <v>112374.85826480476</v>
      </c>
      <c r="C11" s="11">
        <f ca="1">-VLOOKUP($A11,'[1]Entity BreakDown'!$A$3:$G$16,MATCH(C$3,'[1]Entity BreakDown'!$A$3:$G$3,0),0)</f>
        <v>124217.03207213117</v>
      </c>
      <c r="D11" s="11">
        <f ca="1">-VLOOKUP($A11,'[1]Entity BreakDown'!$A$3:$G$16,MATCH(D$3,'[1]Entity BreakDown'!$A$3:$G$3,0),0)</f>
        <v>0</v>
      </c>
      <c r="E11" s="11">
        <f ca="1">-VLOOKUP($A11,'[1]Entity BreakDown'!$A$3:$G$16,MATCH(E$3,'[1]Entity BreakDown'!$A$3:$G$3,0),0)</f>
        <v>514.0799028218828</v>
      </c>
      <c r="F11" s="12">
        <f t="shared" ca="1" si="0"/>
        <v>-43182.16925646679</v>
      </c>
      <c r="G11" s="12">
        <f ca="1">-VLOOKUP($A11,'[1]Entity BreakDown'!$A$3:$G$16,MATCH(G$3,'[1]Entity BreakDown'!$A$3:$G$3,0),0)</f>
        <v>193923.80098329103</v>
      </c>
    </row>
    <row r="12" spans="1:11" ht="14.25" x14ac:dyDescent="0.2">
      <c r="A12" s="10" t="s">
        <v>17</v>
      </c>
      <c r="B12" s="11">
        <f ca="1">-VLOOKUP($A12,'[1]Entity BreakDown'!$A$3:$G$16,MATCH(B$3,'[1]Entity BreakDown'!$A$3:$G$3,0),0)</f>
        <v>311570.23853493831</v>
      </c>
      <c r="C12" s="11">
        <f ca="1">-VLOOKUP($A12,'[1]Entity BreakDown'!$A$3:$G$16,MATCH(C$3,'[1]Entity BreakDown'!$A$3:$G$3,0),0)</f>
        <v>1080021.1221503131</v>
      </c>
      <c r="D12" s="11">
        <f ca="1">-VLOOKUP($A12,'[1]Entity BreakDown'!$A$3:$G$16,MATCH(D$3,'[1]Entity BreakDown'!$A$3:$G$3,0),0)</f>
        <v>36357.012055374507</v>
      </c>
      <c r="E12" s="11">
        <f ca="1">-VLOOKUP($A12,'[1]Entity BreakDown'!$A$3:$G$16,MATCH(E$3,'[1]Entity BreakDown'!$A$3:$G$3,0),0)</f>
        <v>5650.6539404982677</v>
      </c>
      <c r="F12" s="12">
        <f t="shared" ca="1" si="0"/>
        <v>-86831.112632322591</v>
      </c>
      <c r="G12" s="12">
        <f ca="1">-VLOOKUP($A12,'[1]Entity BreakDown'!$A$3:$G$16,MATCH(G$3,'[1]Entity BreakDown'!$A$3:$G$3,0),0)</f>
        <v>1346767.9140488016</v>
      </c>
    </row>
    <row r="13" spans="1:11" ht="14.25" x14ac:dyDescent="0.2">
      <c r="A13" s="10" t="s">
        <v>18</v>
      </c>
      <c r="B13" s="11">
        <f ca="1">-VLOOKUP($A13,'[1]Entity BreakDown'!$A$3:$G$16,MATCH(B$3,'[1]Entity BreakDown'!$A$3:$G$3,0),0)</f>
        <v>114973.80329580624</v>
      </c>
      <c r="C13" s="11">
        <f ca="1">-VLOOKUP($A13,'[1]Entity BreakDown'!$A$3:$G$16,MATCH(C$3,'[1]Entity BreakDown'!$A$3:$G$3,0),0)</f>
        <v>0</v>
      </c>
      <c r="D13" s="11">
        <f ca="1">-VLOOKUP($A13,'[1]Entity BreakDown'!$A$3:$G$16,MATCH(D$3,'[1]Entity BreakDown'!$A$3:$G$3,0),0)</f>
        <v>200393.31509154558</v>
      </c>
      <c r="E13" s="11">
        <f ca="1">-VLOOKUP($A13,'[1]Entity BreakDown'!$A$3:$G$16,MATCH(E$3,'[1]Entity BreakDown'!$A$3:$G$3,0),0)</f>
        <v>0</v>
      </c>
      <c r="F13" s="12">
        <f t="shared" ca="1" si="0"/>
        <v>-10911.109239556477</v>
      </c>
      <c r="G13" s="12">
        <f ca="1">-VLOOKUP($A13,'[1]Entity BreakDown'!$A$3:$G$16,MATCH(G$3,'[1]Entity BreakDown'!$A$3:$G$3,0),0)</f>
        <v>304456.00914779532</v>
      </c>
    </row>
    <row r="14" spans="1:11" ht="14.25" x14ac:dyDescent="0.2">
      <c r="A14" s="10" t="s">
        <v>19</v>
      </c>
      <c r="B14" s="11">
        <f ca="1">-VLOOKUP($A14,'[1]Entity BreakDown'!$A$3:$G$16,MATCH(B$3,'[1]Entity BreakDown'!$A$3:$G$3,0),0)</f>
        <v>0</v>
      </c>
      <c r="C14" s="11">
        <f ca="1">-VLOOKUP($A14,'[1]Entity BreakDown'!$A$3:$G$16,MATCH(C$3,'[1]Entity BreakDown'!$A$3:$G$3,0),0)</f>
        <v>0</v>
      </c>
      <c r="D14" s="11">
        <f ca="1">-VLOOKUP($A14,'[1]Entity BreakDown'!$A$3:$G$16,MATCH(D$3,'[1]Entity BreakDown'!$A$3:$G$3,0),0)</f>
        <v>0</v>
      </c>
      <c r="E14" s="11">
        <f ca="1">-VLOOKUP($A14,'[1]Entity BreakDown'!$A$3:$G$16,MATCH(E$3,'[1]Entity BreakDown'!$A$3:$G$3,0),0)</f>
        <v>0</v>
      </c>
      <c r="F14" s="12">
        <f t="shared" ca="1" si="0"/>
        <v>0</v>
      </c>
      <c r="G14" s="12">
        <f ca="1">-VLOOKUP($A14,'[1]Entity BreakDown'!$A$3:$G$16,MATCH(G$3,'[1]Entity BreakDown'!$A$3:$G$3,0),0)</f>
        <v>0</v>
      </c>
    </row>
    <row r="15" spans="1:11" ht="14.25" x14ac:dyDescent="0.2">
      <c r="A15" s="10" t="s">
        <v>20</v>
      </c>
      <c r="B15" s="11">
        <f ca="1">-VLOOKUP($A15,'[1]Entity BreakDown'!$A$3:$G$16,MATCH(B$3,'[1]Entity BreakDown'!$A$3:$G$3,0),0)</f>
        <v>0</v>
      </c>
      <c r="C15" s="11">
        <f ca="1">-VLOOKUP($A15,'[1]Entity BreakDown'!$A$3:$G$16,MATCH(C$3,'[1]Entity BreakDown'!$A$3:$G$3,0),0)</f>
        <v>0</v>
      </c>
      <c r="D15" s="11">
        <f ca="1">-VLOOKUP($A15,'[1]Entity BreakDown'!$A$3:$G$16,MATCH(D$3,'[1]Entity BreakDown'!$A$3:$G$3,0),0)</f>
        <v>290018.74720922986</v>
      </c>
      <c r="E15" s="11">
        <f ca="1">-VLOOKUP($A15,'[1]Entity BreakDown'!$A$3:$G$16,MATCH(E$3,'[1]Entity BreakDown'!$A$3:$G$3,0),0)</f>
        <v>0</v>
      </c>
      <c r="F15" s="12">
        <f t="shared" ca="1" si="0"/>
        <v>0</v>
      </c>
      <c r="G15" s="12">
        <f ca="1">-VLOOKUP($A15,'[1]Entity BreakDown'!$A$3:$G$16,MATCH(G$3,'[1]Entity BreakDown'!$A$3:$G$3,0),0)</f>
        <v>290018.74720922986</v>
      </c>
    </row>
    <row r="16" spans="1:11" ht="15" thickBot="1" x14ac:dyDescent="0.25">
      <c r="A16" s="10" t="s">
        <v>5</v>
      </c>
      <c r="B16" s="11">
        <f t="shared" ref="B16:G16" ca="1" si="1">B17-SUM(B6:B15)</f>
        <v>-1269804.9862093618</v>
      </c>
      <c r="C16" s="11">
        <f t="shared" ca="1" si="1"/>
        <v>-4701063.273060712</v>
      </c>
      <c r="D16" s="11">
        <f t="shared" ca="1" si="1"/>
        <v>-594037.63401879801</v>
      </c>
      <c r="E16" s="11">
        <f t="shared" ca="1" si="1"/>
        <v>-17339.329265307431</v>
      </c>
      <c r="F16" s="12">
        <f t="shared" ca="1" si="1"/>
        <v>-333054.75595946191</v>
      </c>
      <c r="G16" s="12">
        <f t="shared" ca="1" si="1"/>
        <v>-6915299.9785136431</v>
      </c>
    </row>
    <row r="17" spans="1:11" ht="15.75" thickBot="1" x14ac:dyDescent="0.3">
      <c r="A17" s="13" t="s">
        <v>21</v>
      </c>
      <c r="B17" s="14">
        <f ca="1">-VLOOKUP($A17,'[1]Entity BreakDown'!$A$3:$G$16,MATCH(B$3,'[1]Entity BreakDown'!$A$3:$G$3,0),0)</f>
        <v>1764045.9259387981</v>
      </c>
      <c r="C17" s="14">
        <f ca="1">-VLOOKUP($A17,'[1]Entity BreakDown'!$A$3:$G$16,MATCH(C$3,'[1]Entity BreakDown'!$A$3:$G$3,0),0)</f>
        <v>6001126.232119794</v>
      </c>
      <c r="D17" s="14">
        <f ca="1">-VLOOKUP($A17,'[1]Entity BreakDown'!$A$3:$G$16,MATCH(D$3,'[1]Entity BreakDown'!$A$3:$G$3,0),0)</f>
        <v>606084.89711104624</v>
      </c>
      <c r="E17" s="15">
        <f ca="1">-VLOOKUP($A17,'[1]Entity BreakDown'!$A$3:$G$16,MATCH(E$3,'[1]Entity BreakDown'!$A$3:$G$3,0),0)</f>
        <v>89619.590300857162</v>
      </c>
      <c r="F17" s="14">
        <f ca="1">G17-SUM(B17:E17)</f>
        <v>-2148392.0266807415</v>
      </c>
      <c r="G17" s="15">
        <f ca="1">-VLOOKUP($A17,'[1]Entity BreakDown'!$A$3:$G$16,MATCH(G$3,'[1]Entity BreakDown'!$A$3:$G$3,0),0)</f>
        <v>6312484.6187897548</v>
      </c>
      <c r="I17" s="16">
        <v>4000000</v>
      </c>
      <c r="J17" s="17">
        <v>2000000</v>
      </c>
      <c r="K17" s="18">
        <f ca="1">SUM(I17:J17)-G17</f>
        <v>-312484.61878975481</v>
      </c>
    </row>
    <row r="18" spans="1:11" x14ac:dyDescent="0.2">
      <c r="B18" s="19"/>
      <c r="C18" s="19"/>
      <c r="D18" s="19"/>
      <c r="E18" s="19"/>
      <c r="F18" s="19"/>
      <c r="G18" s="19"/>
    </row>
    <row r="19" spans="1:11" x14ac:dyDescent="0.2">
      <c r="B19" s="20"/>
      <c r="C19" s="20"/>
      <c r="D19" s="20"/>
      <c r="E19" s="20"/>
      <c r="F19" s="20"/>
      <c r="G19" s="20"/>
    </row>
    <row r="20" spans="1:11" ht="15" x14ac:dyDescent="0.25">
      <c r="A20" s="13"/>
      <c r="B20" s="11"/>
      <c r="C20" s="11"/>
      <c r="D20" s="11"/>
      <c r="E20" s="12"/>
      <c r="F20" s="12"/>
      <c r="G20" s="12"/>
    </row>
    <row r="21" spans="1:11" ht="14.25" x14ac:dyDescent="0.2">
      <c r="A21" s="10"/>
      <c r="B21" s="11"/>
      <c r="C21" s="11"/>
      <c r="D21" s="11"/>
      <c r="E21" s="12"/>
      <c r="F21" s="12"/>
      <c r="G21" s="12"/>
    </row>
    <row r="22" spans="1:11" ht="14.25" x14ac:dyDescent="0.2">
      <c r="A22" s="10"/>
      <c r="B22" s="11"/>
      <c r="C22" s="11"/>
      <c r="D22" s="11"/>
      <c r="E22" s="12"/>
      <c r="F22" s="12"/>
      <c r="G22" s="12"/>
    </row>
    <row r="23" spans="1:11" ht="14.25" x14ac:dyDescent="0.2">
      <c r="A23" s="10"/>
      <c r="B23" s="11"/>
      <c r="C23" s="11"/>
      <c r="D23" s="11"/>
      <c r="E23" s="12"/>
      <c r="F23" s="12"/>
      <c r="G23" s="12"/>
    </row>
    <row r="24" spans="1:11" ht="14.25" x14ac:dyDescent="0.2">
      <c r="A24" s="10"/>
      <c r="B24" s="11"/>
      <c r="C24" s="11"/>
      <c r="D24" s="11"/>
      <c r="E24" s="12"/>
      <c r="F24" s="12"/>
      <c r="G24" s="12"/>
    </row>
    <row r="25" spans="1:11" ht="14.25" x14ac:dyDescent="0.2">
      <c r="A25" s="10"/>
      <c r="B25" s="11"/>
      <c r="C25" s="11"/>
      <c r="D25" s="11"/>
      <c r="E25" s="12"/>
      <c r="F25" s="12"/>
      <c r="G25" s="12"/>
    </row>
    <row r="26" spans="1:11" ht="14.25" x14ac:dyDescent="0.2">
      <c r="A26" s="10"/>
      <c r="B26" s="11"/>
      <c r="C26" s="11"/>
      <c r="D26" s="11"/>
      <c r="E26" s="12"/>
      <c r="F26" s="12"/>
      <c r="G26" s="12"/>
    </row>
    <row r="27" spans="1:11" ht="14.25" x14ac:dyDescent="0.2">
      <c r="A27" s="10"/>
      <c r="B27" s="11"/>
      <c r="C27" s="11"/>
      <c r="D27" s="11"/>
      <c r="E27" s="12"/>
      <c r="F27" s="12"/>
      <c r="G27" s="12"/>
    </row>
    <row r="28" spans="1:11" ht="14.25" x14ac:dyDescent="0.2">
      <c r="A28" s="10"/>
      <c r="B28" s="11"/>
      <c r="C28" s="11"/>
      <c r="D28" s="11"/>
      <c r="E28" s="12"/>
      <c r="F28" s="12"/>
      <c r="G28" s="12"/>
    </row>
    <row r="29" spans="1:11" ht="14.25" x14ac:dyDescent="0.2">
      <c r="A29" s="10"/>
      <c r="B29" s="11"/>
      <c r="C29" s="11"/>
      <c r="D29" s="11"/>
      <c r="E29" s="12"/>
      <c r="F29" s="12"/>
      <c r="G29" s="12"/>
    </row>
    <row r="30" spans="1:11" ht="14.25" x14ac:dyDescent="0.2">
      <c r="A30" s="10"/>
      <c r="B30" s="11"/>
      <c r="C30" s="11"/>
      <c r="D30" s="11"/>
      <c r="E30" s="12"/>
      <c r="F30" s="12"/>
      <c r="G30" s="12"/>
    </row>
    <row r="31" spans="1:11" ht="14.25" x14ac:dyDescent="0.2">
      <c r="A31" s="10"/>
      <c r="B31" s="11"/>
      <c r="C31" s="11"/>
      <c r="D31" s="11"/>
      <c r="E31" s="11"/>
      <c r="F31" s="12"/>
      <c r="G31" s="12"/>
    </row>
    <row r="32" spans="1:11" ht="15" x14ac:dyDescent="0.25">
      <c r="A32" s="13"/>
      <c r="B32" s="14"/>
      <c r="C32" s="14"/>
      <c r="D32" s="14"/>
      <c r="E32" s="15"/>
      <c r="F32" s="14"/>
      <c r="G32" s="15"/>
    </row>
    <row r="34" spans="1:7" ht="20.25" x14ac:dyDescent="0.3">
      <c r="A34" s="1"/>
    </row>
    <row r="35" spans="1:7" ht="14.25" x14ac:dyDescent="0.2">
      <c r="A35" s="10"/>
      <c r="B35" s="21"/>
      <c r="C35" s="21"/>
      <c r="D35" s="21"/>
      <c r="E35" s="21"/>
      <c r="F35" s="21"/>
      <c r="G35" s="21"/>
    </row>
    <row r="36" spans="1:7" ht="14.25" x14ac:dyDescent="0.2">
      <c r="A36" s="10"/>
      <c r="B36" s="21"/>
      <c r="C36" s="21"/>
      <c r="D36" s="21"/>
      <c r="E36" s="21"/>
      <c r="F36" s="21"/>
      <c r="G36" s="21"/>
    </row>
    <row r="37" spans="1:7" ht="14.25" x14ac:dyDescent="0.2">
      <c r="A37" s="10"/>
      <c r="B37" s="21"/>
      <c r="C37" s="21"/>
      <c r="D37" s="21"/>
      <c r="E37" s="21"/>
      <c r="F37" s="21"/>
      <c r="G37" s="21"/>
    </row>
    <row r="38" spans="1:7" ht="14.25" x14ac:dyDescent="0.2">
      <c r="A38" s="10"/>
      <c r="B38" s="21"/>
      <c r="C38" s="21"/>
      <c r="D38" s="21"/>
      <c r="E38" s="21"/>
      <c r="F38" s="21"/>
      <c r="G38" s="21"/>
    </row>
    <row r="39" spans="1:7" ht="14.25" x14ac:dyDescent="0.2">
      <c r="A39" s="10"/>
      <c r="B39" s="21"/>
      <c r="C39" s="21"/>
      <c r="D39" s="21"/>
      <c r="E39" s="21"/>
      <c r="F39" s="21"/>
      <c r="G39" s="21"/>
    </row>
    <row r="40" spans="1:7" ht="14.25" x14ac:dyDescent="0.2">
      <c r="A40" s="10"/>
      <c r="B40" s="21"/>
      <c r="C40" s="21"/>
      <c r="D40" s="21"/>
      <c r="E40" s="21"/>
      <c r="F40" s="21"/>
      <c r="G40" s="21"/>
    </row>
    <row r="41" spans="1:7" ht="14.25" x14ac:dyDescent="0.2">
      <c r="A41" s="10"/>
      <c r="B41" s="21"/>
      <c r="C41" s="21"/>
      <c r="D41" s="21"/>
      <c r="E41" s="21"/>
      <c r="F41" s="21"/>
      <c r="G41" s="21"/>
    </row>
    <row r="42" spans="1:7" ht="14.25" x14ac:dyDescent="0.2">
      <c r="A42" s="10"/>
      <c r="B42" s="21"/>
      <c r="C42" s="21"/>
      <c r="D42" s="21"/>
      <c r="E42" s="21"/>
      <c r="F42" s="21"/>
      <c r="G42" s="21"/>
    </row>
    <row r="43" spans="1:7" ht="14.25" x14ac:dyDescent="0.2">
      <c r="A43" s="10"/>
      <c r="B43" s="21"/>
      <c r="C43" s="21"/>
      <c r="D43" s="21"/>
      <c r="E43" s="21"/>
      <c r="F43" s="21"/>
      <c r="G43" s="21"/>
    </row>
    <row r="44" spans="1:7" ht="14.25" x14ac:dyDescent="0.2">
      <c r="A44" s="10"/>
      <c r="B44" s="21"/>
      <c r="C44" s="21"/>
      <c r="D44" s="21"/>
      <c r="E44" s="21"/>
      <c r="F44" s="21"/>
      <c r="G44" s="21"/>
    </row>
    <row r="45" spans="1:7" ht="14.25" x14ac:dyDescent="0.2">
      <c r="A45" s="10"/>
      <c r="B45" s="21"/>
      <c r="C45" s="21"/>
      <c r="D45" s="21"/>
      <c r="E45" s="21"/>
      <c r="F45" s="21"/>
      <c r="G45" s="21"/>
    </row>
    <row r="46" spans="1:7" ht="15" x14ac:dyDescent="0.25">
      <c r="A46" s="13"/>
      <c r="B46" s="22"/>
      <c r="C46" s="22"/>
      <c r="D46" s="22"/>
      <c r="E46" s="22"/>
      <c r="F46" s="22"/>
      <c r="G46" s="22"/>
    </row>
  </sheetData>
  <phoneticPr fontId="0" type="noConversion"/>
  <conditionalFormatting sqref="K17">
    <cfRule type="cellIs" dxfId="1" priority="1" stopIfTrue="1" operator="greaterThanOrEqual">
      <formula>0</formula>
    </cfRule>
    <cfRule type="cellIs" dxfId="0" priority="2" stopIfTrue="1" operator="lessThan">
      <formula>0</formula>
    </cfRule>
  </conditionalFormatting>
  <pageMargins left="0.75" right="0.75" top="1" bottom="1" header="0.5" footer="0.5"/>
  <pageSetup paperSize="9" scale="86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I54"/>
  <sheetViews>
    <sheetView zoomScale="80" workbookViewId="0">
      <selection activeCell="A14" sqref="A14"/>
    </sheetView>
  </sheetViews>
  <sheetFormatPr defaultRowHeight="12.75" x14ac:dyDescent="0.2"/>
  <cols>
    <col min="1" max="1" width="15.28515625" customWidth="1"/>
    <col min="2" max="2" width="10.85546875" customWidth="1"/>
    <col min="3" max="3" width="10.85546875" bestFit="1" customWidth="1"/>
    <col min="4" max="4" width="12.42578125" customWidth="1"/>
    <col min="5" max="8" width="2.7109375" customWidth="1"/>
    <col min="9" max="9" width="6.7109375" customWidth="1"/>
    <col min="13" max="13" width="12.140625" customWidth="1"/>
    <col min="14" max="14" width="12.5703125" customWidth="1"/>
  </cols>
  <sheetData>
    <row r="1" spans="1:9" x14ac:dyDescent="0.2">
      <c r="A1" t="s">
        <v>22</v>
      </c>
      <c r="B1" t="s">
        <v>23</v>
      </c>
      <c r="D1" t="s">
        <v>24</v>
      </c>
    </row>
    <row r="2" spans="1:9" x14ac:dyDescent="0.2">
      <c r="A2" s="23" t="s">
        <v>25</v>
      </c>
      <c r="B2" s="24" t="s">
        <v>26</v>
      </c>
      <c r="E2" t="s">
        <v>27</v>
      </c>
    </row>
    <row r="4" spans="1:9" x14ac:dyDescent="0.2">
      <c r="A4" s="25" t="s">
        <v>28</v>
      </c>
      <c r="B4" s="25" t="s">
        <v>29</v>
      </c>
      <c r="C4" s="26"/>
      <c r="D4" s="27" t="s">
        <v>30</v>
      </c>
    </row>
    <row r="5" spans="1:9" x14ac:dyDescent="0.2">
      <c r="A5" s="25" t="s">
        <v>31</v>
      </c>
      <c r="B5" s="28">
        <v>37218</v>
      </c>
      <c r="C5" s="29">
        <v>37217</v>
      </c>
      <c r="D5" s="30"/>
    </row>
    <row r="6" spans="1:9" x14ac:dyDescent="0.2">
      <c r="A6" s="31" t="s">
        <v>11</v>
      </c>
      <c r="B6" s="32">
        <v>-84275</v>
      </c>
      <c r="C6" s="33">
        <v>-73765</v>
      </c>
      <c r="D6" s="34">
        <f t="shared" ref="D6:D28" si="0">B6-C6</f>
        <v>-10510</v>
      </c>
    </row>
    <row r="7" spans="1:9" x14ac:dyDescent="0.2">
      <c r="A7" s="35" t="s">
        <v>32</v>
      </c>
      <c r="B7" s="36">
        <v>3333</v>
      </c>
      <c r="C7" s="37">
        <v>3185</v>
      </c>
      <c r="D7" s="34">
        <f t="shared" si="0"/>
        <v>148</v>
      </c>
    </row>
    <row r="8" spans="1:9" x14ac:dyDescent="0.2">
      <c r="A8" s="35" t="s">
        <v>33</v>
      </c>
      <c r="B8" s="36">
        <v>-1000</v>
      </c>
      <c r="C8" s="37">
        <v>-1000</v>
      </c>
      <c r="D8" s="34">
        <f t="shared" si="0"/>
        <v>0</v>
      </c>
    </row>
    <row r="9" spans="1:9" x14ac:dyDescent="0.2">
      <c r="A9" s="35" t="s">
        <v>34</v>
      </c>
      <c r="B9" s="36">
        <v>-58</v>
      </c>
      <c r="C9" s="37">
        <v>-69</v>
      </c>
      <c r="D9" s="34">
        <f t="shared" si="0"/>
        <v>11</v>
      </c>
    </row>
    <row r="10" spans="1:9" x14ac:dyDescent="0.2">
      <c r="A10" s="35" t="s">
        <v>35</v>
      </c>
      <c r="B10" s="36">
        <v>-6</v>
      </c>
      <c r="C10" s="37">
        <v>-6</v>
      </c>
      <c r="D10" s="34">
        <f t="shared" si="0"/>
        <v>0</v>
      </c>
    </row>
    <row r="11" spans="1:9" x14ac:dyDescent="0.2">
      <c r="A11" s="35" t="s">
        <v>12</v>
      </c>
      <c r="B11" s="36">
        <v>-53012</v>
      </c>
      <c r="C11" s="37">
        <v>-54728</v>
      </c>
      <c r="D11" s="34">
        <f t="shared" si="0"/>
        <v>1716</v>
      </c>
    </row>
    <row r="12" spans="1:9" x14ac:dyDescent="0.2">
      <c r="A12" s="35" t="s">
        <v>36</v>
      </c>
      <c r="B12" s="36">
        <v>-3412</v>
      </c>
      <c r="C12" s="37">
        <v>-3724</v>
      </c>
      <c r="D12" s="34">
        <f t="shared" si="0"/>
        <v>312</v>
      </c>
    </row>
    <row r="13" spans="1:9" ht="17.25" customHeight="1" x14ac:dyDescent="0.3">
      <c r="A13" s="35" t="s">
        <v>37</v>
      </c>
      <c r="B13" s="36">
        <v>230000</v>
      </c>
      <c r="C13" s="37">
        <v>230000</v>
      </c>
      <c r="D13" s="34">
        <f t="shared" si="0"/>
        <v>0</v>
      </c>
      <c r="I13" s="38"/>
    </row>
    <row r="14" spans="1:9" x14ac:dyDescent="0.2">
      <c r="A14" s="35" t="s">
        <v>18</v>
      </c>
      <c r="B14" s="36">
        <v>-18732</v>
      </c>
      <c r="C14" s="37">
        <v>-26544</v>
      </c>
      <c r="D14" s="34">
        <f t="shared" si="0"/>
        <v>7812</v>
      </c>
    </row>
    <row r="15" spans="1:9" x14ac:dyDescent="0.2">
      <c r="A15" s="35" t="s">
        <v>13</v>
      </c>
      <c r="B15" s="36">
        <v>17840</v>
      </c>
      <c r="C15" s="37">
        <v>18341</v>
      </c>
      <c r="D15" s="34">
        <f t="shared" si="0"/>
        <v>-501</v>
      </c>
    </row>
    <row r="16" spans="1:9" x14ac:dyDescent="0.2">
      <c r="A16" s="35" t="s">
        <v>38</v>
      </c>
      <c r="B16" s="36">
        <v>800</v>
      </c>
      <c r="C16" s="37">
        <v>800</v>
      </c>
      <c r="D16" s="34">
        <f t="shared" si="0"/>
        <v>0</v>
      </c>
    </row>
    <row r="17" spans="1:9" x14ac:dyDescent="0.2">
      <c r="A17" s="35" t="s">
        <v>39</v>
      </c>
      <c r="B17" s="36">
        <v>30</v>
      </c>
      <c r="C17" s="37">
        <v>31</v>
      </c>
      <c r="D17" s="34">
        <f t="shared" si="0"/>
        <v>-1</v>
      </c>
    </row>
    <row r="18" spans="1:9" x14ac:dyDescent="0.2">
      <c r="A18" s="35" t="s">
        <v>14</v>
      </c>
      <c r="B18" s="36">
        <v>-3471</v>
      </c>
      <c r="C18" s="37">
        <v>-3009</v>
      </c>
      <c r="D18" s="34">
        <f t="shared" si="0"/>
        <v>-462</v>
      </c>
    </row>
    <row r="19" spans="1:9" x14ac:dyDescent="0.2">
      <c r="A19" s="35" t="s">
        <v>40</v>
      </c>
      <c r="B19" s="36">
        <v>128</v>
      </c>
      <c r="C19" s="37">
        <v>160</v>
      </c>
      <c r="D19" s="34">
        <f t="shared" si="0"/>
        <v>-32</v>
      </c>
    </row>
    <row r="20" spans="1:9" x14ac:dyDescent="0.2">
      <c r="A20" s="35" t="s">
        <v>15</v>
      </c>
      <c r="B20" s="36">
        <v>2293980</v>
      </c>
      <c r="C20" s="37">
        <v>2157983</v>
      </c>
      <c r="D20" s="34">
        <f t="shared" si="0"/>
        <v>135997</v>
      </c>
    </row>
    <row r="21" spans="1:9" x14ac:dyDescent="0.2">
      <c r="A21" s="35" t="s">
        <v>16</v>
      </c>
      <c r="B21" s="36">
        <v>-2095</v>
      </c>
      <c r="C21" s="37">
        <v>-2129</v>
      </c>
      <c r="D21" s="34">
        <f t="shared" si="0"/>
        <v>34</v>
      </c>
    </row>
    <row r="22" spans="1:9" x14ac:dyDescent="0.2">
      <c r="A22" s="35" t="s">
        <v>41</v>
      </c>
      <c r="B22" s="36">
        <v>-1</v>
      </c>
      <c r="C22" s="37">
        <v>-1</v>
      </c>
      <c r="D22" s="34">
        <f t="shared" si="0"/>
        <v>0</v>
      </c>
    </row>
    <row r="23" spans="1:9" x14ac:dyDescent="0.2">
      <c r="A23" s="35" t="s">
        <v>42</v>
      </c>
      <c r="B23" s="36">
        <v>68</v>
      </c>
      <c r="C23" s="37">
        <v>73</v>
      </c>
      <c r="D23" s="34">
        <f t="shared" si="0"/>
        <v>-5</v>
      </c>
    </row>
    <row r="24" spans="1:9" x14ac:dyDescent="0.2">
      <c r="A24" s="35" t="s">
        <v>17</v>
      </c>
      <c r="B24" s="36">
        <v>21782</v>
      </c>
      <c r="C24" s="37">
        <v>18721</v>
      </c>
      <c r="D24" s="34">
        <f t="shared" si="0"/>
        <v>3061</v>
      </c>
    </row>
    <row r="25" spans="1:9" x14ac:dyDescent="0.2">
      <c r="A25" s="35" t="s">
        <v>43</v>
      </c>
      <c r="B25" s="36">
        <v>38330</v>
      </c>
      <c r="C25" s="37">
        <v>38330</v>
      </c>
      <c r="D25" s="34">
        <f t="shared" si="0"/>
        <v>0</v>
      </c>
    </row>
    <row r="26" spans="1:9" x14ac:dyDescent="0.2">
      <c r="A26" s="35" t="s">
        <v>44</v>
      </c>
      <c r="B26" s="36">
        <v>-1212</v>
      </c>
      <c r="C26" s="37">
        <v>-1212</v>
      </c>
      <c r="D26" s="34">
        <f t="shared" si="0"/>
        <v>0</v>
      </c>
    </row>
    <row r="27" spans="1:9" x14ac:dyDescent="0.2">
      <c r="A27" s="35" t="s">
        <v>45</v>
      </c>
      <c r="B27" s="36">
        <v>0</v>
      </c>
      <c r="C27" s="37">
        <v>0</v>
      </c>
      <c r="D27" s="34">
        <f t="shared" si="0"/>
        <v>0</v>
      </c>
    </row>
    <row r="28" spans="1:9" x14ac:dyDescent="0.2">
      <c r="A28" s="39" t="s">
        <v>46</v>
      </c>
      <c r="B28" s="40">
        <v>-50</v>
      </c>
      <c r="C28" s="41">
        <v>-50</v>
      </c>
      <c r="D28" s="42">
        <f t="shared" si="0"/>
        <v>0</v>
      </c>
    </row>
    <row r="31" spans="1:9" ht="16.5" customHeight="1" x14ac:dyDescent="0.3">
      <c r="I31" s="38"/>
    </row>
    <row r="54" ht="13.5" customHeight="1" x14ac:dyDescent="0.2"/>
  </sheetData>
  <phoneticPr fontId="0" type="noConversion"/>
  <pageMargins left="0.75" right="0.75" top="1" bottom="1" header="0.5" footer="0.5"/>
  <pageSetup paperSize="9" scale="81" orientation="landscape" horizontalDpi="200" verticalDpi="200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Entity BreakDown_Traders</vt:lpstr>
      <vt:lpstr>Pos. By Commodity</vt:lpstr>
      <vt:lpstr>'Entity BreakDown_Traders'!Print_Area</vt:lpstr>
      <vt:lpstr>'Pos. By Commodity'!Print_Area</vt:lpstr>
    </vt:vector>
  </TitlesOfParts>
  <Company>Enron Europe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ASen</dc:creator>
  <cp:lastModifiedBy>Jan Havlíček</cp:lastModifiedBy>
  <dcterms:created xsi:type="dcterms:W3CDTF">2001-11-26T13:01:00Z</dcterms:created>
  <dcterms:modified xsi:type="dcterms:W3CDTF">2023-09-18T19:20:54Z</dcterms:modified>
</cp:coreProperties>
</file>