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2CF7D0-7D99-4B99-9F26-E5D9F9CC033C}" xr6:coauthVersionLast="47" xr6:coauthVersionMax="47" xr10:uidLastSave="{00000000-0000-0000-0000-000000000000}"/>
  <bookViews>
    <workbookView xWindow="-120" yWindow="-120" windowWidth="38640" windowHeight="15720"/>
  </bookViews>
  <sheets>
    <sheet name="Argentina" sheetId="1" r:id="rId1"/>
  </sheets>
  <definedNames>
    <definedName name="_xlnm.Print_Area" localSheetId="0">Argentina!$A$1:$Z$64</definedName>
  </definedNames>
  <calcPr calcId="0" calcOnSave="0"/>
</workbook>
</file>

<file path=xl/calcChain.xml><?xml version="1.0" encoding="utf-8"?>
<calcChain xmlns="http://schemas.openxmlformats.org/spreadsheetml/2006/main">
  <c r="L11" i="1" l="1"/>
  <c r="P11" i="1"/>
  <c r="T11" i="1"/>
  <c r="V11" i="1"/>
  <c r="X11" i="1"/>
  <c r="Z11" i="1"/>
  <c r="L12" i="1"/>
  <c r="P12" i="1"/>
  <c r="V12" i="1"/>
  <c r="X12" i="1"/>
  <c r="Z12" i="1"/>
  <c r="J13" i="1"/>
  <c r="L13" i="1"/>
  <c r="P13" i="1"/>
  <c r="R13" i="1"/>
  <c r="V13" i="1"/>
  <c r="X13" i="1"/>
  <c r="Z13" i="1"/>
  <c r="J14" i="1"/>
  <c r="L14" i="1"/>
  <c r="P14" i="1"/>
  <c r="V14" i="1"/>
  <c r="X14" i="1"/>
  <c r="Z14" i="1"/>
  <c r="P15" i="1"/>
  <c r="V15" i="1"/>
  <c r="X15" i="1"/>
  <c r="P16" i="1"/>
  <c r="V16" i="1"/>
  <c r="X16" i="1"/>
  <c r="P17" i="1"/>
  <c r="V17" i="1"/>
  <c r="X17" i="1"/>
  <c r="P18" i="1"/>
  <c r="V18" i="1"/>
  <c r="X18" i="1"/>
  <c r="P19" i="1"/>
  <c r="V19" i="1"/>
  <c r="X19" i="1"/>
  <c r="P20" i="1"/>
  <c r="V20" i="1"/>
  <c r="X20" i="1"/>
  <c r="P21" i="1"/>
  <c r="V21" i="1"/>
  <c r="X21" i="1"/>
  <c r="Z21" i="1"/>
  <c r="P22" i="1"/>
  <c r="V22" i="1"/>
  <c r="X22" i="1"/>
  <c r="Z22" i="1"/>
  <c r="X23" i="1"/>
  <c r="Z23" i="1"/>
  <c r="J38" i="1"/>
  <c r="P38" i="1"/>
  <c r="V38" i="1"/>
  <c r="X38" i="1"/>
  <c r="Z38" i="1"/>
  <c r="J39" i="1"/>
  <c r="P39" i="1"/>
  <c r="T39" i="1"/>
  <c r="V39" i="1"/>
  <c r="X39" i="1"/>
  <c r="Z39" i="1"/>
  <c r="P40" i="1"/>
  <c r="V40" i="1"/>
  <c r="X40" i="1"/>
  <c r="J41" i="1"/>
  <c r="P41" i="1"/>
  <c r="V41" i="1"/>
  <c r="X41" i="1"/>
  <c r="Z41" i="1"/>
  <c r="P42" i="1"/>
  <c r="V42" i="1"/>
  <c r="X42" i="1"/>
  <c r="P43" i="1"/>
  <c r="V43" i="1"/>
  <c r="X43" i="1"/>
  <c r="J44" i="1"/>
  <c r="P44" i="1"/>
  <c r="V44" i="1"/>
  <c r="X44" i="1"/>
  <c r="Z44" i="1"/>
  <c r="P45" i="1"/>
  <c r="V45" i="1"/>
  <c r="X45" i="1"/>
  <c r="P46" i="1"/>
  <c r="V46" i="1"/>
  <c r="X46" i="1"/>
  <c r="P47" i="1"/>
  <c r="V47" i="1"/>
  <c r="X47" i="1"/>
  <c r="P48" i="1"/>
  <c r="V48" i="1"/>
  <c r="X48" i="1"/>
  <c r="P49" i="1"/>
  <c r="V49" i="1"/>
  <c r="X49" i="1"/>
  <c r="X50" i="1"/>
  <c r="Z50" i="1"/>
  <c r="P52" i="1"/>
  <c r="V52" i="1"/>
  <c r="X52" i="1"/>
  <c r="Z52" i="1"/>
</calcChain>
</file>

<file path=xl/sharedStrings.xml><?xml version="1.0" encoding="utf-8"?>
<sst xmlns="http://schemas.openxmlformats.org/spreadsheetml/2006/main" count="196" uniqueCount="105">
  <si>
    <t>(US$ MM)</t>
  </si>
  <si>
    <t xml:space="preserve">HYDROELECTRIC GENERATION </t>
  </si>
  <si>
    <t>Average</t>
  </si>
  <si>
    <t>Total</t>
  </si>
  <si>
    <t xml:space="preserve">Enterprise </t>
  </si>
  <si>
    <t>Date</t>
  </si>
  <si>
    <t>Installed</t>
  </si>
  <si>
    <t>Prodn.</t>
  </si>
  <si>
    <t>Capacity</t>
  </si>
  <si>
    <t>Purchase</t>
  </si>
  <si>
    <t>%</t>
  </si>
  <si>
    <t>Assumed</t>
  </si>
  <si>
    <t>Add.</t>
  </si>
  <si>
    <t>Value</t>
  </si>
  <si>
    <t>Target</t>
  </si>
  <si>
    <t>Acquiror</t>
  </si>
  <si>
    <t>Announced</t>
  </si>
  <si>
    <t>MW</t>
  </si>
  <si>
    <t>GWh</t>
  </si>
  <si>
    <t>Factor</t>
  </si>
  <si>
    <t>Price</t>
  </si>
  <si>
    <t>Acquired</t>
  </si>
  <si>
    <t>Equivalent</t>
  </si>
  <si>
    <t>Net Debt</t>
  </si>
  <si>
    <t>Invest.</t>
  </si>
  <si>
    <t>Per kW</t>
  </si>
  <si>
    <t>Per MWh</t>
  </si>
  <si>
    <t xml:space="preserve">Alicura </t>
  </si>
  <si>
    <t>Southern/Bemberg/Harza</t>
  </si>
  <si>
    <t>7/93</t>
  </si>
  <si>
    <t>N/A</t>
  </si>
  <si>
    <t xml:space="preserve">Cerros Colorados </t>
  </si>
  <si>
    <t>Dominion/Louis Dreyfus</t>
  </si>
  <si>
    <t>CMS/Endesa (Chile)/BEA</t>
  </si>
  <si>
    <t>Duke/TransAlta/Chilgener</t>
  </si>
  <si>
    <t>11/93</t>
  </si>
  <si>
    <t xml:space="preserve">Los Nihuiles </t>
  </si>
  <si>
    <t>EDF/Banco de Galicia</t>
  </si>
  <si>
    <t>5/94</t>
  </si>
  <si>
    <t>Rio Diamante</t>
  </si>
  <si>
    <t>Camuzzi</t>
  </si>
  <si>
    <t>9/94</t>
  </si>
  <si>
    <t>Futaleufu</t>
  </si>
  <si>
    <t xml:space="preserve">Aluminio Argentino </t>
  </si>
  <si>
    <t>5/95</t>
  </si>
  <si>
    <t xml:space="preserve">Rio Juramento </t>
  </si>
  <si>
    <t>AES Corp.</t>
  </si>
  <si>
    <t>10/95</t>
  </si>
  <si>
    <t xml:space="preserve">     Average</t>
  </si>
  <si>
    <t xml:space="preserve">THERMAL GENERATION </t>
  </si>
  <si>
    <t>Chilgener/Chilquinta/Pacifico</t>
  </si>
  <si>
    <t>4/92</t>
  </si>
  <si>
    <t>Endesa (Ch)/Enersis/Perez/Entergy</t>
  </si>
  <si>
    <t>5/92</t>
  </si>
  <si>
    <t>Central Alto Valle</t>
  </si>
  <si>
    <t>Dominion/Electric Coop.</t>
  </si>
  <si>
    <t>8/92</t>
  </si>
  <si>
    <t>Duke/Iberdrola/Com. Plata</t>
  </si>
  <si>
    <t>9/92</t>
  </si>
  <si>
    <t>Polledo</t>
  </si>
  <si>
    <t>Pedro de Mendoza</t>
  </si>
  <si>
    <t>Acindar/Massuh</t>
  </si>
  <si>
    <t>CT Noroeste Argentino</t>
  </si>
  <si>
    <t>Iate/FATLyF</t>
  </si>
  <si>
    <t>3/93</t>
  </si>
  <si>
    <t>CMS/AES/CEA/Ormas</t>
  </si>
  <si>
    <t>4/93</t>
  </si>
  <si>
    <t>CT Patagonicas</t>
  </si>
  <si>
    <t>Iate/FATLyF/Eleprint</t>
  </si>
  <si>
    <t>CMS/Ormas</t>
  </si>
  <si>
    <t>6/94</t>
  </si>
  <si>
    <t>San Juan</t>
  </si>
  <si>
    <t>Piedra Buena</t>
  </si>
  <si>
    <t>7/97</t>
  </si>
  <si>
    <t xml:space="preserve">      37.7% interest from Astra.</t>
  </si>
  <si>
    <r>
      <t xml:space="preserve">El Chocon </t>
    </r>
    <r>
      <rPr>
        <sz val="8"/>
        <color indexed="8"/>
        <rFont val="Times New Roman"/>
        <family val="1"/>
      </rPr>
      <t>(1)</t>
    </r>
  </si>
  <si>
    <r>
      <t>Florentino Ameghino</t>
    </r>
    <r>
      <rPr>
        <sz val="8"/>
        <color indexed="8"/>
        <rFont val="Times New Roman"/>
        <family val="1"/>
      </rPr>
      <t xml:space="preserve"> </t>
    </r>
  </si>
  <si>
    <r>
      <t xml:space="preserve">(1)  </t>
    </r>
    <r>
      <rPr>
        <i/>
        <sz val="10"/>
        <color indexed="8"/>
        <rFont val="Times New Roman"/>
      </rPr>
      <t>In 1995, the consortium increased its interest to 68.1%.</t>
    </r>
  </si>
  <si>
    <t>Arcor</t>
  </si>
  <si>
    <t>Enron</t>
  </si>
  <si>
    <t>5/00</t>
  </si>
  <si>
    <t>Duke</t>
  </si>
  <si>
    <t>01/00</t>
  </si>
  <si>
    <r>
      <t xml:space="preserve">Piedra del Aguila </t>
    </r>
    <r>
      <rPr>
        <sz val="8"/>
        <color indexed="8"/>
        <rFont val="Times New Roman"/>
        <family val="1"/>
      </rPr>
      <t>(2)</t>
    </r>
  </si>
  <si>
    <t>8/99</t>
  </si>
  <si>
    <t>ANALYSIS OF TRANSACTIONS</t>
  </si>
  <si>
    <t xml:space="preserve"> IN ARGENTINA POWER INDUSTRY</t>
  </si>
  <si>
    <t>Pichi Picún Leufú</t>
  </si>
  <si>
    <t>Perez Companc</t>
  </si>
  <si>
    <t>1998</t>
  </si>
  <si>
    <r>
      <t xml:space="preserve">Central Puerto </t>
    </r>
    <r>
      <rPr>
        <sz val="8"/>
        <color indexed="8"/>
        <rFont val="Times New Roman"/>
        <family val="1"/>
      </rPr>
      <t>(1)</t>
    </r>
  </si>
  <si>
    <r>
      <t xml:space="preserve">Central Costanera </t>
    </r>
    <r>
      <rPr>
        <sz val="8"/>
        <color indexed="8"/>
        <rFont val="Times New Roman"/>
        <family val="1"/>
      </rPr>
      <t>(2)</t>
    </r>
  </si>
  <si>
    <r>
      <t xml:space="preserve">Guemes </t>
    </r>
    <r>
      <rPr>
        <sz val="8"/>
        <color indexed="8"/>
        <rFont val="Times New Roman"/>
        <family val="1"/>
      </rPr>
      <t>(3)</t>
    </r>
  </si>
  <si>
    <r>
      <t xml:space="preserve">Dock Sud </t>
    </r>
    <r>
      <rPr>
        <sz val="8"/>
        <color indexed="8"/>
        <rFont val="Times New Roman"/>
        <family val="1"/>
      </rPr>
      <t>(4)</t>
    </r>
  </si>
  <si>
    <r>
      <t xml:space="preserve">San Nicolas </t>
    </r>
    <r>
      <rPr>
        <sz val="8"/>
        <color indexed="8"/>
        <rFont val="Times New Roman"/>
        <family val="1"/>
      </rPr>
      <t>(5)</t>
    </r>
  </si>
  <si>
    <r>
      <t xml:space="preserve">Lujan de Cuyo </t>
    </r>
    <r>
      <rPr>
        <sz val="8"/>
        <color indexed="8"/>
        <rFont val="Times New Roman"/>
        <family val="1"/>
      </rPr>
      <t>(6)</t>
    </r>
  </si>
  <si>
    <r>
      <t>(2)</t>
    </r>
    <r>
      <rPr>
        <i/>
        <sz val="10"/>
        <color indexed="8"/>
        <rFont val="Times New Roman"/>
      </rPr>
      <t xml:space="preserve">  Enersis and Cinergy have subsequently divested their interests.  In 12/96, KLT Power (Kansas City Power &amp; Light) purchased Perez Companc's interest.</t>
    </r>
  </si>
  <si>
    <r>
      <t>(3)</t>
    </r>
    <r>
      <rPr>
        <i/>
        <sz val="10"/>
        <color indexed="8"/>
        <rFont val="Times New Roman"/>
      </rPr>
      <t xml:space="preserve">  Feb´99 Management Buy-Out 2MM$ aprox. (The owners give the company to the management. Apr´99 default start.)</t>
    </r>
  </si>
  <si>
    <r>
      <t xml:space="preserve">(4) </t>
    </r>
    <r>
      <rPr>
        <i/>
        <sz val="10"/>
        <color indexed="8"/>
        <rFont val="Times New Roman"/>
      </rPr>
      <t xml:space="preserve"> In 10/93, British Gas acquired 45% of the plant from Polledo.  In 1996, Polledo and British Gas sold their shares to Astra Compania Argentina.  In 6/96, Repsol and Endesa (Spain) acquired a </t>
    </r>
  </si>
  <si>
    <r>
      <t>(5)</t>
    </r>
    <r>
      <rPr>
        <i/>
        <sz val="10"/>
        <color indexed="8"/>
        <rFont val="Times New Roman"/>
      </rPr>
      <t xml:space="preserve">  In 1995, AES bought out Ormas and CMS, increasing its interest in the consortium to 80%, with CEA holding the remaining 20% interest.</t>
    </r>
  </si>
  <si>
    <r>
      <t>(6)</t>
    </r>
    <r>
      <rPr>
        <i/>
        <sz val="10"/>
        <color indexed="8"/>
        <rFont val="Times New Roman"/>
      </rPr>
      <t xml:space="preserve">  CMS has since bought out Ormas and has increased its interest to 81%.</t>
    </r>
  </si>
  <si>
    <r>
      <t>(1)</t>
    </r>
    <r>
      <rPr>
        <i/>
        <sz val="10"/>
        <color indexed="8"/>
        <rFont val="Times New Roman"/>
      </rPr>
      <t xml:space="preserve">  May 1999, Gener (ex-Chilgener) bought the shares of Chilquinta (PS&amp;G) and Pacifico. They have the control by themselves.</t>
    </r>
  </si>
  <si>
    <r>
      <t xml:space="preserve">Cerros Colorados </t>
    </r>
    <r>
      <rPr>
        <sz val="8"/>
        <color indexed="8"/>
        <rFont val="Times New Roman"/>
        <family val="1"/>
      </rPr>
      <t>(3)</t>
    </r>
  </si>
  <si>
    <r>
      <t xml:space="preserve">(3)  </t>
    </r>
    <r>
      <rPr>
        <i/>
        <sz val="10"/>
        <color indexed="8"/>
        <rFont val="Times New Roman"/>
      </rPr>
      <t>This was part of a big transaction of assets in Latin America between Dominion and Duke.</t>
    </r>
  </si>
  <si>
    <r>
      <t xml:space="preserve">(2)  </t>
    </r>
    <r>
      <rPr>
        <i/>
        <sz val="10"/>
        <color indexed="8"/>
        <rFont val="Times New Roman"/>
      </rPr>
      <t>Dec 1999, Gener (ex-Chilgener) bought the shares of Transalta and Duke. They have now the control by themselves. This was part of big transaction assets in Latin America between Duke and Gener.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</si>
</sst>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72" formatCode="00000"/>
    <numFmt numFmtId="173" formatCode="0_);[Red]\(0\)"/>
    <numFmt numFmtId="174" formatCode="&quot;$&quot;#,##0.0_);\(&quot;$&quot;#,##0.0\)"/>
    <numFmt numFmtId="175" formatCode="0.0%"/>
    <numFmt numFmtId="176" formatCode="#,##0.0_);\(#,##0.0\)"/>
    <numFmt numFmtId="177" formatCode="#,##0.0"/>
    <numFmt numFmtId="187" formatCode="#,##0.0\ "/>
    <numFmt numFmtId="188" formatCode="#,##0\ "/>
  </numFmts>
  <fonts count="17" x14ac:knownFonts="1">
    <font>
      <sz val="10"/>
      <color indexed="12"/>
      <name val="Arial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u/>
      <sz val="12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39"/>
      <name val="Times New Roman"/>
      <family val="1"/>
    </font>
    <font>
      <sz val="8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i/>
      <sz val="10"/>
      <color indexed="8"/>
      <name val="Times New Roman"/>
    </font>
    <font>
      <i/>
      <sz val="8"/>
      <color indexed="8"/>
      <name val="Times New Roman"/>
    </font>
    <font>
      <i/>
      <sz val="8"/>
      <color indexed="8"/>
      <name val="Times New Roman"/>
      <family val="1"/>
    </font>
    <font>
      <b/>
      <sz val="10"/>
      <color indexed="3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134">
    <xf numFmtId="172" fontId="0" fillId="0" borderId="0" xfId="0"/>
    <xf numFmtId="172" fontId="6" fillId="2" borderId="0" xfId="0" applyFont="1" applyFill="1"/>
    <xf numFmtId="49" fontId="2" fillId="2" borderId="0" xfId="0" quotePrefix="1" applyNumberFormat="1" applyFont="1" applyFill="1" applyAlignment="1">
      <alignment horizontal="left"/>
    </xf>
    <xf numFmtId="49" fontId="2" fillId="2" borderId="0" xfId="0" applyNumberFormat="1" applyFont="1" applyFill="1"/>
    <xf numFmtId="172" fontId="3" fillId="2" borderId="0" xfId="0" quotePrefix="1" applyFont="1" applyFill="1" applyAlignment="1">
      <alignment horizontal="right"/>
    </xf>
    <xf numFmtId="37" fontId="3" fillId="2" borderId="0" xfId="0" applyNumberFormat="1" applyFont="1" applyFill="1" applyAlignment="1">
      <alignment horizontal="right"/>
    </xf>
    <xf numFmtId="172" fontId="3" fillId="2" borderId="0" xfId="0" applyFont="1" applyFill="1" applyAlignment="1">
      <alignment horizontal="right"/>
    </xf>
    <xf numFmtId="174" fontId="3" fillId="2" borderId="0" xfId="0" applyNumberFormat="1" applyFont="1" applyFill="1" applyAlignment="1">
      <alignment horizontal="right"/>
    </xf>
    <xf numFmtId="175" fontId="3" fillId="2" borderId="0" xfId="0" applyNumberFormat="1" applyFont="1" applyFill="1" applyAlignment="1">
      <alignment horizontal="right"/>
    </xf>
    <xf numFmtId="174" fontId="2" fillId="2" borderId="0" xfId="0" applyNumberFormat="1" applyFont="1" applyFill="1" applyAlignment="1">
      <alignment horizontal="right"/>
    </xf>
    <xf numFmtId="174" fontId="2" fillId="2" borderId="0" xfId="0" applyNumberFormat="1" applyFont="1" applyFill="1"/>
    <xf numFmtId="174" fontId="3" fillId="2" borderId="0" xfId="0" applyNumberFormat="1" applyFont="1" applyFill="1"/>
    <xf numFmtId="5" fontId="2" fillId="2" borderId="1" xfId="0" applyNumberFormat="1" applyFont="1" applyFill="1" applyBorder="1"/>
    <xf numFmtId="5" fontId="2" fillId="2" borderId="0" xfId="0" applyNumberFormat="1" applyFont="1" applyFill="1"/>
    <xf numFmtId="5" fontId="2" fillId="2" borderId="2" xfId="0" applyNumberFormat="1" applyFont="1" applyFill="1" applyBorder="1" applyAlignment="1">
      <alignment horizontal="right"/>
    </xf>
    <xf numFmtId="172" fontId="3" fillId="2" borderId="0" xfId="0" applyFont="1" applyFill="1"/>
    <xf numFmtId="187" fontId="8" fillId="2" borderId="0" xfId="0" applyNumberFormat="1" applyFont="1" applyFill="1" applyAlignment="1">
      <alignment horizontal="right"/>
    </xf>
    <xf numFmtId="187" fontId="2" fillId="2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187" fontId="3" fillId="2" borderId="0" xfId="0" applyNumberFormat="1" applyFont="1" applyFill="1" applyAlignment="1">
      <alignment horizontal="right"/>
    </xf>
    <xf numFmtId="188" fontId="2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 applyAlignment="1">
      <alignment horizontal="right"/>
    </xf>
    <xf numFmtId="175" fontId="2" fillId="2" borderId="0" xfId="0" applyNumberFormat="1" applyFont="1" applyFill="1"/>
    <xf numFmtId="5" fontId="2" fillId="2" borderId="2" xfId="0" applyNumberFormat="1" applyFont="1" applyFill="1" applyBorder="1"/>
    <xf numFmtId="188" fontId="2" fillId="2" borderId="2" xfId="0" applyNumberFormat="1" applyFont="1" applyFill="1" applyBorder="1" applyAlignment="1">
      <alignment horizontal="right"/>
    </xf>
    <xf numFmtId="188" fontId="10" fillId="2" borderId="1" xfId="0" applyNumberFormat="1" applyFont="1" applyFill="1" applyBorder="1" applyAlignment="1">
      <alignment horizontal="right"/>
    </xf>
    <xf numFmtId="172" fontId="11" fillId="2" borderId="3" xfId="0" applyFont="1" applyFill="1" applyBorder="1"/>
    <xf numFmtId="172" fontId="3" fillId="2" borderId="3" xfId="0" applyFont="1" applyFill="1" applyBorder="1" applyAlignment="1">
      <alignment horizontal="right"/>
    </xf>
    <xf numFmtId="37" fontId="3" fillId="2" borderId="3" xfId="0" applyNumberFormat="1" applyFont="1" applyFill="1" applyBorder="1" applyAlignment="1">
      <alignment horizontal="right"/>
    </xf>
    <xf numFmtId="174" fontId="3" fillId="2" borderId="3" xfId="0" applyNumberFormat="1" applyFont="1" applyFill="1" applyBorder="1" applyAlignment="1">
      <alignment horizontal="right"/>
    </xf>
    <xf numFmtId="175" fontId="3" fillId="2" borderId="3" xfId="0" applyNumberFormat="1" applyFont="1" applyFill="1" applyBorder="1" applyAlignment="1">
      <alignment horizontal="right"/>
    </xf>
    <xf numFmtId="174" fontId="2" fillId="2" borderId="3" xfId="0" applyNumberFormat="1" applyFont="1" applyFill="1" applyBorder="1" applyAlignment="1">
      <alignment horizontal="right"/>
    </xf>
    <xf numFmtId="174" fontId="2" fillId="2" borderId="3" xfId="0" applyNumberFormat="1" applyFont="1" applyFill="1" applyBorder="1"/>
    <xf numFmtId="174" fontId="3" fillId="2" borderId="3" xfId="0" applyNumberFormat="1" applyFont="1" applyFill="1" applyBorder="1"/>
    <xf numFmtId="7" fontId="2" fillId="2" borderId="4" xfId="0" applyNumberFormat="1" applyFont="1" applyFill="1" applyBorder="1"/>
    <xf numFmtId="7" fontId="2" fillId="2" borderId="3" xfId="0" applyNumberFormat="1" applyFont="1" applyFill="1" applyBorder="1"/>
    <xf numFmtId="7" fontId="2" fillId="2" borderId="5" xfId="0" applyNumberFormat="1" applyFont="1" applyFill="1" applyBorder="1"/>
    <xf numFmtId="172" fontId="11" fillId="2" borderId="0" xfId="0" applyFont="1" applyFill="1" applyBorder="1"/>
    <xf numFmtId="7" fontId="2" fillId="2" borderId="1" xfId="0" applyNumberFormat="1" applyFont="1" applyFill="1" applyBorder="1"/>
    <xf numFmtId="7" fontId="2" fillId="2" borderId="0" xfId="0" applyNumberFormat="1" applyFont="1" applyFill="1"/>
    <xf numFmtId="7" fontId="2" fillId="2" borderId="2" xfId="0" applyNumberFormat="1" applyFont="1" applyFill="1" applyBorder="1"/>
    <xf numFmtId="175" fontId="3" fillId="2" borderId="0" xfId="0" applyNumberFormat="1" applyFont="1" applyFill="1"/>
    <xf numFmtId="188" fontId="10" fillId="2" borderId="2" xfId="0" applyNumberFormat="1" applyFont="1" applyFill="1" applyBorder="1" applyAlignment="1">
      <alignment horizontal="right"/>
    </xf>
    <xf numFmtId="49" fontId="2" fillId="2" borderId="0" xfId="0" applyNumberFormat="1" applyFont="1" applyFill="1" applyAlignment="1">
      <alignment horizontal="left"/>
    </xf>
    <xf numFmtId="172" fontId="3" fillId="2" borderId="6" xfId="0" applyFont="1" applyFill="1" applyBorder="1"/>
    <xf numFmtId="172" fontId="3" fillId="2" borderId="6" xfId="0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right"/>
    </xf>
    <xf numFmtId="174" fontId="3" fillId="2" borderId="6" xfId="0" applyNumberFormat="1" applyFont="1" applyFill="1" applyBorder="1" applyAlignment="1">
      <alignment horizontal="right"/>
    </xf>
    <xf numFmtId="174" fontId="2" fillId="2" borderId="6" xfId="0" applyNumberFormat="1" applyFont="1" applyFill="1" applyBorder="1"/>
    <xf numFmtId="174" fontId="3" fillId="2" borderId="6" xfId="0" applyNumberFormat="1" applyFont="1" applyFill="1" applyBorder="1"/>
    <xf numFmtId="174" fontId="3" fillId="2" borderId="7" xfId="0" applyNumberFormat="1" applyFont="1" applyFill="1" applyBorder="1"/>
    <xf numFmtId="174" fontId="3" fillId="2" borderId="8" xfId="0" applyNumberFormat="1" applyFont="1" applyFill="1" applyBorder="1"/>
    <xf numFmtId="172" fontId="3" fillId="2" borderId="0" xfId="0" applyFont="1" applyFill="1" applyBorder="1"/>
    <xf numFmtId="172" fontId="3" fillId="2" borderId="0" xfId="0" applyFont="1" applyFill="1" applyBorder="1" applyAlignment="1">
      <alignment horizontal="right"/>
    </xf>
    <xf numFmtId="173" fontId="3" fillId="2" borderId="0" xfId="0" applyNumberFormat="1" applyFont="1" applyFill="1" applyBorder="1" applyAlignment="1">
      <alignment horizontal="right"/>
    </xf>
    <xf numFmtId="174" fontId="3" fillId="2" borderId="0" xfId="0" applyNumberFormat="1" applyFont="1" applyFill="1" applyBorder="1" applyAlignment="1">
      <alignment horizontal="right"/>
    </xf>
    <xf numFmtId="174" fontId="2" fillId="2" borderId="0" xfId="0" applyNumberFormat="1" applyFont="1" applyFill="1" applyBorder="1"/>
    <xf numFmtId="174" fontId="3" fillId="2" borderId="2" xfId="0" applyNumberFormat="1" applyFont="1" applyFill="1" applyBorder="1"/>
    <xf numFmtId="172" fontId="12" fillId="2" borderId="0" xfId="0" applyFont="1" applyFill="1"/>
    <xf numFmtId="172" fontId="12" fillId="2" borderId="0" xfId="0" applyFont="1" applyFill="1" applyAlignment="1">
      <alignment horizontal="right"/>
    </xf>
    <xf numFmtId="5" fontId="6" fillId="2" borderId="0" xfId="0" applyNumberFormat="1" applyFont="1" applyFill="1" applyBorder="1"/>
    <xf numFmtId="172" fontId="14" fillId="2" borderId="0" xfId="0" quotePrefix="1" applyFont="1" applyFill="1" applyAlignment="1">
      <alignment horizontal="left"/>
    </xf>
    <xf numFmtId="172" fontId="15" fillId="2" borderId="0" xfId="0" quotePrefix="1" applyFont="1" applyFill="1" applyAlignment="1">
      <alignment horizontal="left"/>
    </xf>
    <xf numFmtId="5" fontId="6" fillId="2" borderId="0" xfId="0" applyNumberFormat="1" applyFont="1" applyFill="1"/>
    <xf numFmtId="172" fontId="1" fillId="2" borderId="0" xfId="0" quotePrefix="1" applyFont="1" applyFill="1" applyAlignment="1">
      <alignment horizontal="centerContinuous"/>
    </xf>
    <xf numFmtId="172" fontId="3" fillId="2" borderId="0" xfId="0" applyFont="1" applyFill="1" applyAlignment="1">
      <alignment horizontal="centerContinuous"/>
    </xf>
    <xf numFmtId="174" fontId="2" fillId="2" borderId="0" xfId="0" applyNumberFormat="1" applyFont="1" applyFill="1" applyAlignment="1">
      <alignment horizontal="centerContinuous"/>
    </xf>
    <xf numFmtId="172" fontId="4" fillId="2" borderId="0" xfId="0" applyFont="1" applyFill="1" applyAlignment="1">
      <alignment horizontal="centerContinuous"/>
    </xf>
    <xf numFmtId="172" fontId="1" fillId="2" borderId="0" xfId="0" applyFont="1" applyFill="1" applyAlignment="1">
      <alignment horizontal="centerContinuous"/>
    </xf>
    <xf numFmtId="172" fontId="1" fillId="2" borderId="0" xfId="0" quotePrefix="1" applyFont="1" applyFill="1" applyAlignment="1">
      <alignment horizontal="left"/>
    </xf>
    <xf numFmtId="172" fontId="2" fillId="2" borderId="0" xfId="0" applyFont="1" applyFill="1" applyAlignment="1">
      <alignment horizontal="right"/>
    </xf>
    <xf numFmtId="173" fontId="2" fillId="2" borderId="0" xfId="0" applyNumberFormat="1" applyFont="1" applyFill="1" applyAlignment="1">
      <alignment horizontal="right"/>
    </xf>
    <xf numFmtId="172" fontId="5" fillId="2" borderId="0" xfId="0" applyFont="1" applyFill="1"/>
    <xf numFmtId="172" fontId="6" fillId="2" borderId="0" xfId="0" applyFont="1" applyFill="1" applyAlignment="1">
      <alignment horizontal="right"/>
    </xf>
    <xf numFmtId="172" fontId="6" fillId="2" borderId="0" xfId="0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6" fillId="2" borderId="0" xfId="0" quotePrefix="1" applyNumberFormat="1" applyFont="1" applyFill="1" applyAlignment="1">
      <alignment horizontal="center"/>
    </xf>
    <xf numFmtId="174" fontId="6" fillId="2" borderId="0" xfId="0" applyNumberFormat="1" applyFont="1" applyFill="1" applyAlignment="1">
      <alignment horizontal="center"/>
    </xf>
    <xf numFmtId="174" fontId="6" fillId="2" borderId="9" xfId="0" applyNumberFormat="1" applyFont="1" applyFill="1" applyBorder="1" applyAlignment="1">
      <alignment horizontal="center"/>
    </xf>
    <xf numFmtId="174" fontId="6" fillId="2" borderId="10" xfId="0" applyNumberFormat="1" applyFont="1" applyFill="1" applyBorder="1" applyAlignment="1">
      <alignment horizontal="center"/>
    </xf>
    <xf numFmtId="174" fontId="6" fillId="2" borderId="11" xfId="0" applyNumberFormat="1" applyFont="1" applyFill="1" applyBorder="1" applyAlignment="1">
      <alignment horizontal="center"/>
    </xf>
    <xf numFmtId="172" fontId="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174" fontId="6" fillId="2" borderId="0" xfId="0" quotePrefix="1" applyNumberFormat="1" applyFont="1" applyFill="1" applyAlignment="1">
      <alignment horizontal="center"/>
    </xf>
    <xf numFmtId="174" fontId="6" fillId="2" borderId="1" xfId="0" applyNumberFormat="1" applyFont="1" applyFill="1" applyBorder="1" applyAlignment="1">
      <alignment horizontal="center"/>
    </xf>
    <xf numFmtId="174" fontId="6" fillId="2" borderId="2" xfId="0" applyNumberFormat="1" applyFont="1" applyFill="1" applyBorder="1" applyAlignment="1">
      <alignment horizontal="center"/>
    </xf>
    <xf numFmtId="172" fontId="7" fillId="2" borderId="6" xfId="0" applyFont="1" applyFill="1" applyBorder="1"/>
    <xf numFmtId="172" fontId="6" fillId="2" borderId="6" xfId="0" applyFont="1" applyFill="1" applyBorder="1" applyAlignment="1">
      <alignment horizontal="center"/>
    </xf>
    <xf numFmtId="173" fontId="6" fillId="2" borderId="6" xfId="0" applyNumberFormat="1" applyFont="1" applyFill="1" applyBorder="1" applyAlignment="1">
      <alignment horizontal="center"/>
    </xf>
    <xf numFmtId="174" fontId="6" fillId="2" borderId="6" xfId="0" quotePrefix="1" applyNumberFormat="1" applyFont="1" applyFill="1" applyBorder="1" applyAlignment="1">
      <alignment horizontal="center"/>
    </xf>
    <xf numFmtId="174" fontId="6" fillId="2" borderId="6" xfId="0" applyNumberFormat="1" applyFont="1" applyFill="1" applyBorder="1" applyAlignment="1">
      <alignment horizontal="center"/>
    </xf>
    <xf numFmtId="174" fontId="6" fillId="2" borderId="7" xfId="0" quotePrefix="1" applyNumberFormat="1" applyFont="1" applyFill="1" applyBorder="1" applyAlignment="1">
      <alignment horizontal="center"/>
    </xf>
    <xf numFmtId="174" fontId="6" fillId="2" borderId="8" xfId="0" quotePrefix="1" applyNumberFormat="1" applyFont="1" applyFill="1" applyBorder="1" applyAlignment="1">
      <alignment horizontal="center"/>
    </xf>
    <xf numFmtId="173" fontId="3" fillId="2" borderId="0" xfId="0" applyNumberFormat="1" applyFont="1" applyFill="1" applyAlignment="1">
      <alignment horizontal="right"/>
    </xf>
    <xf numFmtId="174" fontId="2" fillId="2" borderId="1" xfId="0" applyNumberFormat="1" applyFont="1" applyFill="1" applyBorder="1"/>
    <xf numFmtId="172" fontId="2" fillId="2" borderId="0" xfId="0" applyFont="1" applyFill="1"/>
    <xf numFmtId="37" fontId="2" fillId="2" borderId="0" xfId="0" applyNumberFormat="1" applyFont="1" applyFill="1" applyAlignment="1">
      <alignment horizontal="right"/>
    </xf>
    <xf numFmtId="175" fontId="2" fillId="2" borderId="0" xfId="0" applyNumberFormat="1" applyFont="1" applyFill="1" applyAlignment="1">
      <alignment horizontal="right"/>
    </xf>
    <xf numFmtId="188" fontId="2" fillId="2" borderId="0" xfId="0" applyNumberFormat="1" applyFont="1" applyFill="1" applyAlignment="1">
      <alignment horizontal="right"/>
    </xf>
    <xf numFmtId="49" fontId="2" fillId="2" borderId="6" xfId="0" applyNumberFormat="1" applyFont="1" applyFill="1" applyBorder="1"/>
    <xf numFmtId="37" fontId="3" fillId="2" borderId="6" xfId="0" applyNumberFormat="1" applyFont="1" applyFill="1" applyBorder="1" applyAlignment="1">
      <alignment horizontal="right"/>
    </xf>
    <xf numFmtId="175" fontId="3" fillId="2" borderId="6" xfId="0" applyNumberFormat="1" applyFont="1" applyFill="1" applyBorder="1" applyAlignment="1">
      <alignment horizontal="right"/>
    </xf>
    <xf numFmtId="174" fontId="2" fillId="2" borderId="6" xfId="0" applyNumberFormat="1" applyFont="1" applyFill="1" applyBorder="1" applyAlignment="1">
      <alignment horizontal="right"/>
    </xf>
    <xf numFmtId="7" fontId="2" fillId="2" borderId="7" xfId="0" applyNumberFormat="1" applyFont="1" applyFill="1" applyBorder="1"/>
    <xf numFmtId="7" fontId="2" fillId="2" borderId="6" xfId="0" applyNumberFormat="1" applyFont="1" applyFill="1" applyBorder="1"/>
    <xf numFmtId="7" fontId="2" fillId="2" borderId="8" xfId="0" applyNumberFormat="1" applyFont="1" applyFill="1" applyBorder="1"/>
    <xf numFmtId="49" fontId="12" fillId="2" borderId="0" xfId="0" applyNumberFormat="1" applyFont="1" applyFill="1"/>
    <xf numFmtId="49" fontId="12" fillId="2" borderId="0" xfId="0" applyNumberFormat="1" applyFont="1" applyFill="1" applyAlignment="1">
      <alignment horizontal="right"/>
    </xf>
    <xf numFmtId="172" fontId="0" fillId="2" borderId="0" xfId="0" applyFill="1"/>
    <xf numFmtId="172" fontId="2" fillId="2" borderId="0" xfId="0" applyFont="1" applyFill="1" applyAlignment="1">
      <alignment horizontal="centerContinuous"/>
    </xf>
    <xf numFmtId="173" fontId="1" fillId="2" borderId="0" xfId="0" applyNumberFormat="1" applyFont="1" applyFill="1" applyAlignment="1">
      <alignment horizontal="centerContinuous"/>
    </xf>
    <xf numFmtId="173" fontId="2" fillId="2" borderId="0" xfId="0" applyNumberFormat="1" applyFont="1" applyFill="1" applyAlignment="1">
      <alignment horizontal="centerContinuous"/>
    </xf>
    <xf numFmtId="172" fontId="4" fillId="2" borderId="0" xfId="0" applyFont="1" applyFill="1" applyAlignment="1"/>
    <xf numFmtId="172" fontId="13" fillId="2" borderId="0" xfId="0" quotePrefix="1" applyFont="1" applyFill="1" applyAlignment="1">
      <alignment horizontal="left"/>
    </xf>
    <xf numFmtId="37" fontId="2" fillId="2" borderId="0" xfId="0" applyNumberFormat="1" applyFont="1" applyFill="1" applyAlignment="1">
      <alignment horizontal="left"/>
    </xf>
    <xf numFmtId="37" fontId="2" fillId="2" borderId="0" xfId="0" applyNumberFormat="1" applyFont="1" applyFill="1"/>
    <xf numFmtId="176" fontId="3" fillId="2" borderId="0" xfId="0" applyNumberFormat="1" applyFont="1" applyFill="1"/>
    <xf numFmtId="172" fontId="3" fillId="2" borderId="12" xfId="0" applyFont="1" applyFill="1" applyBorder="1"/>
    <xf numFmtId="49" fontId="6" fillId="2" borderId="13" xfId="0" applyNumberFormat="1" applyFont="1" applyFill="1" applyBorder="1"/>
    <xf numFmtId="49" fontId="6" fillId="2" borderId="13" xfId="0" applyNumberFormat="1" applyFont="1" applyFill="1" applyBorder="1" applyAlignment="1">
      <alignment horizontal="left"/>
    </xf>
    <xf numFmtId="172" fontId="5" fillId="2" borderId="13" xfId="0" quotePrefix="1" applyFont="1" applyFill="1" applyBorder="1" applyAlignment="1">
      <alignment horizontal="right"/>
    </xf>
    <xf numFmtId="37" fontId="5" fillId="2" borderId="13" xfId="0" applyNumberFormat="1" applyFont="1" applyFill="1" applyBorder="1" applyAlignment="1">
      <alignment horizontal="right"/>
    </xf>
    <xf numFmtId="172" fontId="5" fillId="2" borderId="13" xfId="0" applyFont="1" applyFill="1" applyBorder="1" applyAlignment="1">
      <alignment horizontal="right"/>
    </xf>
    <xf numFmtId="187" fontId="5" fillId="2" borderId="13" xfId="0" applyNumberFormat="1" applyFont="1" applyFill="1" applyBorder="1" applyAlignment="1">
      <alignment horizontal="right"/>
    </xf>
    <xf numFmtId="174" fontId="5" fillId="2" borderId="13" xfId="0" applyNumberFormat="1" applyFont="1" applyFill="1" applyBorder="1" applyAlignment="1">
      <alignment horizontal="right"/>
    </xf>
    <xf numFmtId="175" fontId="5" fillId="2" borderId="13" xfId="0" applyNumberFormat="1" applyFont="1" applyFill="1" applyBorder="1" applyAlignment="1">
      <alignment horizontal="right"/>
    </xf>
    <xf numFmtId="187" fontId="6" fillId="2" borderId="13" xfId="0" applyNumberFormat="1" applyFont="1" applyFill="1" applyBorder="1" applyAlignment="1">
      <alignment horizontal="right"/>
    </xf>
    <xf numFmtId="174" fontId="6" fillId="2" borderId="13" xfId="0" applyNumberFormat="1" applyFont="1" applyFill="1" applyBorder="1" applyAlignment="1">
      <alignment horizontal="right"/>
    </xf>
    <xf numFmtId="187" fontId="16" fillId="2" borderId="13" xfId="0" applyNumberFormat="1" applyFont="1" applyFill="1" applyBorder="1" applyAlignment="1">
      <alignment horizontal="right"/>
    </xf>
    <xf numFmtId="174" fontId="5" fillId="2" borderId="13" xfId="0" applyNumberFormat="1" applyFont="1" applyFill="1" applyBorder="1"/>
    <xf numFmtId="188" fontId="6" fillId="2" borderId="12" xfId="0" applyNumberFormat="1" applyFont="1" applyFill="1" applyBorder="1" applyAlignment="1">
      <alignment horizontal="right"/>
    </xf>
    <xf numFmtId="188" fontId="6" fillId="2" borderId="13" xfId="0" applyNumberFormat="1" applyFont="1" applyFill="1" applyBorder="1" applyAlignment="1">
      <alignment horizontal="right"/>
    </xf>
    <xf numFmtId="188" fontId="6" fillId="2" borderId="14" xfId="0" applyNumberFormat="1" applyFont="1" applyFill="1" applyBorder="1" applyAlignment="1">
      <alignment horizontal="right"/>
    </xf>
    <xf numFmtId="188" fontId="10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0"/>
  <sheetViews>
    <sheetView tabSelected="1" topLeftCell="A24" zoomScale="60" zoomScaleNormal="60" workbookViewId="0">
      <selection activeCell="A63" sqref="A63"/>
    </sheetView>
  </sheetViews>
  <sheetFormatPr defaultRowHeight="12.75" x14ac:dyDescent="0.2"/>
  <cols>
    <col min="1" max="1" width="3.85546875" style="15" customWidth="1"/>
    <col min="2" max="2" width="19.7109375" style="15" customWidth="1"/>
    <col min="3" max="3" width="30.7109375" style="15" customWidth="1"/>
    <col min="4" max="4" width="10.42578125" style="6" customWidth="1"/>
    <col min="5" max="5" width="0.7109375" style="15" customWidth="1"/>
    <col min="6" max="6" width="10.28515625" style="15" customWidth="1"/>
    <col min="7" max="7" width="0.7109375" style="15" customWidth="1"/>
    <col min="8" max="8" width="12.5703125" style="15" customWidth="1"/>
    <col min="9" max="9" width="0.7109375" style="15" customWidth="1"/>
    <col min="10" max="10" width="7.7109375" style="15" hidden="1" customWidth="1"/>
    <col min="11" max="11" width="1.85546875" style="15" hidden="1" customWidth="1"/>
    <col min="12" max="12" width="8.85546875" style="15" customWidth="1"/>
    <col min="13" max="13" width="0.7109375" style="15" customWidth="1"/>
    <col min="14" max="14" width="9.28515625" style="15" customWidth="1"/>
    <col min="15" max="15" width="0.7109375" style="15" customWidth="1"/>
    <col min="16" max="16" width="9.7109375" style="15" customWidth="1"/>
    <col min="17" max="17" width="0.7109375" style="15" customWidth="1"/>
    <col min="18" max="18" width="9.5703125" style="15" customWidth="1"/>
    <col min="19" max="19" width="0.7109375" style="15" customWidth="1"/>
    <col min="20" max="20" width="10.7109375" style="15" customWidth="1"/>
    <col min="21" max="21" width="0.7109375" style="15" customWidth="1"/>
    <col min="22" max="22" width="9.7109375" style="15" customWidth="1"/>
    <col min="23" max="23" width="0.85546875" style="15" customWidth="1"/>
    <col min="24" max="24" width="9.7109375" style="15" customWidth="1"/>
    <col min="25" max="25" width="0.85546875" style="15" customWidth="1"/>
    <col min="26" max="26" width="9.7109375" style="15" customWidth="1"/>
    <col min="27" max="27" width="9.140625" style="15"/>
    <col min="28" max="30" width="11.7109375" style="15" customWidth="1"/>
    <col min="31" max="16384" width="9.140625" style="15"/>
  </cols>
  <sheetData>
    <row r="1" spans="1:48" ht="15.75" x14ac:dyDescent="0.25">
      <c r="A1" s="64" t="s">
        <v>85</v>
      </c>
      <c r="B1" s="68"/>
      <c r="C1" s="68"/>
      <c r="D1" s="109"/>
      <c r="E1" s="109"/>
      <c r="F1" s="110"/>
      <c r="G1" s="110"/>
      <c r="H1" s="111"/>
      <c r="I1" s="111"/>
      <c r="J1" s="111"/>
      <c r="K1" s="109"/>
      <c r="L1" s="66"/>
      <c r="M1" s="66"/>
      <c r="N1" s="66"/>
      <c r="O1" s="66"/>
      <c r="P1" s="66"/>
      <c r="Q1" s="66"/>
      <c r="R1" s="66"/>
      <c r="S1" s="66"/>
      <c r="T1" s="66"/>
      <c r="U1" s="109"/>
      <c r="V1" s="66"/>
      <c r="W1" s="66"/>
      <c r="X1" s="66"/>
      <c r="Y1" s="66"/>
      <c r="Z1" s="65"/>
    </row>
    <row r="2" spans="1:48" ht="15.75" x14ac:dyDescent="0.25">
      <c r="A2" s="67" t="s">
        <v>86</v>
      </c>
      <c r="B2" s="68"/>
      <c r="C2" s="68"/>
      <c r="D2" s="109"/>
      <c r="E2" s="109"/>
      <c r="F2" s="110"/>
      <c r="G2" s="110"/>
      <c r="H2" s="111"/>
      <c r="I2" s="111"/>
      <c r="J2" s="111"/>
      <c r="K2" s="109"/>
      <c r="L2" s="66"/>
      <c r="M2" s="66"/>
      <c r="N2" s="66"/>
      <c r="O2" s="66"/>
      <c r="P2" s="66"/>
      <c r="Q2" s="66"/>
      <c r="R2" s="66"/>
      <c r="S2" s="66"/>
      <c r="T2" s="66"/>
      <c r="U2" s="109"/>
      <c r="V2" s="66"/>
      <c r="W2" s="66"/>
      <c r="X2" s="66"/>
      <c r="Y2" s="66"/>
      <c r="Z2" s="65"/>
    </row>
    <row r="3" spans="1:48" ht="15.75" x14ac:dyDescent="0.25">
      <c r="A3" s="68" t="s">
        <v>0</v>
      </c>
      <c r="B3" s="68"/>
      <c r="C3" s="68"/>
      <c r="D3" s="109"/>
      <c r="E3" s="109"/>
      <c r="F3" s="110"/>
      <c r="G3" s="110"/>
      <c r="H3" s="111"/>
      <c r="I3" s="111"/>
      <c r="J3" s="111"/>
      <c r="K3" s="109"/>
      <c r="L3" s="66"/>
      <c r="M3" s="66"/>
      <c r="N3" s="66"/>
      <c r="O3" s="66"/>
      <c r="P3" s="66"/>
      <c r="Q3" s="66"/>
      <c r="R3" s="66"/>
      <c r="S3" s="66"/>
      <c r="T3" s="66"/>
      <c r="U3" s="109"/>
      <c r="V3" s="66"/>
      <c r="W3" s="66"/>
      <c r="X3" s="66"/>
      <c r="Y3" s="66"/>
      <c r="Z3" s="65"/>
    </row>
    <row r="4" spans="1:48" ht="15.75" x14ac:dyDescent="0.25">
      <c r="A4" s="68"/>
      <c r="B4" s="68"/>
      <c r="C4" s="68"/>
      <c r="D4" s="70"/>
      <c r="E4" s="109"/>
      <c r="F4" s="110"/>
      <c r="G4" s="110"/>
      <c r="H4" s="111"/>
      <c r="I4" s="111"/>
      <c r="J4" s="111"/>
      <c r="K4" s="109"/>
      <c r="L4" s="66"/>
      <c r="M4" s="66"/>
      <c r="N4" s="66"/>
      <c r="O4" s="66"/>
      <c r="P4" s="66"/>
      <c r="Q4" s="66"/>
      <c r="R4" s="66"/>
      <c r="S4" s="66"/>
      <c r="T4" s="66"/>
      <c r="U4" s="109"/>
      <c r="V4" s="66"/>
      <c r="W4" s="66"/>
      <c r="X4" s="66"/>
      <c r="Y4" s="66"/>
      <c r="Z4" s="65"/>
    </row>
    <row r="5" spans="1:48" ht="15.75" customHeight="1" x14ac:dyDescent="0.25">
      <c r="A5" s="69" t="s">
        <v>1</v>
      </c>
      <c r="B5" s="68"/>
      <c r="C5" s="68"/>
      <c r="D5" s="70"/>
      <c r="E5" s="109"/>
      <c r="F5" s="110"/>
      <c r="G5" s="110"/>
      <c r="H5" s="111"/>
      <c r="I5" s="111"/>
      <c r="J5" s="111"/>
      <c r="K5" s="109"/>
      <c r="L5" s="66"/>
      <c r="M5" s="66"/>
      <c r="N5" s="66"/>
      <c r="O5" s="66"/>
      <c r="P5" s="66"/>
      <c r="Q5" s="66"/>
      <c r="R5" s="66"/>
      <c r="S5" s="66"/>
      <c r="T5" s="66"/>
      <c r="U5" s="109"/>
      <c r="V5" s="66"/>
      <c r="W5" s="66"/>
      <c r="X5" s="66"/>
      <c r="Y5" s="66"/>
      <c r="Z5" s="65"/>
    </row>
    <row r="6" spans="1:48" ht="9" customHeight="1" x14ac:dyDescent="0.25">
      <c r="A6" s="112"/>
      <c r="B6" s="95"/>
      <c r="C6" s="95"/>
      <c r="D6" s="70"/>
      <c r="E6" s="70"/>
      <c r="F6" s="71"/>
      <c r="G6" s="71"/>
      <c r="H6" s="71"/>
      <c r="I6" s="71"/>
      <c r="J6" s="71"/>
      <c r="K6" s="70"/>
      <c r="L6" s="9"/>
      <c r="M6" s="9"/>
      <c r="N6" s="9"/>
      <c r="O6" s="9"/>
      <c r="P6" s="9"/>
      <c r="Q6" s="9"/>
      <c r="R6" s="9"/>
      <c r="S6" s="9"/>
      <c r="T6" s="9"/>
      <c r="U6" s="70"/>
      <c r="V6" s="9"/>
      <c r="W6" s="9"/>
      <c r="X6" s="9"/>
      <c r="Y6" s="9"/>
    </row>
    <row r="7" spans="1:48" x14ac:dyDescent="0.2">
      <c r="B7" s="72"/>
      <c r="C7" s="72"/>
      <c r="D7" s="73"/>
      <c r="E7" s="74"/>
      <c r="F7" s="75"/>
      <c r="G7" s="75"/>
      <c r="H7" s="76" t="s">
        <v>2</v>
      </c>
      <c r="I7" s="76"/>
      <c r="J7" s="75"/>
      <c r="K7" s="74"/>
      <c r="L7" s="77" t="s">
        <v>3</v>
      </c>
      <c r="M7" s="77"/>
      <c r="N7" s="77"/>
      <c r="O7" s="77"/>
      <c r="P7" s="77"/>
      <c r="Q7" s="77"/>
      <c r="R7" s="77"/>
      <c r="S7" s="77"/>
      <c r="T7" s="77"/>
      <c r="U7" s="74"/>
      <c r="V7" s="77"/>
      <c r="W7" s="77"/>
      <c r="X7" s="78" t="s">
        <v>4</v>
      </c>
      <c r="Y7" s="79"/>
      <c r="Z7" s="80" t="s">
        <v>4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72"/>
      <c r="AR7" s="72"/>
      <c r="AS7" s="72"/>
      <c r="AT7" s="72"/>
      <c r="AU7" s="72"/>
      <c r="AV7" s="72"/>
    </row>
    <row r="8" spans="1:48" x14ac:dyDescent="0.2">
      <c r="B8" s="72"/>
      <c r="C8" s="72"/>
      <c r="D8" s="74" t="s">
        <v>5</v>
      </c>
      <c r="E8" s="74"/>
      <c r="F8" s="75" t="s">
        <v>6</v>
      </c>
      <c r="G8" s="75"/>
      <c r="H8" s="75" t="s">
        <v>7</v>
      </c>
      <c r="I8" s="75"/>
      <c r="J8" s="75" t="s">
        <v>8</v>
      </c>
      <c r="K8" s="74"/>
      <c r="L8" s="77" t="s">
        <v>9</v>
      </c>
      <c r="M8" s="77"/>
      <c r="N8" s="77" t="s">
        <v>10</v>
      </c>
      <c r="O8" s="77"/>
      <c r="P8" s="82">
        <v>1</v>
      </c>
      <c r="Q8" s="77"/>
      <c r="R8" s="77" t="s">
        <v>11</v>
      </c>
      <c r="S8" s="77"/>
      <c r="T8" s="83" t="s">
        <v>12</v>
      </c>
      <c r="U8" s="74"/>
      <c r="V8" s="83" t="s">
        <v>4</v>
      </c>
      <c r="W8" s="77"/>
      <c r="X8" s="84" t="s">
        <v>13</v>
      </c>
      <c r="Y8" s="77"/>
      <c r="Z8" s="85" t="s">
        <v>13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72"/>
      <c r="AR8" s="72"/>
      <c r="AS8" s="72"/>
      <c r="AT8" s="72"/>
      <c r="AU8" s="72"/>
      <c r="AV8" s="72"/>
    </row>
    <row r="9" spans="1:48" ht="12.75" customHeight="1" thickBot="1" x14ac:dyDescent="0.25">
      <c r="A9" s="86"/>
      <c r="B9" s="86" t="s">
        <v>14</v>
      </c>
      <c r="C9" s="86" t="s">
        <v>15</v>
      </c>
      <c r="D9" s="87" t="s">
        <v>16</v>
      </c>
      <c r="E9" s="87"/>
      <c r="F9" s="88" t="s">
        <v>17</v>
      </c>
      <c r="G9" s="88"/>
      <c r="H9" s="88" t="s">
        <v>18</v>
      </c>
      <c r="I9" s="88"/>
      <c r="J9" s="88" t="s">
        <v>19</v>
      </c>
      <c r="K9" s="87"/>
      <c r="L9" s="89" t="s">
        <v>20</v>
      </c>
      <c r="M9" s="90"/>
      <c r="N9" s="90" t="s">
        <v>21</v>
      </c>
      <c r="O9" s="90"/>
      <c r="P9" s="90" t="s">
        <v>22</v>
      </c>
      <c r="Q9" s="90"/>
      <c r="R9" s="90" t="s">
        <v>23</v>
      </c>
      <c r="S9" s="90"/>
      <c r="T9" s="89" t="s">
        <v>24</v>
      </c>
      <c r="U9" s="87"/>
      <c r="V9" s="90" t="s">
        <v>13</v>
      </c>
      <c r="W9" s="90"/>
      <c r="X9" s="91" t="s">
        <v>25</v>
      </c>
      <c r="Y9" s="90"/>
      <c r="Z9" s="92" t="s">
        <v>26</v>
      </c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"/>
      <c r="AR9" s="1"/>
      <c r="AS9" s="1"/>
      <c r="AT9" s="1"/>
      <c r="AU9" s="1"/>
      <c r="AV9" s="1"/>
    </row>
    <row r="10" spans="1:48" ht="3" customHeight="1" x14ac:dyDescent="0.2">
      <c r="E10" s="6"/>
      <c r="F10" s="93"/>
      <c r="G10" s="93"/>
      <c r="H10" s="93"/>
      <c r="I10" s="93"/>
      <c r="J10" s="93"/>
      <c r="K10" s="6"/>
      <c r="L10" s="7"/>
      <c r="M10" s="7"/>
      <c r="N10" s="7"/>
      <c r="O10" s="7"/>
      <c r="P10" s="7"/>
      <c r="Q10" s="7"/>
      <c r="R10" s="7"/>
      <c r="S10" s="7"/>
      <c r="T10" s="7"/>
      <c r="U10" s="6"/>
      <c r="V10" s="10"/>
      <c r="W10" s="11"/>
      <c r="X10" s="94"/>
      <c r="Y10" s="10"/>
      <c r="Z10" s="57"/>
    </row>
    <row r="11" spans="1:48" ht="12.75" customHeight="1" x14ac:dyDescent="0.2">
      <c r="A11" s="1"/>
      <c r="B11" s="2" t="s">
        <v>27</v>
      </c>
      <c r="C11" s="3" t="s">
        <v>28</v>
      </c>
      <c r="D11" s="4" t="s">
        <v>29</v>
      </c>
      <c r="E11" s="4"/>
      <c r="F11" s="5">
        <v>1000</v>
      </c>
      <c r="G11" s="5"/>
      <c r="H11" s="5">
        <v>2424</v>
      </c>
      <c r="I11" s="5"/>
      <c r="J11" s="5" t="s">
        <v>30</v>
      </c>
      <c r="K11" s="6"/>
      <c r="L11" s="7">
        <f>48+130</f>
        <v>178</v>
      </c>
      <c r="M11" s="7"/>
      <c r="N11" s="8">
        <v>0.59</v>
      </c>
      <c r="O11" s="8"/>
      <c r="P11" s="9">
        <f t="shared" ref="P11:P20" si="0">+L11/N11</f>
        <v>301.69491525423729</v>
      </c>
      <c r="Q11" s="9"/>
      <c r="R11" s="9">
        <v>173.9</v>
      </c>
      <c r="S11" s="7"/>
      <c r="T11" s="7">
        <f>213.1-L11</f>
        <v>35.099999999999994</v>
      </c>
      <c r="U11" s="6"/>
      <c r="V11" s="10">
        <f t="shared" ref="V11:V20" si="1">+R11+P11+T11</f>
        <v>510.69491525423734</v>
      </c>
      <c r="W11" s="11"/>
      <c r="X11" s="12">
        <f t="shared" ref="X11:X20" si="2">+V11/F11*1000</f>
        <v>510.6949152542374</v>
      </c>
      <c r="Y11" s="13"/>
      <c r="Z11" s="23">
        <f>+V11/H11*1000</f>
        <v>210.68272081445434</v>
      </c>
    </row>
    <row r="12" spans="1:48" ht="12.75" customHeight="1" x14ac:dyDescent="0.2">
      <c r="B12" s="2" t="s">
        <v>31</v>
      </c>
      <c r="C12" s="3" t="s">
        <v>32</v>
      </c>
      <c r="D12" s="4" t="s">
        <v>29</v>
      </c>
      <c r="E12" s="4"/>
      <c r="F12" s="5">
        <v>450</v>
      </c>
      <c r="G12" s="5"/>
      <c r="H12" s="5">
        <v>1381</v>
      </c>
      <c r="I12" s="5"/>
      <c r="J12" s="5" t="s">
        <v>30</v>
      </c>
      <c r="K12" s="6"/>
      <c r="L12" s="16">
        <f>27+45.6</f>
        <v>72.599999999999994</v>
      </c>
      <c r="M12" s="7"/>
      <c r="N12" s="8">
        <v>0.59</v>
      </c>
      <c r="O12" s="8"/>
      <c r="P12" s="17">
        <f t="shared" si="0"/>
        <v>123.05084745762711</v>
      </c>
      <c r="Q12" s="9"/>
      <c r="R12" s="17">
        <v>87</v>
      </c>
      <c r="S12" s="18"/>
      <c r="T12" s="19">
        <v>22.2</v>
      </c>
      <c r="U12" s="6"/>
      <c r="V12" s="17">
        <f t="shared" si="1"/>
        <v>232.25084745762712</v>
      </c>
      <c r="W12" s="11"/>
      <c r="X12" s="20">
        <f t="shared" si="2"/>
        <v>516.11299435028241</v>
      </c>
      <c r="Y12" s="21"/>
      <c r="Z12" s="24">
        <f>+V12/H12*1000</f>
        <v>168.17584899176475</v>
      </c>
    </row>
    <row r="13" spans="1:48" ht="12.75" customHeight="1" x14ac:dyDescent="0.2">
      <c r="B13" s="2" t="s">
        <v>75</v>
      </c>
      <c r="C13" s="3" t="s">
        <v>33</v>
      </c>
      <c r="D13" s="4" t="s">
        <v>29</v>
      </c>
      <c r="E13" s="4"/>
      <c r="F13" s="5">
        <v>1320</v>
      </c>
      <c r="G13" s="5"/>
      <c r="H13" s="5">
        <v>3260</v>
      </c>
      <c r="I13" s="5"/>
      <c r="J13" s="22">
        <f>+H13/(F13*24*0.365)</f>
        <v>0.28192887781928883</v>
      </c>
      <c r="K13" s="6"/>
      <c r="L13" s="16">
        <f>87+136.9+54.3</f>
        <v>278.2</v>
      </c>
      <c r="M13" s="7"/>
      <c r="N13" s="8">
        <v>0.59</v>
      </c>
      <c r="O13" s="8"/>
      <c r="P13" s="17">
        <f t="shared" si="0"/>
        <v>471.52542372881356</v>
      </c>
      <c r="Q13" s="9"/>
      <c r="R13" s="17">
        <f>174.7+83.93</f>
        <v>258.63</v>
      </c>
      <c r="S13" s="18"/>
      <c r="T13" s="19">
        <v>47.1</v>
      </c>
      <c r="U13" s="6"/>
      <c r="V13" s="17">
        <f t="shared" si="1"/>
        <v>777.25542372881353</v>
      </c>
      <c r="W13" s="11"/>
      <c r="X13" s="20">
        <f t="shared" si="2"/>
        <v>588.82986646122242</v>
      </c>
      <c r="Y13" s="21"/>
      <c r="Z13" s="24">
        <f>+V13/H13*1000</f>
        <v>238.42190911926795</v>
      </c>
    </row>
    <row r="14" spans="1:48" ht="12.75" customHeight="1" x14ac:dyDescent="0.2">
      <c r="B14" s="2" t="s">
        <v>83</v>
      </c>
      <c r="C14" s="3" t="s">
        <v>34</v>
      </c>
      <c r="D14" s="4" t="s">
        <v>35</v>
      </c>
      <c r="E14" s="4"/>
      <c r="F14" s="5">
        <v>1400</v>
      </c>
      <c r="G14" s="5"/>
      <c r="H14" s="5">
        <v>5400</v>
      </c>
      <c r="I14" s="5"/>
      <c r="J14" s="22">
        <f>+H14/(F14*24*0.365)</f>
        <v>0.44031311154598823</v>
      </c>
      <c r="K14" s="6"/>
      <c r="L14" s="16">
        <f>272.1+18.1</f>
        <v>290.20000000000005</v>
      </c>
      <c r="M14" s="7"/>
      <c r="N14" s="8">
        <v>0.59</v>
      </c>
      <c r="O14" s="8"/>
      <c r="P14" s="17">
        <f t="shared" si="0"/>
        <v>491.86440677966112</v>
      </c>
      <c r="Q14" s="9"/>
      <c r="R14" s="17">
        <v>434.1</v>
      </c>
      <c r="S14" s="18"/>
      <c r="T14" s="19">
        <v>85</v>
      </c>
      <c r="U14" s="6"/>
      <c r="V14" s="17">
        <f t="shared" si="1"/>
        <v>1010.9644067796612</v>
      </c>
      <c r="W14" s="11"/>
      <c r="X14" s="20">
        <f t="shared" si="2"/>
        <v>722.11743341404372</v>
      </c>
      <c r="Y14" s="21"/>
      <c r="Z14" s="24">
        <f>+V14/H14*1000</f>
        <v>187.21563088512244</v>
      </c>
    </row>
    <row r="15" spans="1:48" ht="12.75" customHeight="1" x14ac:dyDescent="0.2">
      <c r="B15" s="2" t="s">
        <v>36</v>
      </c>
      <c r="C15" s="3" t="s">
        <v>37</v>
      </c>
      <c r="D15" s="4" t="s">
        <v>38</v>
      </c>
      <c r="E15" s="4"/>
      <c r="F15" s="5">
        <v>265</v>
      </c>
      <c r="G15" s="5"/>
      <c r="H15" s="5" t="s">
        <v>30</v>
      </c>
      <c r="I15" s="5"/>
      <c r="J15" s="5" t="s">
        <v>30</v>
      </c>
      <c r="K15" s="6"/>
      <c r="L15" s="16">
        <v>75.5</v>
      </c>
      <c r="M15" s="7"/>
      <c r="N15" s="8">
        <v>0.51</v>
      </c>
      <c r="O15" s="8"/>
      <c r="P15" s="17">
        <f t="shared" si="0"/>
        <v>148.0392156862745</v>
      </c>
      <c r="Q15" s="9"/>
      <c r="R15" s="17">
        <v>0</v>
      </c>
      <c r="S15" s="18"/>
      <c r="T15" s="19">
        <v>0</v>
      </c>
      <c r="U15" s="6"/>
      <c r="V15" s="17">
        <f t="shared" si="1"/>
        <v>148.0392156862745</v>
      </c>
      <c r="W15" s="11"/>
      <c r="X15" s="20">
        <f t="shared" si="2"/>
        <v>558.63854975952643</v>
      </c>
      <c r="Y15" s="21"/>
      <c r="Z15" s="14" t="s">
        <v>30</v>
      </c>
    </row>
    <row r="16" spans="1:48" ht="12.75" customHeight="1" x14ac:dyDescent="0.2">
      <c r="B16" s="2" t="s">
        <v>39</v>
      </c>
      <c r="C16" s="3" t="s">
        <v>37</v>
      </c>
      <c r="D16" s="4" t="s">
        <v>38</v>
      </c>
      <c r="E16" s="4"/>
      <c r="F16" s="5">
        <v>388</v>
      </c>
      <c r="G16" s="5"/>
      <c r="H16" s="5" t="s">
        <v>30</v>
      </c>
      <c r="I16" s="5"/>
      <c r="J16" s="5" t="s">
        <v>30</v>
      </c>
      <c r="K16" s="6"/>
      <c r="L16" s="16">
        <v>44.8</v>
      </c>
      <c r="M16" s="7"/>
      <c r="N16" s="8">
        <v>0.59</v>
      </c>
      <c r="O16" s="8"/>
      <c r="P16" s="17">
        <f t="shared" si="0"/>
        <v>75.932203389830505</v>
      </c>
      <c r="Q16" s="9"/>
      <c r="R16" s="17">
        <v>32</v>
      </c>
      <c r="S16" s="18"/>
      <c r="T16" s="19">
        <v>0</v>
      </c>
      <c r="U16" s="6"/>
      <c r="V16" s="17">
        <f t="shared" si="1"/>
        <v>107.93220338983051</v>
      </c>
      <c r="W16" s="11"/>
      <c r="X16" s="20">
        <f t="shared" si="2"/>
        <v>278.17578193255281</v>
      </c>
      <c r="Y16" s="21"/>
      <c r="Z16" s="14" t="s">
        <v>30</v>
      </c>
    </row>
    <row r="17" spans="1:26" ht="12.75" customHeight="1" x14ac:dyDescent="0.2">
      <c r="B17" s="2" t="s">
        <v>76</v>
      </c>
      <c r="C17" s="3" t="s">
        <v>40</v>
      </c>
      <c r="D17" s="4" t="s">
        <v>41</v>
      </c>
      <c r="E17" s="4"/>
      <c r="F17" s="5">
        <v>47</v>
      </c>
      <c r="G17" s="5"/>
      <c r="H17" s="5" t="s">
        <v>30</v>
      </c>
      <c r="I17" s="5"/>
      <c r="J17" s="5" t="s">
        <v>30</v>
      </c>
      <c r="K17" s="6"/>
      <c r="L17" s="16">
        <v>1.5</v>
      </c>
      <c r="M17" s="7"/>
      <c r="N17" s="8">
        <v>0.59</v>
      </c>
      <c r="O17" s="8"/>
      <c r="P17" s="17">
        <f t="shared" si="0"/>
        <v>2.5423728813559325</v>
      </c>
      <c r="Q17" s="9"/>
      <c r="R17" s="17">
        <v>12.7</v>
      </c>
      <c r="S17" s="18"/>
      <c r="T17" s="19">
        <v>0</v>
      </c>
      <c r="U17" s="6"/>
      <c r="V17" s="17">
        <f t="shared" si="1"/>
        <v>15.242372881355932</v>
      </c>
      <c r="W17" s="11"/>
      <c r="X17" s="20">
        <f t="shared" si="2"/>
        <v>324.30580598629643</v>
      </c>
      <c r="Y17" s="21"/>
      <c r="Z17" s="14" t="s">
        <v>30</v>
      </c>
    </row>
    <row r="18" spans="1:26" ht="12.75" customHeight="1" x14ac:dyDescent="0.2">
      <c r="B18" s="3" t="s">
        <v>42</v>
      </c>
      <c r="C18" s="2" t="s">
        <v>43</v>
      </c>
      <c r="D18" s="4" t="s">
        <v>44</v>
      </c>
      <c r="E18" s="4"/>
      <c r="F18" s="5">
        <v>448</v>
      </c>
      <c r="G18" s="5"/>
      <c r="H18" s="5" t="s">
        <v>30</v>
      </c>
      <c r="I18" s="5"/>
      <c r="J18" s="5" t="s">
        <v>30</v>
      </c>
      <c r="K18" s="6"/>
      <c r="L18" s="16">
        <v>248</v>
      </c>
      <c r="M18" s="7"/>
      <c r="N18" s="8">
        <v>0.98</v>
      </c>
      <c r="O18" s="8"/>
      <c r="P18" s="17">
        <f t="shared" si="0"/>
        <v>253.06122448979593</v>
      </c>
      <c r="Q18" s="9"/>
      <c r="R18" s="17">
        <v>36.799999999999997</v>
      </c>
      <c r="S18" s="18"/>
      <c r="T18" s="19">
        <v>0</v>
      </c>
      <c r="U18" s="6"/>
      <c r="V18" s="17">
        <f t="shared" si="1"/>
        <v>289.86122448979592</v>
      </c>
      <c r="W18" s="11"/>
      <c r="X18" s="20">
        <f t="shared" si="2"/>
        <v>647.01166180758014</v>
      </c>
      <c r="Y18" s="21"/>
      <c r="Z18" s="14" t="s">
        <v>30</v>
      </c>
    </row>
    <row r="19" spans="1:26" ht="12.75" customHeight="1" x14ac:dyDescent="0.2">
      <c r="B19" s="3" t="s">
        <v>45</v>
      </c>
      <c r="C19" s="2" t="s">
        <v>46</v>
      </c>
      <c r="D19" s="4" t="s">
        <v>47</v>
      </c>
      <c r="E19" s="4"/>
      <c r="F19" s="5">
        <v>112</v>
      </c>
      <c r="G19" s="5"/>
      <c r="H19" s="5" t="s">
        <v>30</v>
      </c>
      <c r="I19" s="5"/>
      <c r="J19" s="5" t="s">
        <v>30</v>
      </c>
      <c r="K19" s="6"/>
      <c r="L19" s="16">
        <v>41</v>
      </c>
      <c r="M19" s="7"/>
      <c r="N19" s="8">
        <v>0.98</v>
      </c>
      <c r="O19" s="8"/>
      <c r="P19" s="17">
        <f t="shared" si="0"/>
        <v>41.836734693877553</v>
      </c>
      <c r="Q19" s="9"/>
      <c r="R19" s="17">
        <v>0</v>
      </c>
      <c r="S19" s="18"/>
      <c r="T19" s="19">
        <v>0</v>
      </c>
      <c r="U19" s="6"/>
      <c r="V19" s="17">
        <f t="shared" si="1"/>
        <v>41.836734693877553</v>
      </c>
      <c r="W19" s="11"/>
      <c r="X19" s="20">
        <f t="shared" si="2"/>
        <v>373.54227405247815</v>
      </c>
      <c r="Y19" s="21"/>
      <c r="Z19" s="14" t="s">
        <v>30</v>
      </c>
    </row>
    <row r="20" spans="1:26" ht="12.75" customHeight="1" x14ac:dyDescent="0.2">
      <c r="B20" s="3" t="s">
        <v>87</v>
      </c>
      <c r="C20" s="43" t="s">
        <v>88</v>
      </c>
      <c r="D20" s="4" t="s">
        <v>89</v>
      </c>
      <c r="E20" s="4"/>
      <c r="F20" s="5">
        <v>255</v>
      </c>
      <c r="G20" s="5"/>
      <c r="H20" s="5" t="s">
        <v>30</v>
      </c>
      <c r="I20" s="5"/>
      <c r="J20" s="5"/>
      <c r="K20" s="6"/>
      <c r="L20" s="16">
        <v>1</v>
      </c>
      <c r="M20" s="7"/>
      <c r="N20" s="8">
        <v>0.59</v>
      </c>
      <c r="O20" s="8"/>
      <c r="P20" s="17">
        <f t="shared" si="0"/>
        <v>1.6949152542372883</v>
      </c>
      <c r="Q20" s="9"/>
      <c r="R20" s="17">
        <v>0</v>
      </c>
      <c r="S20" s="18"/>
      <c r="T20" s="19">
        <v>130</v>
      </c>
      <c r="U20" s="6"/>
      <c r="V20" s="17">
        <f t="shared" si="1"/>
        <v>131.69491525423729</v>
      </c>
      <c r="W20" s="11"/>
      <c r="X20" s="20">
        <f t="shared" si="2"/>
        <v>516.45064805583252</v>
      </c>
      <c r="Y20" s="21"/>
      <c r="Z20" s="14" t="s">
        <v>30</v>
      </c>
    </row>
    <row r="21" spans="1:26" ht="12.75" customHeight="1" x14ac:dyDescent="0.2">
      <c r="B21" s="2" t="s">
        <v>102</v>
      </c>
      <c r="C21" s="43" t="s">
        <v>81</v>
      </c>
      <c r="D21" s="4" t="s">
        <v>84</v>
      </c>
      <c r="E21" s="4"/>
      <c r="F21" s="5">
        <v>450</v>
      </c>
      <c r="G21" s="5"/>
      <c r="H21" s="5">
        <v>1381</v>
      </c>
      <c r="I21" s="5"/>
      <c r="J21" s="5" t="s">
        <v>30</v>
      </c>
      <c r="K21" s="6"/>
      <c r="L21" s="16">
        <v>10</v>
      </c>
      <c r="M21" s="7"/>
      <c r="N21" s="8">
        <v>0.59</v>
      </c>
      <c r="O21" s="8"/>
      <c r="P21" s="17">
        <f>+L21/N21</f>
        <v>16.949152542372882</v>
      </c>
      <c r="Q21" s="9"/>
      <c r="R21" s="17">
        <v>0</v>
      </c>
      <c r="S21" s="18"/>
      <c r="T21" s="19">
        <v>0</v>
      </c>
      <c r="U21" s="6"/>
      <c r="V21" s="17">
        <f>+R21+P21+T21</f>
        <v>16.949152542372882</v>
      </c>
      <c r="W21" s="11"/>
      <c r="X21" s="20">
        <f>+V21/F21*1000</f>
        <v>37.664783427495294</v>
      </c>
      <c r="Y21" s="21"/>
      <c r="Z21" s="24">
        <f>+V21/H21*1000</f>
        <v>12.273101044440901</v>
      </c>
    </row>
    <row r="22" spans="1:26" ht="12.75" customHeight="1" x14ac:dyDescent="0.2">
      <c r="B22" s="43" t="s">
        <v>27</v>
      </c>
      <c r="C22" s="3" t="s">
        <v>46</v>
      </c>
      <c r="D22" s="4" t="s">
        <v>82</v>
      </c>
      <c r="E22" s="4"/>
      <c r="F22" s="5">
        <v>1000</v>
      </c>
      <c r="G22" s="5"/>
      <c r="H22" s="5">
        <v>2424</v>
      </c>
      <c r="I22" s="5"/>
      <c r="J22" s="5" t="s">
        <v>30</v>
      </c>
      <c r="K22" s="6"/>
      <c r="L22" s="16">
        <v>5</v>
      </c>
      <c r="M22" s="7"/>
      <c r="N22" s="8">
        <v>0.59</v>
      </c>
      <c r="O22" s="8"/>
      <c r="P22" s="17">
        <f>+L22/N22</f>
        <v>8.4745762711864412</v>
      </c>
      <c r="Q22" s="9"/>
      <c r="R22" s="17">
        <v>200</v>
      </c>
      <c r="S22" s="18"/>
      <c r="T22" s="19">
        <v>0</v>
      </c>
      <c r="U22" s="6"/>
      <c r="V22" s="17">
        <f>+R22+P22+T22</f>
        <v>208.47457627118644</v>
      </c>
      <c r="W22" s="11"/>
      <c r="X22" s="25">
        <f>+V22/F22*1000</f>
        <v>208.47457627118644</v>
      </c>
      <c r="Y22" s="21"/>
      <c r="Z22" s="42">
        <f>+V22/H22*1000</f>
        <v>86.004363148179223</v>
      </c>
    </row>
    <row r="23" spans="1:26" ht="12.75" customHeight="1" x14ac:dyDescent="0.2">
      <c r="A23" s="1" t="s">
        <v>48</v>
      </c>
      <c r="B23" s="3"/>
      <c r="C23" s="3"/>
      <c r="D23" s="4"/>
      <c r="E23" s="4"/>
      <c r="F23" s="5"/>
      <c r="G23" s="5"/>
      <c r="H23" s="5"/>
      <c r="I23" s="5"/>
      <c r="J23" s="5"/>
      <c r="K23" s="6"/>
      <c r="L23" s="16"/>
      <c r="M23" s="7"/>
      <c r="N23" s="8"/>
      <c r="O23" s="8"/>
      <c r="P23" s="17"/>
      <c r="Q23" s="9"/>
      <c r="R23" s="17"/>
      <c r="S23" s="18"/>
      <c r="T23" s="19"/>
      <c r="U23" s="6"/>
      <c r="V23" s="17"/>
      <c r="W23" s="11"/>
      <c r="X23" s="12">
        <f>+AVERAGE(X11:X22)</f>
        <v>440.16827423106116</v>
      </c>
      <c r="Y23" s="21"/>
      <c r="Z23" s="23">
        <f>+AVERAGE(Z11:Z22)</f>
        <v>150.46226233387159</v>
      </c>
    </row>
    <row r="24" spans="1:26" ht="3.95" customHeight="1" x14ac:dyDescent="0.25">
      <c r="A24" s="26"/>
      <c r="B24" s="26"/>
      <c r="C24" s="26"/>
      <c r="D24" s="27"/>
      <c r="E24" s="27"/>
      <c r="F24" s="28"/>
      <c r="G24" s="28"/>
      <c r="H24" s="28"/>
      <c r="I24" s="28"/>
      <c r="J24" s="28"/>
      <c r="K24" s="27"/>
      <c r="L24" s="29"/>
      <c r="M24" s="29"/>
      <c r="N24" s="30"/>
      <c r="O24" s="30"/>
      <c r="P24" s="31"/>
      <c r="Q24" s="31"/>
      <c r="R24" s="29"/>
      <c r="S24" s="29"/>
      <c r="T24" s="29"/>
      <c r="U24" s="27"/>
      <c r="V24" s="32"/>
      <c r="W24" s="33"/>
      <c r="X24" s="34"/>
      <c r="Y24" s="35"/>
      <c r="Z24" s="36"/>
    </row>
    <row r="25" spans="1:26" ht="3.75" customHeight="1" x14ac:dyDescent="0.25">
      <c r="A25" s="37"/>
      <c r="B25" s="3"/>
      <c r="C25" s="3"/>
      <c r="E25" s="6"/>
      <c r="F25" s="5"/>
      <c r="G25" s="5"/>
      <c r="H25" s="5"/>
      <c r="I25" s="5"/>
      <c r="J25" s="5"/>
      <c r="K25" s="6"/>
      <c r="L25" s="7"/>
      <c r="M25" s="7"/>
      <c r="N25" s="8"/>
      <c r="O25" s="8"/>
      <c r="P25" s="9"/>
      <c r="Q25" s="9"/>
      <c r="R25" s="7"/>
      <c r="S25" s="7"/>
      <c r="T25" s="7"/>
      <c r="U25" s="6"/>
      <c r="V25" s="10"/>
      <c r="W25" s="11"/>
      <c r="X25" s="38"/>
      <c r="Y25" s="39"/>
      <c r="Z25" s="40"/>
    </row>
    <row r="26" spans="1:26" ht="3.95" customHeight="1" thickBot="1" x14ac:dyDescent="0.25">
      <c r="A26" s="44"/>
      <c r="B26" s="44"/>
      <c r="C26" s="44"/>
      <c r="D26" s="45"/>
      <c r="E26" s="45"/>
      <c r="F26" s="46"/>
      <c r="G26" s="46"/>
      <c r="H26" s="46"/>
      <c r="I26" s="46"/>
      <c r="J26" s="46"/>
      <c r="K26" s="45"/>
      <c r="L26" s="47"/>
      <c r="M26" s="47"/>
      <c r="N26" s="47"/>
      <c r="O26" s="47"/>
      <c r="P26" s="47"/>
      <c r="Q26" s="47"/>
      <c r="R26" s="47"/>
      <c r="S26" s="47"/>
      <c r="T26" s="47"/>
      <c r="U26" s="45"/>
      <c r="V26" s="48"/>
      <c r="W26" s="49"/>
      <c r="X26" s="50"/>
      <c r="Y26" s="49"/>
      <c r="Z26" s="51"/>
    </row>
    <row r="27" spans="1:26" ht="12.75" customHeight="1" x14ac:dyDescent="0.2">
      <c r="A27" s="52"/>
      <c r="B27" s="52"/>
      <c r="C27" s="52"/>
      <c r="D27" s="53"/>
      <c r="E27" s="53"/>
      <c r="F27" s="54"/>
      <c r="G27" s="54"/>
      <c r="H27" s="54"/>
      <c r="I27" s="54"/>
      <c r="J27" s="54"/>
      <c r="K27" s="53"/>
      <c r="L27" s="55"/>
      <c r="M27" s="55"/>
      <c r="N27" s="55"/>
      <c r="O27" s="55"/>
      <c r="P27" s="55"/>
      <c r="Q27" s="55"/>
      <c r="R27" s="55"/>
      <c r="S27" s="55"/>
      <c r="T27" s="55"/>
      <c r="U27" s="53"/>
      <c r="V27" s="56"/>
      <c r="W27" s="10"/>
      <c r="X27" s="10"/>
      <c r="Y27" s="10"/>
      <c r="Z27" s="10"/>
    </row>
    <row r="28" spans="1:26" ht="12.75" customHeight="1" x14ac:dyDescent="0.25">
      <c r="A28" s="61" t="s">
        <v>77</v>
      </c>
      <c r="B28" s="58"/>
      <c r="C28" s="58"/>
      <c r="D28" s="59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"/>
      <c r="V28" s="10"/>
      <c r="W28" s="11"/>
      <c r="X28" s="60"/>
      <c r="Y28" s="60"/>
      <c r="Z28" s="60"/>
    </row>
    <row r="29" spans="1:26" ht="12.75" customHeight="1" x14ac:dyDescent="0.25">
      <c r="A29" s="61" t="s">
        <v>104</v>
      </c>
      <c r="B29" s="58"/>
      <c r="C29" s="58"/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"/>
      <c r="V29" s="10"/>
      <c r="W29" s="11"/>
      <c r="X29" s="60"/>
      <c r="Y29" s="60"/>
      <c r="Z29" s="60"/>
    </row>
    <row r="30" spans="1:26" ht="15.75" customHeight="1" x14ac:dyDescent="0.25">
      <c r="A30" s="61" t="s">
        <v>103</v>
      </c>
      <c r="B30" s="58"/>
      <c r="C30" s="58"/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"/>
      <c r="V30" s="10"/>
      <c r="W30" s="11"/>
      <c r="X30" s="63"/>
      <c r="Y30" s="63"/>
      <c r="Z30" s="63"/>
    </row>
    <row r="31" spans="1:26" ht="8.25" customHeight="1" x14ac:dyDescent="0.25">
      <c r="A31" s="61"/>
      <c r="B31" s="58"/>
      <c r="C31" s="58"/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6"/>
      <c r="V31" s="10"/>
      <c r="W31" s="11"/>
      <c r="X31" s="63"/>
      <c r="Y31" s="63"/>
      <c r="Z31" s="63"/>
    </row>
    <row r="32" spans="1:26" ht="15.75" customHeight="1" x14ac:dyDescent="0.25">
      <c r="A32" s="69" t="s">
        <v>49</v>
      </c>
      <c r="D32" s="70"/>
      <c r="E32" s="70"/>
      <c r="F32" s="71"/>
      <c r="G32" s="71"/>
      <c r="H32" s="71"/>
      <c r="I32" s="71"/>
      <c r="J32" s="71"/>
      <c r="K32" s="70"/>
      <c r="L32" s="9"/>
      <c r="M32" s="9"/>
      <c r="N32" s="9"/>
      <c r="O32" s="9"/>
      <c r="P32" s="9"/>
      <c r="Q32" s="9"/>
      <c r="R32" s="9"/>
      <c r="S32" s="9"/>
      <c r="T32" s="9"/>
      <c r="U32" s="70"/>
      <c r="V32" s="9"/>
      <c r="W32" s="9"/>
      <c r="X32" s="9"/>
      <c r="Y32" s="9"/>
    </row>
    <row r="33" spans="1:33" ht="9" customHeight="1" x14ac:dyDescent="0.2">
      <c r="D33" s="70"/>
      <c r="E33" s="70"/>
      <c r="F33" s="71"/>
      <c r="G33" s="71"/>
      <c r="H33" s="71"/>
      <c r="I33" s="71"/>
      <c r="J33" s="71"/>
      <c r="K33" s="70"/>
      <c r="L33" s="9"/>
      <c r="M33" s="9"/>
      <c r="N33" s="9"/>
      <c r="O33" s="9"/>
      <c r="P33" s="9"/>
      <c r="Q33" s="9"/>
      <c r="R33" s="9"/>
      <c r="S33" s="9"/>
      <c r="T33" s="9"/>
      <c r="U33" s="70"/>
      <c r="V33" s="9"/>
      <c r="W33" s="9"/>
      <c r="X33" s="9"/>
      <c r="Y33" s="9"/>
    </row>
    <row r="34" spans="1:33" x14ac:dyDescent="0.2">
      <c r="B34" s="72"/>
      <c r="C34" s="72"/>
      <c r="D34" s="73"/>
      <c r="E34" s="74"/>
      <c r="F34" s="75"/>
      <c r="G34" s="75"/>
      <c r="H34" s="76" t="s">
        <v>2</v>
      </c>
      <c r="I34" s="76"/>
      <c r="J34" s="75"/>
      <c r="K34" s="74"/>
      <c r="L34" s="77" t="s">
        <v>3</v>
      </c>
      <c r="M34" s="77"/>
      <c r="N34" s="77"/>
      <c r="O34" s="77"/>
      <c r="P34" s="77"/>
      <c r="Q34" s="77"/>
      <c r="R34" s="77"/>
      <c r="S34" s="77"/>
      <c r="T34" s="77"/>
      <c r="U34" s="74"/>
      <c r="V34" s="77"/>
      <c r="W34" s="77"/>
      <c r="X34" s="78" t="s">
        <v>4</v>
      </c>
      <c r="Y34" s="79"/>
      <c r="Z34" s="80" t="s">
        <v>4</v>
      </c>
      <c r="AA34" s="81"/>
      <c r="AB34" s="81"/>
      <c r="AC34" s="81"/>
      <c r="AD34" s="81"/>
      <c r="AE34" s="81"/>
      <c r="AF34" s="81"/>
      <c r="AG34" s="81"/>
    </row>
    <row r="35" spans="1:33" x14ac:dyDescent="0.2">
      <c r="B35" s="72"/>
      <c r="C35" s="72"/>
      <c r="D35" s="74" t="s">
        <v>5</v>
      </c>
      <c r="E35" s="74"/>
      <c r="F35" s="75" t="s">
        <v>6</v>
      </c>
      <c r="G35" s="75"/>
      <c r="H35" s="75" t="s">
        <v>7</v>
      </c>
      <c r="I35" s="75"/>
      <c r="J35" s="75" t="s">
        <v>8</v>
      </c>
      <c r="K35" s="74"/>
      <c r="L35" s="77" t="s">
        <v>9</v>
      </c>
      <c r="M35" s="77"/>
      <c r="N35" s="77" t="s">
        <v>10</v>
      </c>
      <c r="O35" s="77"/>
      <c r="P35" s="82">
        <v>1</v>
      </c>
      <c r="Q35" s="77"/>
      <c r="R35" s="77" t="s">
        <v>11</v>
      </c>
      <c r="S35" s="77"/>
      <c r="T35" s="83" t="s">
        <v>12</v>
      </c>
      <c r="U35" s="74"/>
      <c r="V35" s="83" t="s">
        <v>4</v>
      </c>
      <c r="W35" s="77"/>
      <c r="X35" s="84" t="s">
        <v>13</v>
      </c>
      <c r="Y35" s="77"/>
      <c r="Z35" s="85" t="s">
        <v>13</v>
      </c>
      <c r="AA35" s="81"/>
      <c r="AB35" s="81"/>
      <c r="AC35" s="81"/>
      <c r="AD35" s="81"/>
      <c r="AE35" s="81"/>
      <c r="AF35" s="81"/>
      <c r="AG35" s="81"/>
    </row>
    <row r="36" spans="1:33" ht="13.5" thickBot="1" x14ac:dyDescent="0.25">
      <c r="A36" s="86"/>
      <c r="B36" s="86" t="s">
        <v>14</v>
      </c>
      <c r="C36" s="86" t="s">
        <v>15</v>
      </c>
      <c r="D36" s="87" t="s">
        <v>16</v>
      </c>
      <c r="E36" s="87"/>
      <c r="F36" s="88" t="s">
        <v>17</v>
      </c>
      <c r="G36" s="88"/>
      <c r="H36" s="88" t="s">
        <v>18</v>
      </c>
      <c r="I36" s="88"/>
      <c r="J36" s="88" t="s">
        <v>19</v>
      </c>
      <c r="K36" s="87"/>
      <c r="L36" s="89" t="s">
        <v>20</v>
      </c>
      <c r="M36" s="90"/>
      <c r="N36" s="90" t="s">
        <v>21</v>
      </c>
      <c r="O36" s="90"/>
      <c r="P36" s="90" t="s">
        <v>22</v>
      </c>
      <c r="Q36" s="90"/>
      <c r="R36" s="90" t="s">
        <v>23</v>
      </c>
      <c r="S36" s="90"/>
      <c r="T36" s="89" t="s">
        <v>24</v>
      </c>
      <c r="U36" s="87"/>
      <c r="V36" s="90" t="s">
        <v>13</v>
      </c>
      <c r="W36" s="90"/>
      <c r="X36" s="91" t="s">
        <v>25</v>
      </c>
      <c r="Y36" s="90"/>
      <c r="Z36" s="92" t="s">
        <v>26</v>
      </c>
      <c r="AA36" s="74"/>
      <c r="AB36" s="74"/>
      <c r="AC36" s="74"/>
      <c r="AD36" s="74"/>
      <c r="AE36" s="74"/>
      <c r="AF36" s="74"/>
      <c r="AG36" s="74"/>
    </row>
    <row r="37" spans="1:33" ht="3" customHeight="1" x14ac:dyDescent="0.2">
      <c r="E37" s="6"/>
      <c r="F37" s="93"/>
      <c r="G37" s="93"/>
      <c r="H37" s="93"/>
      <c r="I37" s="93"/>
      <c r="J37" s="93"/>
      <c r="K37" s="6"/>
      <c r="L37" s="7"/>
      <c r="M37" s="7"/>
      <c r="N37" s="7"/>
      <c r="O37" s="7"/>
      <c r="P37" s="7"/>
      <c r="Q37" s="7"/>
      <c r="R37" s="7"/>
      <c r="S37" s="7"/>
      <c r="T37" s="7"/>
      <c r="U37" s="6"/>
      <c r="V37" s="10"/>
      <c r="W37" s="11"/>
      <c r="X37" s="94"/>
      <c r="Y37" s="10"/>
      <c r="Z37" s="57"/>
    </row>
    <row r="38" spans="1:33" ht="12.75" customHeight="1" x14ac:dyDescent="0.2">
      <c r="A38" s="1"/>
      <c r="B38" s="2" t="s">
        <v>90</v>
      </c>
      <c r="C38" s="43" t="s">
        <v>50</v>
      </c>
      <c r="D38" s="4" t="s">
        <v>51</v>
      </c>
      <c r="E38" s="4"/>
      <c r="F38" s="5">
        <v>1009</v>
      </c>
      <c r="G38" s="5"/>
      <c r="H38" s="5">
        <v>2738</v>
      </c>
      <c r="I38" s="5"/>
      <c r="J38" s="22">
        <f>+H38/(F38*24*0.365)</f>
        <v>0.30976915522851417</v>
      </c>
      <c r="K38" s="6"/>
      <c r="L38" s="7">
        <v>92.2</v>
      </c>
      <c r="M38" s="7"/>
      <c r="N38" s="8">
        <v>0.6</v>
      </c>
      <c r="O38" s="8"/>
      <c r="P38" s="9">
        <f t="shared" ref="P38:P49" si="3">+L38/N38</f>
        <v>153.66666666666669</v>
      </c>
      <c r="Q38" s="9"/>
      <c r="R38" s="7">
        <v>51</v>
      </c>
      <c r="S38" s="7"/>
      <c r="T38" s="7">
        <v>23.9</v>
      </c>
      <c r="U38" s="6"/>
      <c r="V38" s="10">
        <f t="shared" ref="V38:V49" si="4">+R38+P38+T38</f>
        <v>228.56666666666669</v>
      </c>
      <c r="W38" s="11"/>
      <c r="X38" s="12">
        <f t="shared" ref="X38:X49" si="5">+V38/F38*1000</f>
        <v>226.52791542781634</v>
      </c>
      <c r="Y38" s="13"/>
      <c r="Z38" s="23">
        <f>+V38/H38*1000</f>
        <v>83.479425371317276</v>
      </c>
    </row>
    <row r="39" spans="1:33" s="95" customFormat="1" ht="12.75" customHeight="1" x14ac:dyDescent="0.2">
      <c r="B39" s="2" t="s">
        <v>91</v>
      </c>
      <c r="C39" s="2" t="s">
        <v>52</v>
      </c>
      <c r="D39" s="4" t="s">
        <v>53</v>
      </c>
      <c r="E39" s="4"/>
      <c r="F39" s="5">
        <v>1260</v>
      </c>
      <c r="G39" s="5"/>
      <c r="H39" s="5">
        <v>5369</v>
      </c>
      <c r="I39" s="5"/>
      <c r="J39" s="41">
        <f>+H39/(F39*24*0.365)</f>
        <v>0.48642820903094874</v>
      </c>
      <c r="K39" s="6"/>
      <c r="L39" s="19">
        <v>90.1</v>
      </c>
      <c r="M39" s="7"/>
      <c r="N39" s="8">
        <v>0.6</v>
      </c>
      <c r="O39" s="97"/>
      <c r="P39" s="17">
        <f t="shared" si="3"/>
        <v>150.16666666666666</v>
      </c>
      <c r="Q39" s="9"/>
      <c r="R39" s="17">
        <v>66</v>
      </c>
      <c r="S39" s="9"/>
      <c r="T39" s="17">
        <f>54.6+28.2</f>
        <v>82.8</v>
      </c>
      <c r="U39" s="70"/>
      <c r="V39" s="17">
        <f t="shared" si="4"/>
        <v>298.96666666666664</v>
      </c>
      <c r="W39" s="10"/>
      <c r="X39" s="20">
        <f t="shared" si="5"/>
        <v>237.27513227513225</v>
      </c>
      <c r="Y39" s="13"/>
      <c r="Z39" s="24">
        <f>+V39/H39*1000</f>
        <v>55.683864158440429</v>
      </c>
    </row>
    <row r="40" spans="1:33" s="95" customFormat="1" x14ac:dyDescent="0.2">
      <c r="B40" s="2" t="s">
        <v>54</v>
      </c>
      <c r="C40" s="2" t="s">
        <v>55</v>
      </c>
      <c r="D40" s="4" t="s">
        <v>56</v>
      </c>
      <c r="E40" s="4"/>
      <c r="F40" s="5">
        <v>98</v>
      </c>
      <c r="G40" s="5"/>
      <c r="H40" s="5" t="s">
        <v>30</v>
      </c>
      <c r="I40" s="5"/>
      <c r="J40" s="5" t="s">
        <v>30</v>
      </c>
      <c r="K40" s="6"/>
      <c r="L40" s="19">
        <v>22.15</v>
      </c>
      <c r="M40" s="7"/>
      <c r="N40" s="8">
        <v>0.9</v>
      </c>
      <c r="O40" s="97"/>
      <c r="P40" s="17">
        <f t="shared" si="3"/>
        <v>24.611111111111107</v>
      </c>
      <c r="Q40" s="9"/>
      <c r="R40" s="17">
        <v>0</v>
      </c>
      <c r="S40" s="9"/>
      <c r="T40" s="17">
        <v>0</v>
      </c>
      <c r="U40" s="70"/>
      <c r="V40" s="17">
        <f t="shared" si="4"/>
        <v>24.611111111111107</v>
      </c>
      <c r="W40" s="10"/>
      <c r="X40" s="20">
        <f t="shared" si="5"/>
        <v>251.13378684807253</v>
      </c>
      <c r="Y40" s="98"/>
      <c r="Z40" s="24" t="s">
        <v>30</v>
      </c>
    </row>
    <row r="41" spans="1:33" s="95" customFormat="1" x14ac:dyDescent="0.2">
      <c r="B41" s="3" t="s">
        <v>92</v>
      </c>
      <c r="C41" s="2" t="s">
        <v>57</v>
      </c>
      <c r="D41" s="4" t="s">
        <v>58</v>
      </c>
      <c r="E41" s="4"/>
      <c r="F41" s="5">
        <v>245</v>
      </c>
      <c r="G41" s="5"/>
      <c r="H41" s="5">
        <v>1900</v>
      </c>
      <c r="I41" s="5"/>
      <c r="J41" s="41">
        <f>+H41/(F41*24*0.365)</f>
        <v>0.88528562109775422</v>
      </c>
      <c r="K41" s="6"/>
      <c r="L41" s="19">
        <v>86.2</v>
      </c>
      <c r="M41" s="7"/>
      <c r="N41" s="8">
        <v>0.6</v>
      </c>
      <c r="O41" s="97"/>
      <c r="P41" s="17">
        <f t="shared" si="3"/>
        <v>143.66666666666669</v>
      </c>
      <c r="Q41" s="9"/>
      <c r="R41" s="17">
        <v>0</v>
      </c>
      <c r="S41" s="9"/>
      <c r="T41" s="17">
        <v>0</v>
      </c>
      <c r="U41" s="70"/>
      <c r="V41" s="17">
        <f t="shared" si="4"/>
        <v>143.66666666666669</v>
      </c>
      <c r="W41" s="10"/>
      <c r="X41" s="20">
        <f t="shared" si="5"/>
        <v>586.39455782312928</v>
      </c>
      <c r="Y41" s="98"/>
      <c r="Z41" s="24">
        <f>+V41/H41*1000</f>
        <v>75.614035087719316</v>
      </c>
    </row>
    <row r="42" spans="1:33" x14ac:dyDescent="0.2">
      <c r="B42" s="2" t="s">
        <v>93</v>
      </c>
      <c r="C42" s="3" t="s">
        <v>59</v>
      </c>
      <c r="D42" s="4" t="s">
        <v>58</v>
      </c>
      <c r="E42" s="4"/>
      <c r="F42" s="5">
        <v>211</v>
      </c>
      <c r="G42" s="5"/>
      <c r="H42" s="5" t="s">
        <v>30</v>
      </c>
      <c r="I42" s="5"/>
      <c r="J42" s="5" t="s">
        <v>30</v>
      </c>
      <c r="K42" s="6"/>
      <c r="L42" s="19">
        <v>25</v>
      </c>
      <c r="M42" s="7"/>
      <c r="N42" s="8">
        <v>0.9</v>
      </c>
      <c r="O42" s="8"/>
      <c r="P42" s="17">
        <f t="shared" si="3"/>
        <v>27.777777777777779</v>
      </c>
      <c r="Q42" s="9"/>
      <c r="R42" s="16">
        <v>4</v>
      </c>
      <c r="S42" s="7"/>
      <c r="T42" s="16">
        <v>0</v>
      </c>
      <c r="U42" s="6"/>
      <c r="V42" s="17">
        <f t="shared" si="4"/>
        <v>31.777777777777779</v>
      </c>
      <c r="W42" s="11"/>
      <c r="X42" s="20">
        <f t="shared" si="5"/>
        <v>150.60558188520272</v>
      </c>
      <c r="Y42" s="98"/>
      <c r="Z42" s="24" t="s">
        <v>30</v>
      </c>
    </row>
    <row r="43" spans="1:33" x14ac:dyDescent="0.2">
      <c r="B43" s="3" t="s">
        <v>60</v>
      </c>
      <c r="C43" s="3" t="s">
        <v>61</v>
      </c>
      <c r="D43" s="4" t="s">
        <v>58</v>
      </c>
      <c r="E43" s="4"/>
      <c r="F43" s="5">
        <v>120</v>
      </c>
      <c r="G43" s="5"/>
      <c r="H43" s="5" t="s">
        <v>30</v>
      </c>
      <c r="I43" s="5"/>
      <c r="J43" s="5" t="s">
        <v>30</v>
      </c>
      <c r="K43" s="6"/>
      <c r="L43" s="19">
        <v>8.5</v>
      </c>
      <c r="M43" s="7"/>
      <c r="N43" s="8">
        <v>0.9</v>
      </c>
      <c r="O43" s="8"/>
      <c r="P43" s="17">
        <f t="shared" si="3"/>
        <v>9.4444444444444446</v>
      </c>
      <c r="Q43" s="9"/>
      <c r="R43" s="16">
        <v>0</v>
      </c>
      <c r="S43" s="7"/>
      <c r="T43" s="16">
        <v>0</v>
      </c>
      <c r="U43" s="6"/>
      <c r="V43" s="17">
        <f t="shared" si="4"/>
        <v>9.4444444444444446</v>
      </c>
      <c r="W43" s="11"/>
      <c r="X43" s="20">
        <f t="shared" si="5"/>
        <v>78.703703703703709</v>
      </c>
      <c r="Y43" s="98"/>
      <c r="Z43" s="24" t="s">
        <v>30</v>
      </c>
    </row>
    <row r="44" spans="1:33" x14ac:dyDescent="0.2">
      <c r="B44" s="2" t="s">
        <v>62</v>
      </c>
      <c r="C44" s="2" t="s">
        <v>63</v>
      </c>
      <c r="D44" s="4" t="s">
        <v>64</v>
      </c>
      <c r="E44" s="4"/>
      <c r="F44" s="5">
        <v>220</v>
      </c>
      <c r="G44" s="5"/>
      <c r="H44" s="5">
        <v>136</v>
      </c>
      <c r="I44" s="5"/>
      <c r="J44" s="22">
        <f>+H44/(F44*24*0.365)</f>
        <v>7.0568700705687007E-2</v>
      </c>
      <c r="K44" s="6"/>
      <c r="L44" s="19">
        <v>15.2</v>
      </c>
      <c r="M44" s="7"/>
      <c r="N44" s="8">
        <v>0.9</v>
      </c>
      <c r="O44" s="8"/>
      <c r="P44" s="17">
        <f t="shared" si="3"/>
        <v>16.888888888888889</v>
      </c>
      <c r="Q44" s="9"/>
      <c r="R44" s="16">
        <v>0</v>
      </c>
      <c r="S44" s="7"/>
      <c r="T44" s="16">
        <v>0</v>
      </c>
      <c r="U44" s="6"/>
      <c r="V44" s="17">
        <f t="shared" si="4"/>
        <v>16.888888888888889</v>
      </c>
      <c r="W44" s="11"/>
      <c r="X44" s="20">
        <f t="shared" si="5"/>
        <v>76.767676767676775</v>
      </c>
      <c r="Y44" s="98"/>
      <c r="Z44" s="24">
        <f>+V44/H44*1000</f>
        <v>124.18300653594771</v>
      </c>
    </row>
    <row r="45" spans="1:33" x14ac:dyDescent="0.2">
      <c r="B45" s="2" t="s">
        <v>94</v>
      </c>
      <c r="C45" s="3" t="s">
        <v>65</v>
      </c>
      <c r="D45" s="4" t="s">
        <v>66</v>
      </c>
      <c r="E45" s="4"/>
      <c r="F45" s="5">
        <v>650</v>
      </c>
      <c r="G45" s="5"/>
      <c r="H45" s="5" t="s">
        <v>30</v>
      </c>
      <c r="I45" s="5"/>
      <c r="J45" s="5" t="s">
        <v>30</v>
      </c>
      <c r="K45" s="6"/>
      <c r="L45" s="19">
        <v>66.099999999999994</v>
      </c>
      <c r="M45" s="7"/>
      <c r="N45" s="8">
        <v>0.88</v>
      </c>
      <c r="O45" s="8"/>
      <c r="P45" s="17">
        <f t="shared" si="3"/>
        <v>75.11363636363636</v>
      </c>
      <c r="Q45" s="9"/>
      <c r="R45" s="16">
        <v>50</v>
      </c>
      <c r="S45" s="7"/>
      <c r="T45" s="16">
        <v>0</v>
      </c>
      <c r="U45" s="6"/>
      <c r="V45" s="17">
        <f t="shared" si="4"/>
        <v>125.11363636363636</v>
      </c>
      <c r="W45" s="11"/>
      <c r="X45" s="20">
        <f t="shared" si="5"/>
        <v>192.48251748251749</v>
      </c>
      <c r="Y45" s="98"/>
      <c r="Z45" s="24" t="s">
        <v>30</v>
      </c>
    </row>
    <row r="46" spans="1:33" x14ac:dyDescent="0.2">
      <c r="B46" s="2" t="s">
        <v>67</v>
      </c>
      <c r="C46" s="3" t="s">
        <v>68</v>
      </c>
      <c r="D46" s="4" t="s">
        <v>35</v>
      </c>
      <c r="E46" s="4"/>
      <c r="F46" s="5">
        <v>225</v>
      </c>
      <c r="G46" s="5"/>
      <c r="H46" s="5" t="s">
        <v>30</v>
      </c>
      <c r="I46" s="5"/>
      <c r="J46" s="5" t="s">
        <v>30</v>
      </c>
      <c r="K46" s="6"/>
      <c r="L46" s="19">
        <v>5.2</v>
      </c>
      <c r="M46" s="7"/>
      <c r="N46" s="8">
        <v>0.51</v>
      </c>
      <c r="O46" s="8"/>
      <c r="P46" s="17">
        <f t="shared" si="3"/>
        <v>10.196078431372548</v>
      </c>
      <c r="Q46" s="9"/>
      <c r="R46" s="16">
        <v>0</v>
      </c>
      <c r="S46" s="7"/>
      <c r="T46" s="16">
        <v>0</v>
      </c>
      <c r="U46" s="6"/>
      <c r="V46" s="17">
        <f t="shared" si="4"/>
        <v>10.196078431372548</v>
      </c>
      <c r="W46" s="11"/>
      <c r="X46" s="20">
        <f t="shared" si="5"/>
        <v>45.315904139433542</v>
      </c>
      <c r="Y46" s="98"/>
      <c r="Z46" s="24" t="s">
        <v>30</v>
      </c>
    </row>
    <row r="47" spans="1:33" x14ac:dyDescent="0.2">
      <c r="B47" s="2" t="s">
        <v>95</v>
      </c>
      <c r="C47" s="3" t="s">
        <v>69</v>
      </c>
      <c r="D47" s="4" t="s">
        <v>70</v>
      </c>
      <c r="E47" s="4"/>
      <c r="F47" s="5">
        <v>422</v>
      </c>
      <c r="G47" s="5"/>
      <c r="H47" s="5" t="s">
        <v>30</v>
      </c>
      <c r="I47" s="5"/>
      <c r="J47" s="5" t="s">
        <v>30</v>
      </c>
      <c r="K47" s="6"/>
      <c r="L47" s="19">
        <v>45</v>
      </c>
      <c r="M47" s="7"/>
      <c r="N47" s="8">
        <v>0.51</v>
      </c>
      <c r="O47" s="8"/>
      <c r="P47" s="17">
        <f t="shared" si="3"/>
        <v>88.235294117647058</v>
      </c>
      <c r="Q47" s="9"/>
      <c r="R47" s="16">
        <v>0</v>
      </c>
      <c r="S47" s="7"/>
      <c r="T47" s="16">
        <v>125</v>
      </c>
      <c r="U47" s="6"/>
      <c r="V47" s="17">
        <f t="shared" si="4"/>
        <v>213.23529411764707</v>
      </c>
      <c r="W47" s="11"/>
      <c r="X47" s="20">
        <f t="shared" si="5"/>
        <v>505.29690549205463</v>
      </c>
      <c r="Y47" s="98"/>
      <c r="Z47" s="24" t="s">
        <v>30</v>
      </c>
    </row>
    <row r="48" spans="1:33" x14ac:dyDescent="0.2">
      <c r="B48" s="3" t="s">
        <v>71</v>
      </c>
      <c r="C48" s="3" t="s">
        <v>46</v>
      </c>
      <c r="D48" s="4" t="s">
        <v>47</v>
      </c>
      <c r="E48" s="4"/>
      <c r="F48" s="5">
        <v>78</v>
      </c>
      <c r="G48" s="5"/>
      <c r="H48" s="5" t="s">
        <v>30</v>
      </c>
      <c r="I48" s="5"/>
      <c r="J48" s="5" t="s">
        <v>30</v>
      </c>
      <c r="K48" s="6"/>
      <c r="L48" s="19">
        <v>12.2</v>
      </c>
      <c r="M48" s="7"/>
      <c r="N48" s="8">
        <v>0.98</v>
      </c>
      <c r="O48" s="8"/>
      <c r="P48" s="17">
        <f t="shared" si="3"/>
        <v>12.448979591836734</v>
      </c>
      <c r="Q48" s="9"/>
      <c r="R48" s="16">
        <v>0</v>
      </c>
      <c r="S48" s="7"/>
      <c r="T48" s="16">
        <v>0</v>
      </c>
      <c r="U48" s="6"/>
      <c r="V48" s="17">
        <f t="shared" si="4"/>
        <v>12.448979591836734</v>
      </c>
      <c r="W48" s="11"/>
      <c r="X48" s="20">
        <f t="shared" si="5"/>
        <v>159.60230245944533</v>
      </c>
      <c r="Y48" s="98"/>
      <c r="Z48" s="24" t="s">
        <v>30</v>
      </c>
    </row>
    <row r="49" spans="1:26" x14ac:dyDescent="0.2">
      <c r="B49" s="3" t="s">
        <v>72</v>
      </c>
      <c r="C49" s="3" t="s">
        <v>40</v>
      </c>
      <c r="D49" s="4" t="s">
        <v>73</v>
      </c>
      <c r="E49" s="4"/>
      <c r="F49" s="5">
        <v>620</v>
      </c>
      <c r="G49" s="5"/>
      <c r="H49" s="5" t="s">
        <v>30</v>
      </c>
      <c r="I49" s="5"/>
      <c r="J49" s="5" t="s">
        <v>30</v>
      </c>
      <c r="K49" s="6"/>
      <c r="L49" s="19">
        <v>30.3</v>
      </c>
      <c r="M49" s="7"/>
      <c r="N49" s="8">
        <v>1</v>
      </c>
      <c r="O49" s="8"/>
      <c r="P49" s="17">
        <f t="shared" si="3"/>
        <v>30.3</v>
      </c>
      <c r="Q49" s="9"/>
      <c r="R49" s="16">
        <v>0</v>
      </c>
      <c r="S49" s="7"/>
      <c r="T49" s="16">
        <v>0</v>
      </c>
      <c r="U49" s="6"/>
      <c r="V49" s="17">
        <f t="shared" si="4"/>
        <v>30.3</v>
      </c>
      <c r="W49" s="11"/>
      <c r="X49" s="25">
        <f t="shared" si="5"/>
        <v>48.870967741935488</v>
      </c>
      <c r="Y49" s="133"/>
      <c r="Z49" s="42" t="s">
        <v>30</v>
      </c>
    </row>
    <row r="50" spans="1:26" x14ac:dyDescent="0.2">
      <c r="A50" s="1" t="s">
        <v>48</v>
      </c>
      <c r="B50" s="3"/>
      <c r="C50" s="3"/>
      <c r="D50" s="4"/>
      <c r="E50" s="4"/>
      <c r="F50" s="96"/>
      <c r="G50" s="5"/>
      <c r="H50" s="5"/>
      <c r="I50" s="5"/>
      <c r="J50" s="5"/>
      <c r="K50" s="6"/>
      <c r="L50" s="19"/>
      <c r="M50" s="7"/>
      <c r="N50" s="8"/>
      <c r="O50" s="8"/>
      <c r="P50" s="17"/>
      <c r="Q50" s="9"/>
      <c r="R50" s="16"/>
      <c r="S50" s="7"/>
      <c r="T50" s="16"/>
      <c r="U50" s="6"/>
      <c r="V50" s="17"/>
      <c r="W50" s="11"/>
      <c r="X50" s="12">
        <f>+AVERAGE(X38:X49)</f>
        <v>213.24807933717668</v>
      </c>
      <c r="Y50" s="98"/>
      <c r="Z50" s="23">
        <f>+AVERAGE(Z38:Z49)</f>
        <v>84.74008278835619</v>
      </c>
    </row>
    <row r="51" spans="1:26" x14ac:dyDescent="0.2">
      <c r="B51" s="3"/>
      <c r="C51" s="3"/>
      <c r="D51" s="4"/>
      <c r="E51" s="4"/>
      <c r="F51" s="96"/>
      <c r="G51" s="5"/>
      <c r="H51" s="5"/>
      <c r="I51" s="5"/>
      <c r="J51" s="5"/>
      <c r="K51" s="6"/>
      <c r="L51" s="19"/>
      <c r="M51" s="7"/>
      <c r="N51" s="8"/>
      <c r="O51" s="8"/>
      <c r="P51" s="17"/>
      <c r="Q51" s="9"/>
      <c r="R51" s="16"/>
      <c r="S51" s="7"/>
      <c r="T51" s="16"/>
      <c r="U51" s="6"/>
      <c r="V51" s="17"/>
      <c r="W51" s="11"/>
      <c r="X51" s="25"/>
      <c r="Y51" s="98"/>
      <c r="Z51" s="42"/>
    </row>
    <row r="52" spans="1:26" x14ac:dyDescent="0.2">
      <c r="A52" s="117"/>
      <c r="B52" s="118" t="s">
        <v>78</v>
      </c>
      <c r="C52" s="119" t="s">
        <v>79</v>
      </c>
      <c r="D52" s="120" t="s">
        <v>80</v>
      </c>
      <c r="E52" s="120"/>
      <c r="F52" s="121">
        <v>70</v>
      </c>
      <c r="G52" s="121"/>
      <c r="H52" s="121">
        <v>500</v>
      </c>
      <c r="I52" s="121"/>
      <c r="J52" s="121" t="s">
        <v>30</v>
      </c>
      <c r="K52" s="122"/>
      <c r="L52" s="123">
        <v>12</v>
      </c>
      <c r="M52" s="124"/>
      <c r="N52" s="125">
        <v>1</v>
      </c>
      <c r="O52" s="125"/>
      <c r="P52" s="126">
        <f>+L52/N52</f>
        <v>12</v>
      </c>
      <c r="Q52" s="127"/>
      <c r="R52" s="128">
        <v>0</v>
      </c>
      <c r="S52" s="124"/>
      <c r="T52" s="128">
        <v>0</v>
      </c>
      <c r="U52" s="122"/>
      <c r="V52" s="126">
        <f>+R52+P52+T52</f>
        <v>12</v>
      </c>
      <c r="W52" s="129"/>
      <c r="X52" s="130">
        <f>+V52/F52*1000</f>
        <v>171.42857142857142</v>
      </c>
      <c r="Y52" s="131"/>
      <c r="Z52" s="132">
        <f>+V52/H52*1000</f>
        <v>24</v>
      </c>
    </row>
    <row r="53" spans="1:26" x14ac:dyDescent="0.2">
      <c r="A53" s="1"/>
      <c r="B53" s="3"/>
      <c r="C53" s="3"/>
      <c r="D53" s="4"/>
      <c r="E53" s="4"/>
      <c r="F53" s="5"/>
      <c r="G53" s="5"/>
      <c r="H53" s="5"/>
      <c r="I53" s="5"/>
      <c r="J53" s="5"/>
      <c r="K53" s="6"/>
      <c r="L53" s="19"/>
      <c r="M53" s="7"/>
      <c r="N53" s="8"/>
      <c r="O53" s="8"/>
      <c r="P53" s="17"/>
      <c r="Q53" s="9"/>
      <c r="R53" s="16"/>
      <c r="S53" s="7"/>
      <c r="T53" s="16"/>
      <c r="U53" s="6"/>
      <c r="V53" s="17"/>
      <c r="W53" s="11"/>
      <c r="X53" s="12"/>
      <c r="Y53" s="98"/>
      <c r="Z53" s="23"/>
    </row>
    <row r="54" spans="1:26" ht="3.95" customHeight="1" x14ac:dyDescent="0.25">
      <c r="A54" s="26"/>
      <c r="B54" s="26"/>
      <c r="C54" s="26"/>
      <c r="D54" s="27"/>
      <c r="E54" s="27"/>
      <c r="F54" s="28"/>
      <c r="G54" s="28"/>
      <c r="H54" s="28"/>
      <c r="I54" s="28"/>
      <c r="J54" s="28"/>
      <c r="K54" s="27"/>
      <c r="L54" s="29"/>
      <c r="M54" s="29"/>
      <c r="N54" s="30"/>
      <c r="O54" s="30"/>
      <c r="P54" s="31"/>
      <c r="Q54" s="31"/>
      <c r="R54" s="29"/>
      <c r="S54" s="29"/>
      <c r="T54" s="29"/>
      <c r="U54" s="27"/>
      <c r="V54" s="32"/>
      <c r="W54" s="33"/>
      <c r="X54" s="34"/>
      <c r="Y54" s="35"/>
      <c r="Z54" s="36"/>
    </row>
    <row r="55" spans="1:26" ht="3" customHeight="1" x14ac:dyDescent="0.2">
      <c r="B55" s="3"/>
      <c r="C55" s="3"/>
      <c r="E55" s="6"/>
      <c r="F55" s="5"/>
      <c r="G55" s="5"/>
      <c r="H55" s="5"/>
      <c r="I55" s="5"/>
      <c r="J55" s="5"/>
      <c r="K55" s="6"/>
      <c r="L55" s="7"/>
      <c r="M55" s="7"/>
      <c r="N55" s="8"/>
      <c r="O55" s="8"/>
      <c r="P55" s="9"/>
      <c r="Q55" s="9"/>
      <c r="R55" s="7"/>
      <c r="S55" s="7"/>
      <c r="T55" s="7"/>
      <c r="U55" s="6"/>
      <c r="V55" s="10"/>
      <c r="W55" s="11"/>
      <c r="X55" s="38"/>
      <c r="Y55" s="39"/>
      <c r="Z55" s="40"/>
    </row>
    <row r="56" spans="1:26" ht="3.95" customHeight="1" thickBot="1" x14ac:dyDescent="0.25">
      <c r="A56" s="99"/>
      <c r="B56" s="99"/>
      <c r="C56" s="99"/>
      <c r="D56" s="45"/>
      <c r="E56" s="45"/>
      <c r="F56" s="100"/>
      <c r="G56" s="100"/>
      <c r="H56" s="100"/>
      <c r="I56" s="100"/>
      <c r="J56" s="100"/>
      <c r="K56" s="45"/>
      <c r="L56" s="47"/>
      <c r="M56" s="47"/>
      <c r="N56" s="101"/>
      <c r="O56" s="101"/>
      <c r="P56" s="102"/>
      <c r="Q56" s="102"/>
      <c r="R56" s="47"/>
      <c r="S56" s="47"/>
      <c r="T56" s="47"/>
      <c r="U56" s="45"/>
      <c r="V56" s="48"/>
      <c r="W56" s="49"/>
      <c r="X56" s="103"/>
      <c r="Y56" s="104"/>
      <c r="Z56" s="105"/>
    </row>
    <row r="57" spans="1:26" ht="13.5" x14ac:dyDescent="0.25">
      <c r="B57" s="106"/>
      <c r="C57" s="106"/>
      <c r="D57" s="107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6"/>
      <c r="V57" s="10"/>
      <c r="W57" s="11"/>
      <c r="X57" s="10"/>
      <c r="Y57" s="10"/>
      <c r="Z57" s="10"/>
    </row>
    <row r="58" spans="1:26" s="95" customFormat="1" x14ac:dyDescent="0.2">
      <c r="A58" s="61" t="s">
        <v>101</v>
      </c>
      <c r="D58" s="70"/>
      <c r="E58" s="70"/>
      <c r="F58" s="96"/>
      <c r="G58" s="96"/>
      <c r="H58" s="96"/>
      <c r="I58" s="96"/>
      <c r="J58" s="96"/>
      <c r="K58" s="70"/>
      <c r="L58" s="70"/>
      <c r="M58" s="70"/>
      <c r="N58" s="97"/>
      <c r="O58" s="97"/>
      <c r="P58" s="70"/>
      <c r="Q58" s="70"/>
      <c r="R58" s="70"/>
      <c r="S58" s="70"/>
      <c r="T58" s="9"/>
      <c r="U58" s="70"/>
      <c r="V58" s="10"/>
    </row>
    <row r="59" spans="1:26" s="95" customFormat="1" x14ac:dyDescent="0.2">
      <c r="A59" s="61" t="s">
        <v>96</v>
      </c>
      <c r="D59" s="70"/>
      <c r="E59" s="70"/>
      <c r="F59" s="96"/>
      <c r="G59" s="96"/>
      <c r="H59" s="96"/>
      <c r="I59" s="96"/>
      <c r="J59" s="96"/>
      <c r="K59" s="70"/>
      <c r="L59" s="70"/>
      <c r="M59" s="70"/>
      <c r="N59" s="97"/>
      <c r="O59" s="97"/>
      <c r="P59" s="70"/>
      <c r="Q59" s="70"/>
      <c r="R59" s="70"/>
      <c r="S59" s="70"/>
      <c r="T59" s="9"/>
      <c r="U59" s="70"/>
      <c r="V59" s="10"/>
    </row>
    <row r="60" spans="1:26" s="95" customFormat="1" x14ac:dyDescent="0.2">
      <c r="A60" s="61" t="s">
        <v>97</v>
      </c>
      <c r="D60" s="70"/>
      <c r="E60" s="70"/>
      <c r="F60" s="96"/>
      <c r="G60" s="96"/>
      <c r="H60" s="96"/>
      <c r="I60" s="96"/>
      <c r="J60" s="96"/>
      <c r="K60" s="70"/>
      <c r="L60" s="70"/>
      <c r="M60" s="70"/>
      <c r="N60" s="97"/>
      <c r="O60" s="97"/>
      <c r="P60" s="70"/>
      <c r="Q60" s="70"/>
      <c r="R60" s="70"/>
      <c r="S60" s="70"/>
      <c r="T60" s="9"/>
      <c r="U60" s="70"/>
      <c r="V60" s="10"/>
    </row>
    <row r="61" spans="1:26" s="95" customFormat="1" x14ac:dyDescent="0.2">
      <c r="A61" s="61" t="s">
        <v>98</v>
      </c>
      <c r="D61" s="70"/>
      <c r="E61" s="70"/>
      <c r="F61" s="96"/>
      <c r="G61" s="96"/>
      <c r="H61" s="96"/>
      <c r="I61" s="96"/>
      <c r="J61" s="96"/>
      <c r="K61" s="70"/>
      <c r="L61" s="70"/>
      <c r="M61" s="70"/>
      <c r="N61" s="97"/>
      <c r="O61" s="97"/>
      <c r="P61" s="70"/>
      <c r="Q61" s="70"/>
      <c r="R61" s="70"/>
      <c r="S61" s="70"/>
      <c r="T61" s="9"/>
      <c r="U61" s="70"/>
      <c r="V61" s="10"/>
    </row>
    <row r="62" spans="1:26" s="95" customFormat="1" x14ac:dyDescent="0.2">
      <c r="A62" s="113" t="s">
        <v>74</v>
      </c>
      <c r="D62" s="70"/>
      <c r="E62" s="70"/>
      <c r="F62" s="96"/>
      <c r="G62" s="96"/>
      <c r="H62" s="96"/>
      <c r="I62" s="96"/>
      <c r="J62" s="96"/>
      <c r="K62" s="70"/>
      <c r="L62" s="70"/>
      <c r="M62" s="70"/>
      <c r="N62" s="97"/>
      <c r="O62" s="97"/>
      <c r="P62" s="70"/>
      <c r="Q62" s="70"/>
      <c r="R62" s="70"/>
      <c r="S62" s="70"/>
      <c r="T62" s="9"/>
      <c r="U62" s="70"/>
      <c r="V62" s="10"/>
    </row>
    <row r="63" spans="1:26" s="95" customFormat="1" x14ac:dyDescent="0.2">
      <c r="A63" s="61" t="s">
        <v>99</v>
      </c>
      <c r="D63" s="70"/>
      <c r="E63" s="70"/>
      <c r="F63" s="96"/>
      <c r="G63" s="96"/>
      <c r="H63" s="96"/>
      <c r="I63" s="96"/>
      <c r="J63" s="96"/>
      <c r="K63" s="70"/>
      <c r="L63" s="70"/>
      <c r="M63" s="70"/>
      <c r="N63" s="97"/>
      <c r="O63" s="97"/>
      <c r="P63" s="70"/>
      <c r="Q63" s="70"/>
      <c r="R63" s="70"/>
      <c r="S63" s="70"/>
      <c r="T63" s="9"/>
      <c r="U63" s="70"/>
      <c r="V63" s="10"/>
    </row>
    <row r="64" spans="1:26" s="95" customFormat="1" x14ac:dyDescent="0.2">
      <c r="A64" s="61" t="s">
        <v>100</v>
      </c>
      <c r="D64" s="70"/>
      <c r="E64" s="70"/>
      <c r="F64" s="96"/>
      <c r="G64" s="96"/>
      <c r="H64" s="96"/>
      <c r="I64" s="96"/>
      <c r="J64" s="96"/>
      <c r="K64" s="70"/>
      <c r="L64" s="70"/>
      <c r="M64" s="70"/>
      <c r="N64" s="70"/>
      <c r="O64" s="70"/>
      <c r="P64" s="70"/>
      <c r="Q64" s="70"/>
      <c r="R64" s="70"/>
      <c r="S64" s="70"/>
      <c r="T64" s="9"/>
      <c r="U64" s="70"/>
      <c r="V64" s="10"/>
    </row>
    <row r="65" spans="1:22" s="95" customFormat="1" x14ac:dyDescent="0.2">
      <c r="A65" s="62"/>
      <c r="D65" s="70"/>
      <c r="E65" s="70"/>
      <c r="F65" s="114"/>
      <c r="G65" s="114"/>
      <c r="H65" s="96"/>
      <c r="I65" s="96"/>
      <c r="J65" s="96"/>
      <c r="K65" s="96"/>
      <c r="L65" s="70"/>
      <c r="M65" s="70"/>
      <c r="N65" s="70"/>
      <c r="O65" s="70"/>
      <c r="P65" s="70"/>
      <c r="Q65" s="70"/>
      <c r="R65" s="70"/>
      <c r="S65" s="70"/>
      <c r="T65" s="9"/>
      <c r="U65" s="70"/>
      <c r="V65" s="10"/>
    </row>
    <row r="66" spans="1:22" s="95" customFormat="1" x14ac:dyDescent="0.2">
      <c r="A66" s="108"/>
      <c r="D66" s="70"/>
      <c r="F66" s="115"/>
      <c r="G66" s="115"/>
      <c r="H66" s="115"/>
      <c r="I66" s="115"/>
      <c r="J66" s="115"/>
      <c r="L66" s="70"/>
      <c r="M66" s="70"/>
      <c r="N66" s="70"/>
      <c r="O66" s="70"/>
      <c r="P66" s="70"/>
      <c r="Q66" s="70"/>
      <c r="R66" s="70"/>
      <c r="S66" s="70"/>
      <c r="T66" s="9"/>
      <c r="U66" s="70"/>
      <c r="V66" s="10"/>
    </row>
    <row r="67" spans="1:22" s="95" customFormat="1" x14ac:dyDescent="0.2">
      <c r="A67" s="108"/>
      <c r="D67" s="70"/>
      <c r="F67" s="115"/>
      <c r="G67" s="115"/>
      <c r="H67" s="115"/>
      <c r="I67" s="115"/>
      <c r="J67" s="115"/>
      <c r="T67" s="10"/>
    </row>
    <row r="68" spans="1:22" s="95" customFormat="1" x14ac:dyDescent="0.2">
      <c r="A68" s="62"/>
      <c r="D68" s="70"/>
      <c r="T68" s="10"/>
    </row>
    <row r="69" spans="1:22" s="95" customFormat="1" x14ac:dyDescent="0.2">
      <c r="D69" s="70"/>
      <c r="T69" s="10"/>
    </row>
    <row r="70" spans="1:22" s="95" customFormat="1" x14ac:dyDescent="0.2">
      <c r="D70" s="70"/>
      <c r="T70" s="10"/>
    </row>
    <row r="71" spans="1:22" s="95" customFormat="1" x14ac:dyDescent="0.2">
      <c r="D71" s="70"/>
      <c r="T71" s="10"/>
    </row>
    <row r="72" spans="1:22" s="95" customFormat="1" x14ac:dyDescent="0.2">
      <c r="D72" s="70"/>
      <c r="T72" s="10"/>
    </row>
    <row r="73" spans="1:22" s="95" customFormat="1" x14ac:dyDescent="0.2">
      <c r="D73" s="70"/>
      <c r="T73" s="10"/>
    </row>
    <row r="74" spans="1:22" s="95" customFormat="1" x14ac:dyDescent="0.2">
      <c r="D74" s="70"/>
      <c r="T74" s="10"/>
    </row>
    <row r="75" spans="1:22" s="95" customFormat="1" x14ac:dyDescent="0.2">
      <c r="D75" s="70"/>
      <c r="T75" s="10"/>
    </row>
    <row r="76" spans="1:22" s="95" customFormat="1" x14ac:dyDescent="0.2">
      <c r="D76" s="70"/>
      <c r="T76" s="10"/>
    </row>
    <row r="77" spans="1:22" s="95" customFormat="1" x14ac:dyDescent="0.2">
      <c r="D77" s="70"/>
      <c r="T77" s="10"/>
    </row>
    <row r="78" spans="1:22" s="95" customFormat="1" x14ac:dyDescent="0.2">
      <c r="D78" s="70"/>
      <c r="T78" s="10"/>
    </row>
    <row r="79" spans="1:22" s="95" customFormat="1" x14ac:dyDescent="0.2">
      <c r="D79" s="70"/>
      <c r="T79" s="10"/>
    </row>
    <row r="80" spans="1:22" s="95" customFormat="1" x14ac:dyDescent="0.2">
      <c r="D80" s="70"/>
      <c r="T80" s="10"/>
    </row>
    <row r="81" spans="4:20" s="95" customFormat="1" x14ac:dyDescent="0.2">
      <c r="D81" s="70"/>
      <c r="T81" s="10"/>
    </row>
    <row r="82" spans="4:20" s="95" customFormat="1" x14ac:dyDescent="0.2">
      <c r="D82" s="70"/>
      <c r="T82" s="10"/>
    </row>
    <row r="83" spans="4:20" s="95" customFormat="1" x14ac:dyDescent="0.2">
      <c r="D83" s="70"/>
      <c r="T83" s="10"/>
    </row>
    <row r="84" spans="4:20" s="95" customFormat="1" x14ac:dyDescent="0.2">
      <c r="D84" s="70"/>
      <c r="T84" s="10"/>
    </row>
    <row r="85" spans="4:20" s="95" customFormat="1" x14ac:dyDescent="0.2">
      <c r="D85" s="70"/>
      <c r="T85" s="10"/>
    </row>
    <row r="86" spans="4:20" s="95" customFormat="1" x14ac:dyDescent="0.2">
      <c r="D86" s="70"/>
      <c r="T86" s="10"/>
    </row>
    <row r="87" spans="4:20" s="95" customFormat="1" x14ac:dyDescent="0.2">
      <c r="D87" s="70"/>
      <c r="T87" s="10"/>
    </row>
    <row r="88" spans="4:20" s="95" customFormat="1" x14ac:dyDescent="0.2">
      <c r="D88" s="70"/>
      <c r="T88" s="10"/>
    </row>
    <row r="89" spans="4:20" s="95" customFormat="1" x14ac:dyDescent="0.2">
      <c r="D89" s="70"/>
      <c r="T89" s="10"/>
    </row>
    <row r="90" spans="4:20" s="95" customFormat="1" x14ac:dyDescent="0.2">
      <c r="D90" s="70"/>
      <c r="T90" s="10"/>
    </row>
    <row r="91" spans="4:20" s="95" customFormat="1" x14ac:dyDescent="0.2">
      <c r="D91" s="70"/>
      <c r="T91" s="10"/>
    </row>
    <row r="92" spans="4:20" s="95" customFormat="1" x14ac:dyDescent="0.2">
      <c r="D92" s="70"/>
      <c r="T92" s="10"/>
    </row>
    <row r="93" spans="4:20" s="95" customFormat="1" x14ac:dyDescent="0.2">
      <c r="D93" s="70"/>
      <c r="T93" s="10"/>
    </row>
    <row r="94" spans="4:20" s="95" customFormat="1" x14ac:dyDescent="0.2">
      <c r="D94" s="70"/>
      <c r="T94" s="10"/>
    </row>
    <row r="95" spans="4:20" s="95" customFormat="1" x14ac:dyDescent="0.2">
      <c r="D95" s="70"/>
      <c r="T95" s="10"/>
    </row>
    <row r="96" spans="4:20" s="95" customFormat="1" x14ac:dyDescent="0.2">
      <c r="D96" s="70"/>
      <c r="T96" s="10"/>
    </row>
    <row r="97" spans="4:20" s="95" customFormat="1" x14ac:dyDescent="0.2">
      <c r="D97" s="70"/>
      <c r="T97" s="10"/>
    </row>
    <row r="98" spans="4:20" s="95" customFormat="1" x14ac:dyDescent="0.2">
      <c r="D98" s="70"/>
      <c r="T98" s="10"/>
    </row>
    <row r="99" spans="4:20" s="95" customFormat="1" x14ac:dyDescent="0.2">
      <c r="D99" s="70"/>
      <c r="T99" s="10"/>
    </row>
    <row r="100" spans="4:20" s="95" customFormat="1" x14ac:dyDescent="0.2">
      <c r="D100" s="70"/>
      <c r="T100" s="10"/>
    </row>
    <row r="101" spans="4:20" s="95" customFormat="1" x14ac:dyDescent="0.2">
      <c r="D101" s="70"/>
      <c r="T101" s="10"/>
    </row>
    <row r="102" spans="4:20" s="95" customFormat="1" x14ac:dyDescent="0.2">
      <c r="D102" s="70"/>
      <c r="T102" s="10"/>
    </row>
    <row r="103" spans="4:20" s="95" customFormat="1" x14ac:dyDescent="0.2">
      <c r="D103" s="70"/>
      <c r="T103" s="10"/>
    </row>
    <row r="104" spans="4:20" s="95" customFormat="1" x14ac:dyDescent="0.2">
      <c r="D104" s="70"/>
      <c r="T104" s="10"/>
    </row>
    <row r="105" spans="4:20" s="95" customFormat="1" x14ac:dyDescent="0.2">
      <c r="D105" s="70"/>
      <c r="T105" s="10"/>
    </row>
    <row r="106" spans="4:20" s="95" customFormat="1" x14ac:dyDescent="0.2">
      <c r="D106" s="70"/>
      <c r="T106" s="10"/>
    </row>
    <row r="107" spans="4:20" s="95" customFormat="1" x14ac:dyDescent="0.2">
      <c r="D107" s="70"/>
      <c r="T107" s="10"/>
    </row>
    <row r="108" spans="4:20" s="95" customFormat="1" x14ac:dyDescent="0.2">
      <c r="D108" s="70"/>
      <c r="T108" s="10"/>
    </row>
    <row r="109" spans="4:20" s="95" customFormat="1" x14ac:dyDescent="0.2">
      <c r="D109" s="70"/>
      <c r="T109" s="10"/>
    </row>
    <row r="110" spans="4:20" s="95" customFormat="1" x14ac:dyDescent="0.2">
      <c r="D110" s="70"/>
      <c r="T110" s="10"/>
    </row>
    <row r="111" spans="4:20" s="95" customFormat="1" x14ac:dyDescent="0.2">
      <c r="D111" s="70"/>
      <c r="T111" s="10"/>
    </row>
    <row r="112" spans="4:20" s="95" customFormat="1" x14ac:dyDescent="0.2">
      <c r="D112" s="70"/>
      <c r="T112" s="10"/>
    </row>
    <row r="113" spans="4:20" s="95" customFormat="1" x14ac:dyDescent="0.2">
      <c r="D113" s="70"/>
      <c r="T113" s="10"/>
    </row>
    <row r="114" spans="4:20" s="95" customFormat="1" x14ac:dyDescent="0.2">
      <c r="D114" s="70"/>
      <c r="T114" s="10"/>
    </row>
    <row r="115" spans="4:20" s="95" customFormat="1" x14ac:dyDescent="0.2">
      <c r="D115" s="70"/>
      <c r="T115" s="10"/>
    </row>
    <row r="116" spans="4:20" s="95" customFormat="1" x14ac:dyDescent="0.2">
      <c r="D116" s="70"/>
      <c r="T116" s="10"/>
    </row>
    <row r="117" spans="4:20" s="95" customFormat="1" x14ac:dyDescent="0.2">
      <c r="D117" s="70"/>
      <c r="T117" s="10"/>
    </row>
    <row r="118" spans="4:20" s="95" customFormat="1" x14ac:dyDescent="0.2">
      <c r="D118" s="70"/>
      <c r="T118" s="10"/>
    </row>
    <row r="119" spans="4:20" s="95" customFormat="1" x14ac:dyDescent="0.2">
      <c r="D119" s="70"/>
      <c r="T119" s="10"/>
    </row>
    <row r="120" spans="4:20" s="95" customFormat="1" x14ac:dyDescent="0.2">
      <c r="D120" s="70"/>
      <c r="T120" s="10"/>
    </row>
    <row r="121" spans="4:20" s="95" customFormat="1" x14ac:dyDescent="0.2">
      <c r="D121" s="70"/>
      <c r="T121" s="10"/>
    </row>
    <row r="122" spans="4:20" s="95" customFormat="1" x14ac:dyDescent="0.2">
      <c r="D122" s="70"/>
      <c r="T122" s="10"/>
    </row>
    <row r="123" spans="4:20" s="95" customFormat="1" x14ac:dyDescent="0.2">
      <c r="D123" s="70"/>
      <c r="T123" s="10"/>
    </row>
    <row r="124" spans="4:20" s="95" customFormat="1" x14ac:dyDescent="0.2">
      <c r="D124" s="70"/>
      <c r="T124" s="10"/>
    </row>
    <row r="125" spans="4:20" s="95" customFormat="1" x14ac:dyDescent="0.2">
      <c r="D125" s="70"/>
      <c r="T125" s="10"/>
    </row>
    <row r="126" spans="4:20" s="95" customFormat="1" x14ac:dyDescent="0.2">
      <c r="D126" s="70"/>
      <c r="T126" s="10"/>
    </row>
    <row r="127" spans="4:20" s="95" customFormat="1" x14ac:dyDescent="0.2">
      <c r="D127" s="70"/>
      <c r="T127" s="10"/>
    </row>
    <row r="128" spans="4:20" s="95" customFormat="1" x14ac:dyDescent="0.2">
      <c r="D128" s="70"/>
      <c r="T128" s="10"/>
    </row>
    <row r="129" spans="4:20" s="95" customFormat="1" x14ac:dyDescent="0.2">
      <c r="D129" s="70"/>
      <c r="T129" s="10"/>
    </row>
    <row r="130" spans="4:20" s="95" customFormat="1" x14ac:dyDescent="0.2">
      <c r="D130" s="70"/>
      <c r="T130" s="10"/>
    </row>
    <row r="131" spans="4:20" s="95" customFormat="1" x14ac:dyDescent="0.2">
      <c r="D131" s="70"/>
      <c r="T131" s="10"/>
    </row>
    <row r="132" spans="4:20" s="95" customFormat="1" x14ac:dyDescent="0.2">
      <c r="D132" s="70"/>
      <c r="T132" s="10"/>
    </row>
    <row r="133" spans="4:20" s="95" customFormat="1" x14ac:dyDescent="0.2">
      <c r="D133" s="70"/>
      <c r="T133" s="10"/>
    </row>
    <row r="134" spans="4:20" s="95" customFormat="1" x14ac:dyDescent="0.2">
      <c r="D134" s="70"/>
      <c r="T134" s="10"/>
    </row>
    <row r="135" spans="4:20" s="95" customFormat="1" x14ac:dyDescent="0.2">
      <c r="D135" s="70"/>
      <c r="T135" s="10"/>
    </row>
    <row r="136" spans="4:20" s="95" customFormat="1" x14ac:dyDescent="0.2">
      <c r="D136" s="70"/>
      <c r="T136" s="10"/>
    </row>
    <row r="137" spans="4:20" s="95" customFormat="1" x14ac:dyDescent="0.2">
      <c r="D137" s="70"/>
      <c r="T137" s="10"/>
    </row>
    <row r="138" spans="4:20" s="95" customFormat="1" x14ac:dyDescent="0.2">
      <c r="D138" s="70"/>
      <c r="T138" s="10"/>
    </row>
    <row r="139" spans="4:20" s="95" customFormat="1" x14ac:dyDescent="0.2">
      <c r="D139" s="70"/>
      <c r="T139" s="10"/>
    </row>
    <row r="140" spans="4:20" s="95" customFormat="1" x14ac:dyDescent="0.2">
      <c r="D140" s="70"/>
      <c r="T140" s="10"/>
    </row>
    <row r="141" spans="4:20" s="95" customFormat="1" x14ac:dyDescent="0.2">
      <c r="D141" s="70"/>
      <c r="T141" s="10"/>
    </row>
    <row r="142" spans="4:20" s="95" customFormat="1" x14ac:dyDescent="0.2">
      <c r="D142" s="70"/>
      <c r="T142" s="10"/>
    </row>
    <row r="143" spans="4:20" s="95" customFormat="1" x14ac:dyDescent="0.2">
      <c r="D143" s="70"/>
      <c r="T143" s="10"/>
    </row>
    <row r="144" spans="4:20" s="95" customFormat="1" x14ac:dyDescent="0.2">
      <c r="D144" s="70"/>
      <c r="T144" s="10"/>
    </row>
    <row r="145" spans="2:20" s="95" customFormat="1" x14ac:dyDescent="0.2">
      <c r="D145" s="70"/>
      <c r="T145" s="10"/>
    </row>
    <row r="146" spans="2:20" s="95" customFormat="1" x14ac:dyDescent="0.2">
      <c r="D146" s="70"/>
      <c r="T146" s="10"/>
    </row>
    <row r="147" spans="2:20" s="95" customFormat="1" x14ac:dyDescent="0.2">
      <c r="D147" s="70"/>
      <c r="T147" s="10"/>
    </row>
    <row r="148" spans="2:20" s="95" customFormat="1" x14ac:dyDescent="0.2">
      <c r="D148" s="70"/>
      <c r="T148" s="10"/>
    </row>
    <row r="149" spans="2:20" s="95" customFormat="1" x14ac:dyDescent="0.2">
      <c r="D149" s="70"/>
      <c r="T149" s="10"/>
    </row>
    <row r="150" spans="2:20" x14ac:dyDescent="0.2">
      <c r="B150" s="95"/>
      <c r="C150" s="95"/>
      <c r="D150" s="70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10"/>
    </row>
    <row r="151" spans="2:20" x14ac:dyDescent="0.2">
      <c r="B151" s="95"/>
      <c r="C151" s="95"/>
      <c r="D151" s="70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10"/>
    </row>
    <row r="152" spans="2:20" x14ac:dyDescent="0.2">
      <c r="B152" s="95"/>
      <c r="C152" s="95"/>
      <c r="D152" s="70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10"/>
    </row>
    <row r="153" spans="2:20" x14ac:dyDescent="0.2">
      <c r="B153" s="95"/>
      <c r="C153" s="95"/>
      <c r="D153" s="70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10"/>
    </row>
    <row r="154" spans="2:20" x14ac:dyDescent="0.2">
      <c r="B154" s="95"/>
      <c r="C154" s="95"/>
      <c r="D154" s="70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10"/>
    </row>
    <row r="155" spans="2:20" x14ac:dyDescent="0.2">
      <c r="B155" s="95"/>
      <c r="C155" s="95"/>
      <c r="D155" s="70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10"/>
    </row>
    <row r="156" spans="2:20" x14ac:dyDescent="0.2">
      <c r="B156" s="95"/>
      <c r="C156" s="95"/>
      <c r="D156" s="70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10"/>
    </row>
    <row r="157" spans="2:20" x14ac:dyDescent="0.2">
      <c r="B157" s="95"/>
      <c r="C157" s="95"/>
      <c r="D157" s="70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10"/>
    </row>
    <row r="158" spans="2:20" x14ac:dyDescent="0.2">
      <c r="B158" s="95"/>
      <c r="C158" s="95"/>
      <c r="D158" s="70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10"/>
    </row>
    <row r="159" spans="2:20" x14ac:dyDescent="0.2">
      <c r="B159" s="95"/>
      <c r="C159" s="95"/>
      <c r="D159" s="70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10"/>
    </row>
    <row r="160" spans="2:20" x14ac:dyDescent="0.2">
      <c r="B160" s="95"/>
      <c r="C160" s="95"/>
      <c r="D160" s="70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10"/>
    </row>
    <row r="161" spans="2:20" x14ac:dyDescent="0.2">
      <c r="B161" s="95"/>
      <c r="C161" s="95"/>
      <c r="D161" s="70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10"/>
    </row>
    <row r="162" spans="2:20" x14ac:dyDescent="0.2">
      <c r="B162" s="95"/>
      <c r="C162" s="95"/>
      <c r="D162" s="70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10"/>
    </row>
    <row r="163" spans="2:20" x14ac:dyDescent="0.2">
      <c r="B163" s="95"/>
      <c r="C163" s="95"/>
      <c r="D163" s="70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10"/>
    </row>
    <row r="164" spans="2:20" x14ac:dyDescent="0.2">
      <c r="B164" s="95"/>
      <c r="C164" s="95"/>
      <c r="D164" s="70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10"/>
    </row>
    <row r="165" spans="2:20" x14ac:dyDescent="0.2">
      <c r="B165" s="95"/>
      <c r="C165" s="95"/>
      <c r="D165" s="70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10"/>
    </row>
    <row r="166" spans="2:20" x14ac:dyDescent="0.2">
      <c r="B166" s="95"/>
      <c r="C166" s="95"/>
      <c r="D166" s="70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10"/>
    </row>
    <row r="167" spans="2:20" x14ac:dyDescent="0.2">
      <c r="B167" s="95"/>
      <c r="C167" s="95"/>
      <c r="D167" s="70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10"/>
    </row>
    <row r="168" spans="2:20" x14ac:dyDescent="0.2">
      <c r="B168" s="95"/>
      <c r="C168" s="95"/>
      <c r="D168" s="70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10"/>
    </row>
    <row r="169" spans="2:20" x14ac:dyDescent="0.2">
      <c r="B169" s="95"/>
      <c r="C169" s="95"/>
      <c r="D169" s="70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10"/>
    </row>
    <row r="170" spans="2:20" x14ac:dyDescent="0.2">
      <c r="B170" s="95"/>
      <c r="C170" s="95"/>
      <c r="D170" s="70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10"/>
    </row>
    <row r="171" spans="2:20" x14ac:dyDescent="0.2">
      <c r="B171" s="95"/>
      <c r="C171" s="95"/>
      <c r="D171" s="70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10"/>
    </row>
    <row r="172" spans="2:20" x14ac:dyDescent="0.2">
      <c r="B172" s="95"/>
      <c r="C172" s="95"/>
      <c r="D172" s="70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10"/>
    </row>
    <row r="173" spans="2:20" x14ac:dyDescent="0.2">
      <c r="B173" s="95"/>
      <c r="C173" s="95"/>
      <c r="D173" s="70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10"/>
    </row>
    <row r="174" spans="2:20" x14ac:dyDescent="0.2">
      <c r="B174" s="95"/>
      <c r="C174" s="95"/>
      <c r="D174" s="70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10"/>
    </row>
    <row r="175" spans="2:20" x14ac:dyDescent="0.2">
      <c r="B175" s="95"/>
      <c r="C175" s="95"/>
      <c r="D175" s="70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10"/>
    </row>
    <row r="176" spans="2:20" x14ac:dyDescent="0.2">
      <c r="B176" s="95"/>
      <c r="C176" s="95"/>
      <c r="D176" s="70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10"/>
    </row>
    <row r="177" spans="2:20" x14ac:dyDescent="0.2">
      <c r="B177" s="95"/>
      <c r="C177" s="95"/>
      <c r="D177" s="70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10"/>
    </row>
    <row r="178" spans="2:20" x14ac:dyDescent="0.2">
      <c r="B178" s="95"/>
      <c r="C178" s="95"/>
      <c r="D178" s="70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10"/>
    </row>
    <row r="179" spans="2:20" x14ac:dyDescent="0.2">
      <c r="B179" s="95"/>
      <c r="C179" s="95"/>
      <c r="D179" s="70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10"/>
    </row>
    <row r="180" spans="2:20" x14ac:dyDescent="0.2">
      <c r="P180" s="95"/>
      <c r="Q180" s="95"/>
      <c r="T180" s="11"/>
    </row>
    <row r="181" spans="2:20" x14ac:dyDescent="0.2">
      <c r="P181" s="95"/>
      <c r="Q181" s="95"/>
      <c r="T181" s="11"/>
    </row>
    <row r="182" spans="2:20" x14ac:dyDescent="0.2">
      <c r="P182" s="95"/>
      <c r="Q182" s="95"/>
      <c r="T182" s="11"/>
    </row>
    <row r="183" spans="2:20" x14ac:dyDescent="0.2">
      <c r="P183" s="95"/>
      <c r="Q183" s="95"/>
      <c r="T183" s="11"/>
    </row>
    <row r="184" spans="2:20" x14ac:dyDescent="0.2">
      <c r="P184" s="95"/>
      <c r="Q184" s="95"/>
      <c r="T184" s="11"/>
    </row>
    <row r="185" spans="2:20" x14ac:dyDescent="0.2">
      <c r="P185" s="95"/>
      <c r="Q185" s="95"/>
      <c r="T185" s="11"/>
    </row>
    <row r="186" spans="2:20" x14ac:dyDescent="0.2">
      <c r="P186" s="95"/>
      <c r="Q186" s="95"/>
      <c r="T186" s="11"/>
    </row>
    <row r="187" spans="2:20" x14ac:dyDescent="0.2">
      <c r="P187" s="95"/>
      <c r="Q187" s="95"/>
      <c r="T187" s="11"/>
    </row>
    <row r="188" spans="2:20" x14ac:dyDescent="0.2">
      <c r="P188" s="95"/>
      <c r="Q188" s="95"/>
      <c r="T188" s="11"/>
    </row>
    <row r="189" spans="2:20" x14ac:dyDescent="0.2">
      <c r="P189" s="95"/>
      <c r="Q189" s="95"/>
      <c r="T189" s="11"/>
    </row>
    <row r="190" spans="2:20" x14ac:dyDescent="0.2">
      <c r="P190" s="95"/>
      <c r="Q190" s="95"/>
      <c r="T190" s="11"/>
    </row>
    <row r="191" spans="2:20" x14ac:dyDescent="0.2">
      <c r="P191" s="95"/>
      <c r="Q191" s="95"/>
      <c r="T191" s="11"/>
    </row>
    <row r="192" spans="2:20" x14ac:dyDescent="0.2">
      <c r="P192" s="95"/>
      <c r="Q192" s="95"/>
      <c r="T192" s="11"/>
    </row>
    <row r="193" spans="16:20" x14ac:dyDescent="0.2">
      <c r="P193" s="95"/>
      <c r="Q193" s="95"/>
      <c r="T193" s="11"/>
    </row>
    <row r="194" spans="16:20" x14ac:dyDescent="0.2">
      <c r="P194" s="95"/>
      <c r="Q194" s="95"/>
      <c r="T194" s="11"/>
    </row>
    <row r="195" spans="16:20" x14ac:dyDescent="0.2">
      <c r="P195" s="95"/>
      <c r="Q195" s="95"/>
      <c r="T195" s="11"/>
    </row>
    <row r="196" spans="16:20" x14ac:dyDescent="0.2">
      <c r="P196" s="95"/>
      <c r="Q196" s="95"/>
      <c r="T196" s="11"/>
    </row>
    <row r="197" spans="16:20" x14ac:dyDescent="0.2">
      <c r="P197" s="95"/>
      <c r="Q197" s="95"/>
      <c r="T197" s="11"/>
    </row>
    <row r="198" spans="16:20" x14ac:dyDescent="0.2">
      <c r="P198" s="95"/>
      <c r="Q198" s="95"/>
      <c r="T198" s="11"/>
    </row>
    <row r="199" spans="16:20" x14ac:dyDescent="0.2">
      <c r="P199" s="95"/>
      <c r="Q199" s="95"/>
      <c r="T199" s="11"/>
    </row>
    <row r="200" spans="16:20" x14ac:dyDescent="0.2">
      <c r="P200" s="95"/>
      <c r="Q200" s="95"/>
      <c r="T200" s="11"/>
    </row>
    <row r="201" spans="16:20" x14ac:dyDescent="0.2">
      <c r="P201" s="95"/>
      <c r="Q201" s="95"/>
      <c r="T201" s="11"/>
    </row>
    <row r="202" spans="16:20" x14ac:dyDescent="0.2">
      <c r="P202" s="95"/>
      <c r="Q202" s="95"/>
      <c r="T202" s="11"/>
    </row>
    <row r="203" spans="16:20" x14ac:dyDescent="0.2">
      <c r="P203" s="95"/>
      <c r="Q203" s="95"/>
      <c r="T203" s="11"/>
    </row>
    <row r="204" spans="16:20" x14ac:dyDescent="0.2">
      <c r="P204" s="95"/>
      <c r="Q204" s="95"/>
      <c r="T204" s="11"/>
    </row>
    <row r="205" spans="16:20" x14ac:dyDescent="0.2">
      <c r="P205" s="95"/>
      <c r="Q205" s="95"/>
      <c r="T205" s="11"/>
    </row>
    <row r="206" spans="16:20" x14ac:dyDescent="0.2">
      <c r="P206" s="95"/>
      <c r="Q206" s="95"/>
      <c r="T206" s="11"/>
    </row>
    <row r="207" spans="16:20" x14ac:dyDescent="0.2">
      <c r="P207" s="95"/>
      <c r="Q207" s="95"/>
      <c r="T207" s="11"/>
    </row>
    <row r="208" spans="16:20" x14ac:dyDescent="0.2">
      <c r="P208" s="95"/>
      <c r="Q208" s="95"/>
      <c r="T208" s="11"/>
    </row>
    <row r="209" spans="16:20" x14ac:dyDescent="0.2">
      <c r="P209" s="95"/>
      <c r="Q209" s="95"/>
      <c r="T209" s="11"/>
    </row>
    <row r="210" spans="16:20" x14ac:dyDescent="0.2">
      <c r="P210" s="95"/>
      <c r="Q210" s="95"/>
      <c r="T210" s="11"/>
    </row>
    <row r="211" spans="16:20" x14ac:dyDescent="0.2">
      <c r="P211" s="95"/>
      <c r="Q211" s="95"/>
      <c r="T211" s="11"/>
    </row>
    <row r="212" spans="16:20" x14ac:dyDescent="0.2">
      <c r="P212" s="95"/>
      <c r="Q212" s="95"/>
      <c r="T212" s="11"/>
    </row>
    <row r="213" spans="16:20" x14ac:dyDescent="0.2">
      <c r="P213" s="95"/>
      <c r="Q213" s="95"/>
      <c r="T213" s="11"/>
    </row>
    <row r="214" spans="16:20" x14ac:dyDescent="0.2">
      <c r="P214" s="95"/>
      <c r="Q214" s="95"/>
      <c r="T214" s="11"/>
    </row>
    <row r="215" spans="16:20" x14ac:dyDescent="0.2">
      <c r="P215" s="95"/>
      <c r="Q215" s="95"/>
      <c r="T215" s="11"/>
    </row>
    <row r="216" spans="16:20" x14ac:dyDescent="0.2">
      <c r="P216" s="95"/>
      <c r="Q216" s="95"/>
      <c r="T216" s="11"/>
    </row>
    <row r="217" spans="16:20" x14ac:dyDescent="0.2">
      <c r="P217" s="95"/>
      <c r="Q217" s="95"/>
      <c r="T217" s="11"/>
    </row>
    <row r="218" spans="16:20" x14ac:dyDescent="0.2">
      <c r="P218" s="95"/>
      <c r="Q218" s="95"/>
      <c r="T218" s="11"/>
    </row>
    <row r="219" spans="16:20" x14ac:dyDescent="0.2">
      <c r="P219" s="95"/>
      <c r="Q219" s="95"/>
      <c r="T219" s="11"/>
    </row>
    <row r="220" spans="16:20" x14ac:dyDescent="0.2">
      <c r="P220" s="95"/>
      <c r="Q220" s="95"/>
      <c r="T220" s="11"/>
    </row>
    <row r="221" spans="16:20" x14ac:dyDescent="0.2">
      <c r="P221" s="95"/>
      <c r="Q221" s="95"/>
      <c r="T221" s="11"/>
    </row>
    <row r="222" spans="16:20" x14ac:dyDescent="0.2">
      <c r="P222" s="95"/>
      <c r="Q222" s="95"/>
      <c r="T222" s="11"/>
    </row>
    <row r="223" spans="16:20" x14ac:dyDescent="0.2">
      <c r="P223" s="95"/>
      <c r="Q223" s="95"/>
      <c r="T223" s="11"/>
    </row>
    <row r="224" spans="16:20" x14ac:dyDescent="0.2">
      <c r="P224" s="95"/>
      <c r="Q224" s="95"/>
      <c r="T224" s="11"/>
    </row>
    <row r="225" spans="16:20" x14ac:dyDescent="0.2">
      <c r="P225" s="95"/>
      <c r="Q225" s="95"/>
      <c r="T225" s="11"/>
    </row>
    <row r="226" spans="16:20" x14ac:dyDescent="0.2">
      <c r="P226" s="95"/>
      <c r="Q226" s="95"/>
      <c r="T226" s="11"/>
    </row>
    <row r="227" spans="16:20" x14ac:dyDescent="0.2">
      <c r="P227" s="95"/>
      <c r="Q227" s="95"/>
      <c r="T227" s="11"/>
    </row>
    <row r="228" spans="16:20" x14ac:dyDescent="0.2">
      <c r="P228" s="95"/>
      <c r="Q228" s="95"/>
      <c r="T228" s="11"/>
    </row>
    <row r="229" spans="16:20" x14ac:dyDescent="0.2">
      <c r="P229" s="95"/>
      <c r="Q229" s="95"/>
      <c r="T229" s="11"/>
    </row>
    <row r="230" spans="16:20" x14ac:dyDescent="0.2">
      <c r="P230" s="95"/>
      <c r="Q230" s="95"/>
      <c r="T230" s="11"/>
    </row>
    <row r="231" spans="16:20" x14ac:dyDescent="0.2">
      <c r="P231" s="95"/>
      <c r="Q231" s="95"/>
      <c r="T231" s="11"/>
    </row>
    <row r="232" spans="16:20" x14ac:dyDescent="0.2">
      <c r="P232" s="95"/>
      <c r="Q232" s="95"/>
      <c r="T232" s="11"/>
    </row>
    <row r="233" spans="16:20" x14ac:dyDescent="0.2">
      <c r="P233" s="95"/>
      <c r="Q233" s="95"/>
      <c r="T233" s="11"/>
    </row>
    <row r="234" spans="16:20" x14ac:dyDescent="0.2">
      <c r="P234" s="95"/>
      <c r="Q234" s="95"/>
      <c r="T234" s="11"/>
    </row>
    <row r="235" spans="16:20" x14ac:dyDescent="0.2">
      <c r="P235" s="95"/>
      <c r="Q235" s="95"/>
      <c r="T235" s="11"/>
    </row>
    <row r="236" spans="16:20" x14ac:dyDescent="0.2">
      <c r="P236" s="95"/>
      <c r="Q236" s="95"/>
      <c r="T236" s="11"/>
    </row>
    <row r="237" spans="16:20" x14ac:dyDescent="0.2">
      <c r="P237" s="95"/>
      <c r="Q237" s="95"/>
      <c r="T237" s="11"/>
    </row>
    <row r="238" spans="16:20" x14ac:dyDescent="0.2">
      <c r="P238" s="95"/>
      <c r="Q238" s="95"/>
      <c r="T238" s="11"/>
    </row>
    <row r="239" spans="16:20" x14ac:dyDescent="0.2">
      <c r="P239" s="95"/>
      <c r="Q239" s="95"/>
      <c r="T239" s="11"/>
    </row>
    <row r="240" spans="16:20" x14ac:dyDescent="0.2">
      <c r="P240" s="95"/>
      <c r="Q240" s="95"/>
      <c r="T240" s="11"/>
    </row>
    <row r="241" spans="16:20" x14ac:dyDescent="0.2">
      <c r="P241" s="95"/>
      <c r="Q241" s="95"/>
      <c r="T241" s="11"/>
    </row>
    <row r="242" spans="16:20" x14ac:dyDescent="0.2">
      <c r="P242" s="95"/>
      <c r="Q242" s="95"/>
      <c r="T242" s="11"/>
    </row>
    <row r="243" spans="16:20" x14ac:dyDescent="0.2">
      <c r="P243" s="95"/>
      <c r="Q243" s="95"/>
      <c r="T243" s="11"/>
    </row>
    <row r="244" spans="16:20" x14ac:dyDescent="0.2">
      <c r="P244" s="95"/>
      <c r="Q244" s="95"/>
      <c r="T244" s="11"/>
    </row>
    <row r="245" spans="16:20" x14ac:dyDescent="0.2">
      <c r="P245" s="95"/>
      <c r="Q245" s="95"/>
      <c r="T245" s="11"/>
    </row>
    <row r="246" spans="16:20" x14ac:dyDescent="0.2">
      <c r="P246" s="95"/>
      <c r="Q246" s="95"/>
      <c r="T246" s="11"/>
    </row>
    <row r="247" spans="16:20" x14ac:dyDescent="0.2">
      <c r="P247" s="95"/>
      <c r="Q247" s="95"/>
      <c r="T247" s="11"/>
    </row>
    <row r="248" spans="16:20" x14ac:dyDescent="0.2">
      <c r="P248" s="95"/>
      <c r="Q248" s="95"/>
      <c r="T248" s="11"/>
    </row>
    <row r="249" spans="16:20" x14ac:dyDescent="0.2">
      <c r="P249" s="95"/>
      <c r="Q249" s="95"/>
      <c r="T249" s="11"/>
    </row>
    <row r="250" spans="16:20" x14ac:dyDescent="0.2">
      <c r="P250" s="95"/>
      <c r="Q250" s="95"/>
      <c r="T250" s="11"/>
    </row>
    <row r="251" spans="16:20" x14ac:dyDescent="0.2">
      <c r="P251" s="95"/>
      <c r="Q251" s="95"/>
      <c r="T251" s="11"/>
    </row>
    <row r="252" spans="16:20" x14ac:dyDescent="0.2">
      <c r="P252" s="95"/>
      <c r="Q252" s="95"/>
      <c r="T252" s="11"/>
    </row>
    <row r="253" spans="16:20" x14ac:dyDescent="0.2">
      <c r="P253" s="95"/>
      <c r="Q253" s="95"/>
      <c r="T253" s="11"/>
    </row>
    <row r="254" spans="16:20" x14ac:dyDescent="0.2">
      <c r="P254" s="95"/>
      <c r="Q254" s="95"/>
      <c r="T254" s="11"/>
    </row>
    <row r="255" spans="16:20" x14ac:dyDescent="0.2">
      <c r="P255" s="95"/>
      <c r="Q255" s="95"/>
      <c r="T255" s="11"/>
    </row>
    <row r="256" spans="16:20" x14ac:dyDescent="0.2">
      <c r="P256" s="95"/>
      <c r="Q256" s="95"/>
      <c r="T256" s="11"/>
    </row>
    <row r="257" spans="16:20" x14ac:dyDescent="0.2">
      <c r="P257" s="95"/>
      <c r="Q257" s="95"/>
      <c r="T257" s="11"/>
    </row>
    <row r="258" spans="16:20" x14ac:dyDescent="0.2">
      <c r="P258" s="95"/>
      <c r="Q258" s="95"/>
      <c r="T258" s="11"/>
    </row>
    <row r="259" spans="16:20" x14ac:dyDescent="0.2">
      <c r="P259" s="95"/>
      <c r="Q259" s="95"/>
      <c r="T259" s="11"/>
    </row>
    <row r="260" spans="16:20" x14ac:dyDescent="0.2">
      <c r="P260" s="95"/>
      <c r="Q260" s="95"/>
      <c r="T260" s="11"/>
    </row>
    <row r="261" spans="16:20" x14ac:dyDescent="0.2">
      <c r="P261" s="95"/>
      <c r="Q261" s="95"/>
      <c r="T261" s="11"/>
    </row>
    <row r="262" spans="16:20" x14ac:dyDescent="0.2">
      <c r="P262" s="95"/>
      <c r="Q262" s="95"/>
      <c r="T262" s="11"/>
    </row>
    <row r="263" spans="16:20" x14ac:dyDescent="0.2">
      <c r="P263" s="95"/>
      <c r="Q263" s="95"/>
      <c r="T263" s="11"/>
    </row>
    <row r="264" spans="16:20" x14ac:dyDescent="0.2">
      <c r="P264" s="95"/>
      <c r="Q264" s="95"/>
      <c r="T264" s="11"/>
    </row>
    <row r="265" spans="16:20" x14ac:dyDescent="0.2">
      <c r="P265" s="95"/>
      <c r="Q265" s="95"/>
      <c r="T265" s="11"/>
    </row>
    <row r="266" spans="16:20" x14ac:dyDescent="0.2">
      <c r="P266" s="95"/>
      <c r="Q266" s="95"/>
      <c r="T266" s="11"/>
    </row>
    <row r="267" spans="16:20" x14ac:dyDescent="0.2">
      <c r="P267" s="95"/>
      <c r="Q267" s="95"/>
      <c r="T267" s="11"/>
    </row>
    <row r="268" spans="16:20" x14ac:dyDescent="0.2">
      <c r="P268" s="95"/>
      <c r="Q268" s="95"/>
      <c r="T268" s="11"/>
    </row>
    <row r="269" spans="16:20" x14ac:dyDescent="0.2">
      <c r="P269" s="95"/>
      <c r="Q269" s="95"/>
      <c r="T269" s="11"/>
    </row>
    <row r="270" spans="16:20" x14ac:dyDescent="0.2">
      <c r="P270" s="95"/>
      <c r="Q270" s="95"/>
      <c r="T270" s="11"/>
    </row>
    <row r="271" spans="16:20" x14ac:dyDescent="0.2">
      <c r="P271" s="95"/>
      <c r="Q271" s="95"/>
      <c r="T271" s="11"/>
    </row>
    <row r="272" spans="16:20" x14ac:dyDescent="0.2">
      <c r="P272" s="95"/>
      <c r="Q272" s="95"/>
      <c r="T272" s="11"/>
    </row>
    <row r="273" spans="16:20" x14ac:dyDescent="0.2">
      <c r="P273" s="95"/>
      <c r="Q273" s="95"/>
      <c r="T273" s="11"/>
    </row>
    <row r="274" spans="16:20" x14ac:dyDescent="0.2">
      <c r="P274" s="95"/>
      <c r="Q274" s="95"/>
      <c r="T274" s="11"/>
    </row>
    <row r="275" spans="16:20" x14ac:dyDescent="0.2">
      <c r="P275" s="95"/>
      <c r="Q275" s="95"/>
      <c r="T275" s="11"/>
    </row>
    <row r="276" spans="16:20" x14ac:dyDescent="0.2">
      <c r="P276" s="95"/>
      <c r="Q276" s="95"/>
      <c r="T276" s="11"/>
    </row>
    <row r="277" spans="16:20" x14ac:dyDescent="0.2">
      <c r="P277" s="95"/>
      <c r="Q277" s="95"/>
      <c r="T277" s="116"/>
    </row>
    <row r="278" spans="16:20" x14ac:dyDescent="0.2">
      <c r="P278" s="95"/>
      <c r="Q278" s="95"/>
      <c r="T278" s="116"/>
    </row>
    <row r="279" spans="16:20" x14ac:dyDescent="0.2">
      <c r="T279" s="116"/>
    </row>
    <row r="280" spans="16:20" x14ac:dyDescent="0.2">
      <c r="T280" s="116"/>
    </row>
    <row r="281" spans="16:20" x14ac:dyDescent="0.2">
      <c r="T281" s="116"/>
    </row>
    <row r="282" spans="16:20" x14ac:dyDescent="0.2">
      <c r="T282" s="116"/>
    </row>
    <row r="283" spans="16:20" x14ac:dyDescent="0.2">
      <c r="T283" s="116"/>
    </row>
    <row r="284" spans="16:20" x14ac:dyDescent="0.2">
      <c r="T284" s="116"/>
    </row>
    <row r="285" spans="16:20" x14ac:dyDescent="0.2">
      <c r="T285" s="116"/>
    </row>
    <row r="286" spans="16:20" x14ac:dyDescent="0.2">
      <c r="T286" s="116"/>
    </row>
    <row r="287" spans="16:20" x14ac:dyDescent="0.2">
      <c r="T287" s="116"/>
    </row>
    <row r="288" spans="16:20" x14ac:dyDescent="0.2">
      <c r="T288" s="116"/>
    </row>
    <row r="289" spans="20:20" x14ac:dyDescent="0.2">
      <c r="T289" s="116"/>
    </row>
    <row r="290" spans="20:20" x14ac:dyDescent="0.2">
      <c r="T290" s="116"/>
    </row>
    <row r="291" spans="20:20" x14ac:dyDescent="0.2">
      <c r="T291" s="116"/>
    </row>
    <row r="292" spans="20:20" x14ac:dyDescent="0.2">
      <c r="T292" s="116"/>
    </row>
    <row r="293" spans="20:20" x14ac:dyDescent="0.2">
      <c r="T293" s="116"/>
    </row>
    <row r="294" spans="20:20" x14ac:dyDescent="0.2">
      <c r="T294" s="116"/>
    </row>
    <row r="295" spans="20:20" x14ac:dyDescent="0.2">
      <c r="T295" s="116"/>
    </row>
    <row r="296" spans="20:20" x14ac:dyDescent="0.2">
      <c r="T296" s="116"/>
    </row>
    <row r="297" spans="20:20" x14ac:dyDescent="0.2">
      <c r="T297" s="116"/>
    </row>
    <row r="298" spans="20:20" x14ac:dyDescent="0.2">
      <c r="T298" s="116"/>
    </row>
    <row r="299" spans="20:20" x14ac:dyDescent="0.2">
      <c r="T299" s="116"/>
    </row>
    <row r="300" spans="20:20" x14ac:dyDescent="0.2">
      <c r="T300" s="116"/>
    </row>
    <row r="301" spans="20:20" x14ac:dyDescent="0.2">
      <c r="T301" s="116"/>
    </row>
    <row r="302" spans="20:20" x14ac:dyDescent="0.2">
      <c r="T302" s="116"/>
    </row>
    <row r="303" spans="20:20" x14ac:dyDescent="0.2">
      <c r="T303" s="116"/>
    </row>
    <row r="304" spans="20:20" x14ac:dyDescent="0.2">
      <c r="T304" s="116"/>
    </row>
    <row r="305" spans="20:20" x14ac:dyDescent="0.2">
      <c r="T305" s="116"/>
    </row>
    <row r="306" spans="20:20" x14ac:dyDescent="0.2">
      <c r="T306" s="116"/>
    </row>
    <row r="307" spans="20:20" x14ac:dyDescent="0.2">
      <c r="T307" s="116"/>
    </row>
    <row r="308" spans="20:20" x14ac:dyDescent="0.2">
      <c r="T308" s="116"/>
    </row>
    <row r="309" spans="20:20" x14ac:dyDescent="0.2">
      <c r="T309" s="116"/>
    </row>
    <row r="310" spans="20:20" x14ac:dyDescent="0.2">
      <c r="T310" s="116"/>
    </row>
    <row r="311" spans="20:20" x14ac:dyDescent="0.2">
      <c r="T311" s="116"/>
    </row>
    <row r="312" spans="20:20" x14ac:dyDescent="0.2">
      <c r="T312" s="116"/>
    </row>
    <row r="313" spans="20:20" x14ac:dyDescent="0.2">
      <c r="T313" s="116"/>
    </row>
    <row r="314" spans="20:20" x14ac:dyDescent="0.2">
      <c r="T314" s="116"/>
    </row>
    <row r="315" spans="20:20" x14ac:dyDescent="0.2">
      <c r="T315" s="116"/>
    </row>
    <row r="316" spans="20:20" x14ac:dyDescent="0.2">
      <c r="T316" s="116"/>
    </row>
    <row r="317" spans="20:20" x14ac:dyDescent="0.2">
      <c r="T317" s="116"/>
    </row>
    <row r="318" spans="20:20" x14ac:dyDescent="0.2">
      <c r="T318" s="116"/>
    </row>
    <row r="319" spans="20:20" x14ac:dyDescent="0.2">
      <c r="T319" s="116"/>
    </row>
    <row r="320" spans="20:20" x14ac:dyDescent="0.2">
      <c r="T320" s="116"/>
    </row>
    <row r="321" spans="20:20" x14ac:dyDescent="0.2">
      <c r="T321" s="116"/>
    </row>
    <row r="322" spans="20:20" x14ac:dyDescent="0.2">
      <c r="T322" s="116"/>
    </row>
    <row r="323" spans="20:20" x14ac:dyDescent="0.2">
      <c r="T323" s="116"/>
    </row>
    <row r="324" spans="20:20" x14ac:dyDescent="0.2">
      <c r="T324" s="116"/>
    </row>
    <row r="325" spans="20:20" x14ac:dyDescent="0.2">
      <c r="T325" s="116"/>
    </row>
    <row r="326" spans="20:20" x14ac:dyDescent="0.2">
      <c r="T326" s="116"/>
    </row>
    <row r="327" spans="20:20" x14ac:dyDescent="0.2">
      <c r="T327" s="116"/>
    </row>
    <row r="328" spans="20:20" x14ac:dyDescent="0.2">
      <c r="T328" s="116"/>
    </row>
    <row r="329" spans="20:20" x14ac:dyDescent="0.2">
      <c r="T329" s="116"/>
    </row>
    <row r="330" spans="20:20" x14ac:dyDescent="0.2">
      <c r="T330" s="116"/>
    </row>
    <row r="331" spans="20:20" x14ac:dyDescent="0.2">
      <c r="T331" s="116"/>
    </row>
    <row r="332" spans="20:20" x14ac:dyDescent="0.2">
      <c r="T332" s="116"/>
    </row>
    <row r="333" spans="20:20" x14ac:dyDescent="0.2">
      <c r="T333" s="116"/>
    </row>
    <row r="334" spans="20:20" x14ac:dyDescent="0.2">
      <c r="T334" s="116"/>
    </row>
    <row r="335" spans="20:20" x14ac:dyDescent="0.2">
      <c r="T335" s="116"/>
    </row>
    <row r="336" spans="20:20" x14ac:dyDescent="0.2">
      <c r="T336" s="116"/>
    </row>
    <row r="337" spans="20:20" x14ac:dyDescent="0.2">
      <c r="T337" s="116"/>
    </row>
    <row r="338" spans="20:20" x14ac:dyDescent="0.2">
      <c r="T338" s="116"/>
    </row>
    <row r="339" spans="20:20" x14ac:dyDescent="0.2">
      <c r="T339" s="116"/>
    </row>
    <row r="340" spans="20:20" x14ac:dyDescent="0.2">
      <c r="T340" s="116"/>
    </row>
    <row r="341" spans="20:20" x14ac:dyDescent="0.2">
      <c r="T341" s="116"/>
    </row>
    <row r="342" spans="20:20" x14ac:dyDescent="0.2">
      <c r="T342" s="116"/>
    </row>
    <row r="343" spans="20:20" x14ac:dyDescent="0.2">
      <c r="T343" s="116"/>
    </row>
    <row r="344" spans="20:20" x14ac:dyDescent="0.2">
      <c r="T344" s="116"/>
    </row>
    <row r="345" spans="20:20" x14ac:dyDescent="0.2">
      <c r="T345" s="116"/>
    </row>
    <row r="346" spans="20:20" x14ac:dyDescent="0.2">
      <c r="T346" s="116"/>
    </row>
    <row r="347" spans="20:20" x14ac:dyDescent="0.2">
      <c r="T347" s="116"/>
    </row>
    <row r="348" spans="20:20" x14ac:dyDescent="0.2">
      <c r="T348" s="116"/>
    </row>
    <row r="349" spans="20:20" x14ac:dyDescent="0.2">
      <c r="T349" s="116"/>
    </row>
    <row r="350" spans="20:20" x14ac:dyDescent="0.2">
      <c r="T350" s="116"/>
    </row>
    <row r="351" spans="20:20" x14ac:dyDescent="0.2">
      <c r="T351" s="116"/>
    </row>
    <row r="352" spans="20:20" x14ac:dyDescent="0.2">
      <c r="T352" s="116"/>
    </row>
    <row r="353" spans="20:20" x14ac:dyDescent="0.2">
      <c r="T353" s="116"/>
    </row>
    <row r="354" spans="20:20" x14ac:dyDescent="0.2">
      <c r="T354" s="116"/>
    </row>
    <row r="355" spans="20:20" x14ac:dyDescent="0.2">
      <c r="T355" s="116"/>
    </row>
    <row r="356" spans="20:20" x14ac:dyDescent="0.2">
      <c r="T356" s="116"/>
    </row>
    <row r="357" spans="20:20" x14ac:dyDescent="0.2">
      <c r="T357" s="116"/>
    </row>
    <row r="358" spans="20:20" x14ac:dyDescent="0.2">
      <c r="T358" s="116"/>
    </row>
    <row r="359" spans="20:20" x14ac:dyDescent="0.2">
      <c r="T359" s="116"/>
    </row>
    <row r="360" spans="20:20" x14ac:dyDescent="0.2">
      <c r="T360" s="116"/>
    </row>
    <row r="361" spans="20:20" x14ac:dyDescent="0.2">
      <c r="T361" s="116"/>
    </row>
    <row r="362" spans="20:20" x14ac:dyDescent="0.2">
      <c r="T362" s="116"/>
    </row>
    <row r="363" spans="20:20" x14ac:dyDescent="0.2">
      <c r="T363" s="116"/>
    </row>
    <row r="364" spans="20:20" x14ac:dyDescent="0.2">
      <c r="T364" s="116"/>
    </row>
    <row r="365" spans="20:20" x14ac:dyDescent="0.2">
      <c r="T365" s="116"/>
    </row>
    <row r="366" spans="20:20" x14ac:dyDescent="0.2">
      <c r="T366" s="116"/>
    </row>
    <row r="367" spans="20:20" x14ac:dyDescent="0.2">
      <c r="T367" s="116"/>
    </row>
    <row r="368" spans="20:20" x14ac:dyDescent="0.2">
      <c r="T368" s="116"/>
    </row>
    <row r="369" spans="20:20" x14ac:dyDescent="0.2">
      <c r="T369" s="116"/>
    </row>
    <row r="370" spans="20:20" x14ac:dyDescent="0.2">
      <c r="T370" s="116"/>
    </row>
    <row r="371" spans="20:20" x14ac:dyDescent="0.2">
      <c r="T371" s="116"/>
    </row>
    <row r="372" spans="20:20" x14ac:dyDescent="0.2">
      <c r="T372" s="116"/>
    </row>
    <row r="373" spans="20:20" x14ac:dyDescent="0.2">
      <c r="T373" s="116"/>
    </row>
    <row r="374" spans="20:20" x14ac:dyDescent="0.2">
      <c r="T374" s="116"/>
    </row>
    <row r="375" spans="20:20" x14ac:dyDescent="0.2">
      <c r="T375" s="116"/>
    </row>
    <row r="376" spans="20:20" x14ac:dyDescent="0.2">
      <c r="T376" s="116"/>
    </row>
    <row r="377" spans="20:20" x14ac:dyDescent="0.2">
      <c r="T377" s="116"/>
    </row>
    <row r="378" spans="20:20" x14ac:dyDescent="0.2">
      <c r="T378" s="116"/>
    </row>
    <row r="379" spans="20:20" x14ac:dyDescent="0.2">
      <c r="T379" s="116"/>
    </row>
    <row r="380" spans="20:20" x14ac:dyDescent="0.2">
      <c r="T380" s="116"/>
    </row>
    <row r="381" spans="20:20" x14ac:dyDescent="0.2">
      <c r="T381" s="116"/>
    </row>
    <row r="382" spans="20:20" x14ac:dyDescent="0.2">
      <c r="T382" s="116"/>
    </row>
    <row r="383" spans="20:20" x14ac:dyDescent="0.2">
      <c r="T383" s="116"/>
    </row>
    <row r="384" spans="20:20" x14ac:dyDescent="0.2">
      <c r="T384" s="116"/>
    </row>
    <row r="385" spans="20:20" x14ac:dyDescent="0.2">
      <c r="T385" s="116"/>
    </row>
    <row r="386" spans="20:20" x14ac:dyDescent="0.2">
      <c r="T386" s="116"/>
    </row>
    <row r="387" spans="20:20" x14ac:dyDescent="0.2">
      <c r="T387" s="116"/>
    </row>
    <row r="388" spans="20:20" x14ac:dyDescent="0.2">
      <c r="T388" s="116"/>
    </row>
    <row r="389" spans="20:20" x14ac:dyDescent="0.2">
      <c r="T389" s="116"/>
    </row>
    <row r="390" spans="20:20" x14ac:dyDescent="0.2">
      <c r="T390" s="116"/>
    </row>
    <row r="391" spans="20:20" x14ac:dyDescent="0.2">
      <c r="T391" s="116"/>
    </row>
    <row r="392" spans="20:20" x14ac:dyDescent="0.2">
      <c r="T392" s="116"/>
    </row>
    <row r="393" spans="20:20" x14ac:dyDescent="0.2">
      <c r="T393" s="116"/>
    </row>
    <row r="394" spans="20:20" x14ac:dyDescent="0.2">
      <c r="T394" s="116"/>
    </row>
    <row r="395" spans="20:20" x14ac:dyDescent="0.2">
      <c r="T395" s="116"/>
    </row>
    <row r="396" spans="20:20" x14ac:dyDescent="0.2">
      <c r="T396" s="116"/>
    </row>
    <row r="397" spans="20:20" x14ac:dyDescent="0.2">
      <c r="T397" s="116"/>
    </row>
    <row r="398" spans="20:20" x14ac:dyDescent="0.2">
      <c r="T398" s="116"/>
    </row>
    <row r="399" spans="20:20" x14ac:dyDescent="0.2">
      <c r="T399" s="116"/>
    </row>
    <row r="400" spans="20:20" x14ac:dyDescent="0.2">
      <c r="T400" s="116"/>
    </row>
    <row r="401" spans="20:20" x14ac:dyDescent="0.2">
      <c r="T401" s="116"/>
    </row>
    <row r="402" spans="20:20" x14ac:dyDescent="0.2">
      <c r="T402" s="116"/>
    </row>
    <row r="403" spans="20:20" x14ac:dyDescent="0.2">
      <c r="T403" s="116"/>
    </row>
    <row r="404" spans="20:20" x14ac:dyDescent="0.2">
      <c r="T404" s="116"/>
    </row>
    <row r="405" spans="20:20" x14ac:dyDescent="0.2">
      <c r="T405" s="116"/>
    </row>
    <row r="406" spans="20:20" x14ac:dyDescent="0.2">
      <c r="T406" s="116"/>
    </row>
    <row r="407" spans="20:20" x14ac:dyDescent="0.2">
      <c r="T407" s="116"/>
    </row>
    <row r="408" spans="20:20" x14ac:dyDescent="0.2">
      <c r="T408" s="116"/>
    </row>
    <row r="409" spans="20:20" x14ac:dyDescent="0.2">
      <c r="T409" s="116"/>
    </row>
    <row r="410" spans="20:20" x14ac:dyDescent="0.2">
      <c r="T410" s="116"/>
    </row>
    <row r="411" spans="20:20" x14ac:dyDescent="0.2">
      <c r="T411" s="116"/>
    </row>
    <row r="412" spans="20:20" x14ac:dyDescent="0.2">
      <c r="T412" s="116"/>
    </row>
    <row r="413" spans="20:20" x14ac:dyDescent="0.2">
      <c r="T413" s="116"/>
    </row>
    <row r="414" spans="20:20" x14ac:dyDescent="0.2">
      <c r="T414" s="116"/>
    </row>
    <row r="415" spans="20:20" x14ac:dyDescent="0.2">
      <c r="T415" s="116"/>
    </row>
    <row r="416" spans="20:20" x14ac:dyDescent="0.2">
      <c r="T416" s="116"/>
    </row>
    <row r="417" spans="20:20" x14ac:dyDescent="0.2">
      <c r="T417" s="116"/>
    </row>
    <row r="418" spans="20:20" x14ac:dyDescent="0.2">
      <c r="T418" s="116"/>
    </row>
    <row r="419" spans="20:20" x14ac:dyDescent="0.2">
      <c r="T419" s="116"/>
    </row>
    <row r="420" spans="20:20" x14ac:dyDescent="0.2">
      <c r="T420" s="116"/>
    </row>
    <row r="421" spans="20:20" x14ac:dyDescent="0.2">
      <c r="T421" s="116"/>
    </row>
    <row r="422" spans="20:20" x14ac:dyDescent="0.2">
      <c r="T422" s="116"/>
    </row>
    <row r="423" spans="20:20" x14ac:dyDescent="0.2">
      <c r="T423" s="116"/>
    </row>
    <row r="424" spans="20:20" x14ac:dyDescent="0.2">
      <c r="T424" s="116"/>
    </row>
    <row r="425" spans="20:20" x14ac:dyDescent="0.2">
      <c r="T425" s="116"/>
    </row>
    <row r="426" spans="20:20" x14ac:dyDescent="0.2">
      <c r="T426" s="116"/>
    </row>
    <row r="427" spans="20:20" x14ac:dyDescent="0.2">
      <c r="T427" s="116"/>
    </row>
    <row r="428" spans="20:20" x14ac:dyDescent="0.2">
      <c r="T428" s="116"/>
    </row>
    <row r="429" spans="20:20" x14ac:dyDescent="0.2">
      <c r="T429" s="116"/>
    </row>
    <row r="430" spans="20:20" x14ac:dyDescent="0.2">
      <c r="T430" s="116"/>
    </row>
    <row r="431" spans="20:20" x14ac:dyDescent="0.2">
      <c r="T431" s="116"/>
    </row>
    <row r="432" spans="20:20" x14ac:dyDescent="0.2">
      <c r="T432" s="116"/>
    </row>
    <row r="433" spans="20:20" x14ac:dyDescent="0.2">
      <c r="T433" s="116"/>
    </row>
    <row r="434" spans="20:20" x14ac:dyDescent="0.2">
      <c r="T434" s="116"/>
    </row>
    <row r="435" spans="20:20" x14ac:dyDescent="0.2">
      <c r="T435" s="116"/>
    </row>
    <row r="436" spans="20:20" x14ac:dyDescent="0.2">
      <c r="T436" s="116"/>
    </row>
    <row r="437" spans="20:20" x14ac:dyDescent="0.2">
      <c r="T437" s="116"/>
    </row>
    <row r="438" spans="20:20" x14ac:dyDescent="0.2">
      <c r="T438" s="116"/>
    </row>
    <row r="439" spans="20:20" x14ac:dyDescent="0.2">
      <c r="T439" s="116"/>
    </row>
    <row r="440" spans="20:20" x14ac:dyDescent="0.2">
      <c r="T440" s="116"/>
    </row>
    <row r="441" spans="20:20" x14ac:dyDescent="0.2">
      <c r="T441" s="116"/>
    </row>
    <row r="442" spans="20:20" x14ac:dyDescent="0.2">
      <c r="T442" s="116"/>
    </row>
    <row r="443" spans="20:20" x14ac:dyDescent="0.2">
      <c r="T443" s="116"/>
    </row>
    <row r="444" spans="20:20" x14ac:dyDescent="0.2">
      <c r="T444" s="116"/>
    </row>
    <row r="445" spans="20:20" x14ac:dyDescent="0.2">
      <c r="T445" s="116"/>
    </row>
    <row r="446" spans="20:20" x14ac:dyDescent="0.2">
      <c r="T446" s="116"/>
    </row>
    <row r="447" spans="20:20" x14ac:dyDescent="0.2">
      <c r="T447" s="116"/>
    </row>
    <row r="448" spans="20:20" x14ac:dyDescent="0.2">
      <c r="T448" s="116"/>
    </row>
    <row r="449" spans="20:20" x14ac:dyDescent="0.2">
      <c r="T449" s="116"/>
    </row>
    <row r="450" spans="20:20" x14ac:dyDescent="0.2">
      <c r="T450" s="116"/>
    </row>
    <row r="451" spans="20:20" x14ac:dyDescent="0.2">
      <c r="T451" s="116"/>
    </row>
    <row r="452" spans="20:20" x14ac:dyDescent="0.2">
      <c r="T452" s="116"/>
    </row>
    <row r="453" spans="20:20" x14ac:dyDescent="0.2">
      <c r="T453" s="116"/>
    </row>
    <row r="454" spans="20:20" x14ac:dyDescent="0.2">
      <c r="T454" s="116"/>
    </row>
    <row r="455" spans="20:20" x14ac:dyDescent="0.2">
      <c r="T455" s="116"/>
    </row>
    <row r="456" spans="20:20" x14ac:dyDescent="0.2">
      <c r="T456" s="116"/>
    </row>
    <row r="457" spans="20:20" x14ac:dyDescent="0.2">
      <c r="T457" s="116"/>
    </row>
    <row r="458" spans="20:20" x14ac:dyDescent="0.2">
      <c r="T458" s="116"/>
    </row>
    <row r="459" spans="20:20" x14ac:dyDescent="0.2">
      <c r="T459" s="116"/>
    </row>
    <row r="460" spans="20:20" x14ac:dyDescent="0.2">
      <c r="T460" s="116"/>
    </row>
    <row r="461" spans="20:20" x14ac:dyDescent="0.2">
      <c r="T461" s="116"/>
    </row>
    <row r="462" spans="20:20" x14ac:dyDescent="0.2">
      <c r="T462" s="116"/>
    </row>
    <row r="463" spans="20:20" x14ac:dyDescent="0.2">
      <c r="T463" s="116"/>
    </row>
    <row r="464" spans="20:20" x14ac:dyDescent="0.2">
      <c r="T464" s="116"/>
    </row>
    <row r="465" spans="20:20" x14ac:dyDescent="0.2">
      <c r="T465" s="116"/>
    </row>
    <row r="466" spans="20:20" x14ac:dyDescent="0.2">
      <c r="T466" s="116"/>
    </row>
    <row r="467" spans="20:20" x14ac:dyDescent="0.2">
      <c r="T467" s="116"/>
    </row>
    <row r="468" spans="20:20" x14ac:dyDescent="0.2">
      <c r="T468" s="116"/>
    </row>
    <row r="469" spans="20:20" x14ac:dyDescent="0.2">
      <c r="T469" s="116"/>
    </row>
    <row r="470" spans="20:20" x14ac:dyDescent="0.2">
      <c r="T470" s="116"/>
    </row>
    <row r="471" spans="20:20" x14ac:dyDescent="0.2">
      <c r="T471" s="116"/>
    </row>
    <row r="472" spans="20:20" x14ac:dyDescent="0.2">
      <c r="T472" s="116"/>
    </row>
    <row r="473" spans="20:20" x14ac:dyDescent="0.2">
      <c r="T473" s="116"/>
    </row>
    <row r="474" spans="20:20" x14ac:dyDescent="0.2">
      <c r="T474" s="116"/>
    </row>
    <row r="475" spans="20:20" x14ac:dyDescent="0.2">
      <c r="T475" s="116"/>
    </row>
    <row r="476" spans="20:20" x14ac:dyDescent="0.2">
      <c r="T476" s="116"/>
    </row>
    <row r="477" spans="20:20" x14ac:dyDescent="0.2">
      <c r="T477" s="116"/>
    </row>
    <row r="478" spans="20:20" x14ac:dyDescent="0.2">
      <c r="T478" s="116"/>
    </row>
    <row r="479" spans="20:20" x14ac:dyDescent="0.2">
      <c r="T479" s="116"/>
    </row>
    <row r="480" spans="20:20" x14ac:dyDescent="0.2">
      <c r="T480" s="116"/>
    </row>
    <row r="481" spans="20:20" x14ac:dyDescent="0.2">
      <c r="T481" s="116"/>
    </row>
    <row r="482" spans="20:20" x14ac:dyDescent="0.2">
      <c r="T482" s="116"/>
    </row>
    <row r="483" spans="20:20" x14ac:dyDescent="0.2">
      <c r="T483" s="116"/>
    </row>
    <row r="484" spans="20:20" x14ac:dyDescent="0.2">
      <c r="T484" s="116"/>
    </row>
    <row r="485" spans="20:20" x14ac:dyDescent="0.2">
      <c r="T485" s="116"/>
    </row>
    <row r="486" spans="20:20" x14ac:dyDescent="0.2">
      <c r="T486" s="116"/>
    </row>
    <row r="487" spans="20:20" x14ac:dyDescent="0.2">
      <c r="T487" s="116"/>
    </row>
    <row r="488" spans="20:20" x14ac:dyDescent="0.2">
      <c r="T488" s="116"/>
    </row>
    <row r="489" spans="20:20" x14ac:dyDescent="0.2">
      <c r="T489" s="116"/>
    </row>
    <row r="490" spans="20:20" x14ac:dyDescent="0.2">
      <c r="T490" s="116"/>
    </row>
    <row r="491" spans="20:20" x14ac:dyDescent="0.2">
      <c r="T491" s="116"/>
    </row>
    <row r="492" spans="20:20" x14ac:dyDescent="0.2">
      <c r="T492" s="116"/>
    </row>
    <row r="493" spans="20:20" x14ac:dyDescent="0.2">
      <c r="T493" s="116"/>
    </row>
    <row r="494" spans="20:20" x14ac:dyDescent="0.2">
      <c r="T494" s="116"/>
    </row>
    <row r="495" spans="20:20" x14ac:dyDescent="0.2">
      <c r="T495" s="116"/>
    </row>
    <row r="496" spans="20:20" x14ac:dyDescent="0.2">
      <c r="T496" s="116"/>
    </row>
    <row r="497" spans="20:20" x14ac:dyDescent="0.2">
      <c r="T497" s="116"/>
    </row>
    <row r="498" spans="20:20" x14ac:dyDescent="0.2">
      <c r="T498" s="116"/>
    </row>
    <row r="499" spans="20:20" x14ac:dyDescent="0.2">
      <c r="T499" s="116"/>
    </row>
    <row r="500" spans="20:20" x14ac:dyDescent="0.2">
      <c r="T500" s="116"/>
    </row>
    <row r="501" spans="20:20" x14ac:dyDescent="0.2">
      <c r="T501" s="116"/>
    </row>
    <row r="502" spans="20:20" x14ac:dyDescent="0.2">
      <c r="T502" s="116"/>
    </row>
    <row r="503" spans="20:20" x14ac:dyDescent="0.2">
      <c r="T503" s="116"/>
    </row>
    <row r="504" spans="20:20" x14ac:dyDescent="0.2">
      <c r="T504" s="116"/>
    </row>
    <row r="505" spans="20:20" x14ac:dyDescent="0.2">
      <c r="T505" s="116"/>
    </row>
    <row r="506" spans="20:20" x14ac:dyDescent="0.2">
      <c r="T506" s="116"/>
    </row>
    <row r="507" spans="20:20" x14ac:dyDescent="0.2">
      <c r="T507" s="116"/>
    </row>
    <row r="508" spans="20:20" x14ac:dyDescent="0.2">
      <c r="T508" s="116"/>
    </row>
    <row r="509" spans="20:20" x14ac:dyDescent="0.2">
      <c r="T509" s="116"/>
    </row>
    <row r="510" spans="20:20" x14ac:dyDescent="0.2">
      <c r="T510" s="116"/>
    </row>
  </sheetData>
  <printOptions horizontalCentered="1" verticalCentered="1"/>
  <pageMargins left="0.19685039370078741" right="0.19685039370078741" top="0.42" bottom="0.53" header="0.22" footer="0.34"/>
  <pageSetup scale="70" fitToHeight="2" orientation="landscape" horizontalDpi="4294967292" verticalDpi="300" r:id="rId1"/>
  <headerFooter alignWithMargins="0">
    <oddFooter>&amp;R&amp;8&amp;D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Argentina</vt:lpstr>
      <vt:lpstr>Argentina!Print_Area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mbenitez</dc:creator>
  <cp:lastModifiedBy>Jan Havlíček</cp:lastModifiedBy>
  <cp:lastPrinted>2000-05-22T18:13:49Z</cp:lastPrinted>
  <dcterms:created xsi:type="dcterms:W3CDTF">2000-05-22T15:15:49Z</dcterms:created>
  <dcterms:modified xsi:type="dcterms:W3CDTF">2023-09-18T19:24:21Z</dcterms:modified>
</cp:coreProperties>
</file>