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4F270E4-07E3-4DC0-8031-EC51ABBF3CDF}" xr6:coauthVersionLast="47" xr6:coauthVersionMax="47" xr10:uidLastSave="{00000000-0000-0000-0000-000000000000}"/>
  <bookViews>
    <workbookView xWindow="-120" yWindow="-120" windowWidth="38640" windowHeight="15720"/>
  </bookViews>
  <sheets>
    <sheet name="Blue Range Recovery" sheetId="2" r:id="rId1"/>
    <sheet name="Sheet1" sheetId="1" r:id="rId2"/>
    <sheet name="Sheet3" sheetId="3" r:id="rId3"/>
  </sheets>
  <definedNames>
    <definedName name="_xlnm.Print_Area" localSheetId="0">'Blue Range Recovery'!$1:$1048576</definedName>
  </definedNames>
  <calcPr calcId="0" fullCalcOnLoad="1"/>
</workbook>
</file>

<file path=xl/calcChain.xml><?xml version="1.0" encoding="utf-8"?>
<calcChain xmlns="http://schemas.openxmlformats.org/spreadsheetml/2006/main">
  <c r="B9" i="2" l="1"/>
  <c r="E11" i="2"/>
  <c r="E16" i="2"/>
  <c r="E18" i="2"/>
  <c r="E23" i="2"/>
  <c r="E29" i="2"/>
  <c r="F29" i="2"/>
  <c r="E31" i="2"/>
  <c r="E35" i="2"/>
  <c r="E40" i="2"/>
  <c r="E41" i="2"/>
  <c r="F41" i="2"/>
  <c r="E43" i="2"/>
  <c r="F43" i="2"/>
  <c r="E45" i="2"/>
  <c r="E47" i="2"/>
  <c r="E50" i="2"/>
  <c r="E51" i="2"/>
  <c r="E52" i="2"/>
  <c r="F52" i="2"/>
  <c r="J11" i="1"/>
  <c r="J12" i="1"/>
  <c r="A16" i="1"/>
  <c r="J16" i="1"/>
  <c r="K16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A40" i="1"/>
  <c r="J40" i="1"/>
  <c r="K40" i="1"/>
  <c r="J44" i="1"/>
  <c r="J49" i="1"/>
  <c r="K49" i="1"/>
  <c r="K52" i="1"/>
  <c r="K53" i="1"/>
  <c r="J55" i="1"/>
  <c r="K55" i="1"/>
  <c r="A66" i="1"/>
</calcChain>
</file>

<file path=xl/sharedStrings.xml><?xml version="1.0" encoding="utf-8"?>
<sst xmlns="http://schemas.openxmlformats.org/spreadsheetml/2006/main" count="104" uniqueCount="89">
  <si>
    <r>
      <t>Balance as at December</t>
    </r>
    <r>
      <rPr>
        <b/>
        <sz val="12"/>
        <color indexed="10"/>
        <rFont val="Arial"/>
        <family val="2"/>
      </rPr>
      <t xml:space="preserve"> 31, 1999</t>
    </r>
  </si>
  <si>
    <t>ACC 1420100000-000-0000Z-12-1</t>
  </si>
  <si>
    <t>Accounts Receivable - Blue Range CA $</t>
  </si>
  <si>
    <t>Cdn $</t>
  </si>
  <si>
    <t>Credit Reserve</t>
  </si>
  <si>
    <t xml:space="preserve">March 99 NIT </t>
  </si>
  <si>
    <t>019821</t>
  </si>
  <si>
    <t>008610</t>
  </si>
  <si>
    <t>A/P Inv #000212 NIT Adjustment</t>
  </si>
  <si>
    <t>026107</t>
  </si>
  <si>
    <t>009965</t>
  </si>
  <si>
    <t>42643C HUMBLE PETROLEUM MARKET</t>
  </si>
  <si>
    <t>955508</t>
  </si>
  <si>
    <t>010188</t>
  </si>
  <si>
    <t>May service fee</t>
  </si>
  <si>
    <t>LS</t>
  </si>
  <si>
    <t>005523</t>
  </si>
  <si>
    <t>005688</t>
  </si>
  <si>
    <t>Chq From P/W for Blue Range</t>
  </si>
  <si>
    <t>JDL</t>
  </si>
  <si>
    <t>006133</t>
  </si>
  <si>
    <t>ACC 1420100001-000-0000Z-12-1</t>
  </si>
  <si>
    <t>Accounts Receivable - Blue Range US $</t>
  </si>
  <si>
    <t>USD</t>
  </si>
  <si>
    <t>CAD</t>
  </si>
  <si>
    <t>A/P Mar 99 Huntington ( Partially Paid)</t>
  </si>
  <si>
    <t>009500</t>
  </si>
  <si>
    <t>024832</t>
  </si>
  <si>
    <t>A/P Mar 99 TZ3 (Partially Paid)</t>
  </si>
  <si>
    <t>009526</t>
  </si>
  <si>
    <t>024943</t>
  </si>
  <si>
    <t>A/P Mar 99  Day TZ3 (Partially Paid)</t>
  </si>
  <si>
    <t>024944</t>
  </si>
  <si>
    <t>A/R Mar 99 NIT</t>
  </si>
  <si>
    <t>008611</t>
  </si>
  <si>
    <t>019824</t>
  </si>
  <si>
    <t>A/P Mar 99 NIT Purchases</t>
  </si>
  <si>
    <t>009630</t>
  </si>
  <si>
    <t>025160</t>
  </si>
  <si>
    <t>A/P Mar 99 NB 03/99</t>
  </si>
  <si>
    <t>009632</t>
  </si>
  <si>
    <t>025164</t>
  </si>
  <si>
    <t>025161</t>
  </si>
  <si>
    <t>Chicago Feb 99 Adjustment</t>
  </si>
  <si>
    <t>009450</t>
  </si>
  <si>
    <t>024545</t>
  </si>
  <si>
    <t>024546</t>
  </si>
  <si>
    <t>Huntington Apr 99 invoice</t>
  </si>
  <si>
    <t>009731</t>
  </si>
  <si>
    <t>025408</t>
  </si>
  <si>
    <t>009873</t>
  </si>
  <si>
    <t>952534</t>
  </si>
  <si>
    <t>Huntington June 99 invoice</t>
  </si>
  <si>
    <t>010389</t>
  </si>
  <si>
    <t>027187</t>
  </si>
  <si>
    <t>010552</t>
  </si>
  <si>
    <t>991032</t>
  </si>
  <si>
    <t>MEND fx Rate</t>
  </si>
  <si>
    <t>Total $CDN</t>
  </si>
  <si>
    <t>TOTAL Balance December 31, 1999</t>
  </si>
  <si>
    <t>Recovery</t>
  </si>
  <si>
    <t>Current O/S Balance</t>
  </si>
  <si>
    <t>BLUE RANGE RECEIVABLE</t>
  </si>
  <si>
    <t>CDN $</t>
  </si>
  <si>
    <t>US $</t>
  </si>
  <si>
    <t>Recovery per Lavorato:</t>
  </si>
  <si>
    <t>Other adjustments for March A/R and A/P</t>
  </si>
  <si>
    <t>Total Blue Range Exposure</t>
  </si>
  <si>
    <t>Origination granted to Milnthorp</t>
  </si>
  <si>
    <t>Origination granted to Kitagawa</t>
  </si>
  <si>
    <t>Taken by the Risk Assessment and Control Group</t>
  </si>
  <si>
    <t>Total Origination granted - 1999</t>
  </si>
  <si>
    <t>Accounts Receivable - Blue Range</t>
  </si>
  <si>
    <t>Subtotal - Recovery to January 25, 2000</t>
  </si>
  <si>
    <t>Origination granted in 1999 for estimated recovery:</t>
  </si>
  <si>
    <t>Recovery to January 25, 2000</t>
  </si>
  <si>
    <t>Balance, January 25, 2000 - Blue Range Receivable per Cdn F/S</t>
  </si>
  <si>
    <t>Prudence reserve for outstanding court case</t>
  </si>
  <si>
    <t>Remaining Recovery to be booked in 2000 (half to each of Kitagawa and Milnthorp)</t>
  </si>
  <si>
    <t>Subtotal - Remaining Income</t>
  </si>
  <si>
    <t>Foreign Exchange Issue Regarding Houston Credit Reserve (assuming no further recovery):</t>
  </si>
  <si>
    <t>Balance in Houston credit reserve account (converted at December 31 rate of 1.4433)</t>
  </si>
  <si>
    <t>Apparent Remaining Net Income to be Recognized</t>
  </si>
  <si>
    <t>Remaining Income per above in Cdn$</t>
  </si>
  <si>
    <t>Shortfall due to Cdn $ strengthening from 1.50 to 1.4433</t>
  </si>
  <si>
    <t>Amount Required to be granted as origination from Houston to keep Canada whole:</t>
  </si>
  <si>
    <t>Remaining Income</t>
  </si>
  <si>
    <t>Total Origination Required - converted at 1.4433</t>
  </si>
  <si>
    <t>Value of Blue Range deals recorded in DPR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</si>
</sst>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_(&quot;$&quot;* #,##0.0000_);_(&quot;$&quot;* \(#,##0.0000\);_(&quot;$&quot;* &quot;-&quot;??_);_(@_)"/>
  </numFmts>
  <fonts count="11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0"/>
      <name val="Arial"/>
    </font>
    <font>
      <b/>
      <u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4">
    <xf numFmtId="0" fontId="0" fillId="0" borderId="0" xfId="0"/>
    <xf numFmtId="0" fontId="2" fillId="0" borderId="0" xfId="0" applyFont="1" applyAlignment="1">
      <alignment horizontal="centerContinuous"/>
    </xf>
    <xf numFmtId="44" fontId="4" fillId="0" borderId="0" xfId="2" applyFont="1" applyAlignment="1">
      <alignment horizontal="centerContinuous"/>
    </xf>
    <xf numFmtId="43" fontId="4" fillId="0" borderId="0" xfId="1" applyFont="1" applyAlignment="1">
      <alignment horizontal="centerContinuous"/>
    </xf>
    <xf numFmtId="44" fontId="1" fillId="0" borderId="0" xfId="2" applyAlignment="1">
      <alignment horizontal="centerContinuous"/>
    </xf>
    <xf numFmtId="43" fontId="1" fillId="0" borderId="0" xfId="1" applyAlignment="1">
      <alignment horizontal="centerContinuous"/>
    </xf>
    <xf numFmtId="44" fontId="2" fillId="0" borderId="0" xfId="2" applyFont="1" applyAlignment="1">
      <alignment horizontal="centerContinuous"/>
    </xf>
    <xf numFmtId="0" fontId="4" fillId="0" borderId="1" xfId="0" applyFont="1" applyBorder="1"/>
    <xf numFmtId="0" fontId="0" fillId="0" borderId="2" xfId="0" applyBorder="1"/>
    <xf numFmtId="43" fontId="5" fillId="0" borderId="3" xfId="1" applyFont="1" applyBorder="1" applyAlignment="1">
      <alignment horizontal="center"/>
    </xf>
    <xf numFmtId="0" fontId="0" fillId="0" borderId="4" xfId="0" applyBorder="1"/>
    <xf numFmtId="0" fontId="0" fillId="0" borderId="0" xfId="0" applyBorder="1"/>
    <xf numFmtId="43" fontId="0" fillId="0" borderId="5" xfId="1" applyFont="1" applyBorder="1"/>
    <xf numFmtId="0" fontId="4" fillId="0" borderId="4" xfId="0" applyFont="1" applyBorder="1"/>
    <xf numFmtId="0" fontId="4" fillId="0" borderId="0" xfId="0" applyFont="1" applyBorder="1"/>
    <xf numFmtId="43" fontId="4" fillId="0" borderId="5" xfId="1" applyFont="1" applyBorder="1"/>
    <xf numFmtId="17" fontId="6" fillId="0" borderId="4" xfId="0" applyNumberFormat="1" applyFont="1" applyBorder="1"/>
    <xf numFmtId="0" fontId="6" fillId="0" borderId="0" xfId="0" applyFont="1" applyBorder="1"/>
    <xf numFmtId="43" fontId="6" fillId="0" borderId="5" xfId="1" applyFont="1" applyBorder="1"/>
    <xf numFmtId="0" fontId="1" fillId="0" borderId="0" xfId="0" applyFont="1" applyBorder="1"/>
    <xf numFmtId="44" fontId="1" fillId="0" borderId="0" xfId="2" quotePrefix="1" applyFont="1"/>
    <xf numFmtId="0" fontId="0" fillId="0" borderId="0" xfId="0" applyFill="1"/>
    <xf numFmtId="44" fontId="1" fillId="0" borderId="0" xfId="2" applyFill="1"/>
    <xf numFmtId="44" fontId="7" fillId="0" borderId="0" xfId="2" applyFont="1" applyFill="1"/>
    <xf numFmtId="43" fontId="1" fillId="0" borderId="0" xfId="1" applyFill="1"/>
    <xf numFmtId="43" fontId="1" fillId="0" borderId="5" xfId="1" applyBorder="1"/>
    <xf numFmtId="44" fontId="1" fillId="0" borderId="0" xfId="2" quotePrefix="1" applyFont="1" applyFill="1"/>
    <xf numFmtId="0" fontId="9" fillId="0" borderId="6" xfId="0" applyFont="1" applyBorder="1"/>
    <xf numFmtId="0" fontId="9" fillId="0" borderId="7" xfId="0" applyFont="1" applyBorder="1"/>
    <xf numFmtId="0" fontId="4" fillId="0" borderId="7" xfId="0" applyFont="1" applyBorder="1"/>
    <xf numFmtId="43" fontId="4" fillId="0" borderId="8" xfId="1" applyFont="1" applyBorder="1"/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43" fontId="5" fillId="0" borderId="2" xfId="1" applyFont="1" applyBorder="1" applyAlignment="1">
      <alignment horizontal="center"/>
    </xf>
    <xf numFmtId="0" fontId="0" fillId="0" borderId="3" xfId="0" applyBorder="1"/>
    <xf numFmtId="0" fontId="1" fillId="0" borderId="4" xfId="0" applyFont="1" applyBorder="1"/>
    <xf numFmtId="44" fontId="0" fillId="0" borderId="0" xfId="2" applyFont="1" applyBorder="1"/>
    <xf numFmtId="0" fontId="0" fillId="0" borderId="0" xfId="0" applyBorder="1" applyAlignment="1">
      <alignment horizontal="center"/>
    </xf>
    <xf numFmtId="43" fontId="0" fillId="0" borderId="0" xfId="1" applyFont="1" applyBorder="1"/>
    <xf numFmtId="0" fontId="0" fillId="0" borderId="5" xfId="0" applyBorder="1"/>
    <xf numFmtId="44" fontId="6" fillId="0" borderId="0" xfId="2" applyFont="1" applyBorder="1" applyAlignment="1">
      <alignment horizontal="center"/>
    </xf>
    <xf numFmtId="43" fontId="0" fillId="0" borderId="0" xfId="1" applyFont="1" applyBorder="1" applyAlignment="1">
      <alignment horizontal="center"/>
    </xf>
    <xf numFmtId="44" fontId="0" fillId="0" borderId="5" xfId="2" applyFont="1" applyBorder="1"/>
    <xf numFmtId="44" fontId="6" fillId="0" borderId="0" xfId="2" applyFont="1" applyBorder="1"/>
    <xf numFmtId="0" fontId="4" fillId="0" borderId="5" xfId="0" applyFont="1" applyBorder="1"/>
    <xf numFmtId="0" fontId="0" fillId="2" borderId="0" xfId="0" applyFill="1" applyBorder="1"/>
    <xf numFmtId="44" fontId="1" fillId="0" borderId="0" xfId="2" applyBorder="1"/>
    <xf numFmtId="44" fontId="7" fillId="0" borderId="5" xfId="2" applyFont="1" applyFill="1" applyBorder="1"/>
    <xf numFmtId="0" fontId="7" fillId="0" borderId="0" xfId="0" applyNumberFormat="1" applyFont="1" applyBorder="1"/>
    <xf numFmtId="0" fontId="7" fillId="2" borderId="0" xfId="0" applyNumberFormat="1" applyFont="1" applyFill="1" applyBorder="1"/>
    <xf numFmtId="0" fontId="7" fillId="0" borderId="0" xfId="2" applyNumberFormat="1" applyFont="1" applyBorder="1"/>
    <xf numFmtId="0" fontId="7" fillId="0" borderId="0" xfId="0" quotePrefix="1" applyNumberFormat="1" applyFont="1" applyBorder="1"/>
    <xf numFmtId="17" fontId="0" fillId="0" borderId="4" xfId="0" applyNumberFormat="1" applyBorder="1"/>
    <xf numFmtId="44" fontId="6" fillId="0" borderId="0" xfId="0" applyNumberFormat="1" applyFont="1" applyBorder="1"/>
    <xf numFmtId="164" fontId="4" fillId="0" borderId="0" xfId="0" applyNumberFormat="1" applyFont="1" applyBorder="1" applyAlignment="1">
      <alignment horizontal="center"/>
    </xf>
    <xf numFmtId="44" fontId="0" fillId="0" borderId="0" xfId="0" applyNumberFormat="1"/>
    <xf numFmtId="44" fontId="8" fillId="0" borderId="9" xfId="0" applyNumberFormat="1" applyFont="1" applyBorder="1"/>
    <xf numFmtId="0" fontId="8" fillId="0" borderId="0" xfId="0" applyFont="1"/>
    <xf numFmtId="44" fontId="0" fillId="0" borderId="0" xfId="2" applyFont="1"/>
    <xf numFmtId="14" fontId="0" fillId="0" borderId="0" xfId="0" applyNumberFormat="1"/>
    <xf numFmtId="0" fontId="6" fillId="0" borderId="4" xfId="0" applyFont="1" applyBorder="1"/>
    <xf numFmtId="164" fontId="6" fillId="0" borderId="0" xfId="0" applyNumberFormat="1" applyFont="1" applyBorder="1" applyAlignment="1">
      <alignment horizontal="center"/>
    </xf>
    <xf numFmtId="44" fontId="7" fillId="0" borderId="10" xfId="2" applyFont="1" applyBorder="1"/>
    <xf numFmtId="0" fontId="6" fillId="0" borderId="5" xfId="0" applyFont="1" applyBorder="1"/>
    <xf numFmtId="0" fontId="6" fillId="0" borderId="0" xfId="0" applyNumberFormat="1" applyFont="1" applyBorder="1"/>
    <xf numFmtId="165" fontId="7" fillId="0" borderId="5" xfId="2" applyNumberFormat="1" applyFont="1" applyFill="1" applyBorder="1"/>
    <xf numFmtId="44" fontId="7" fillId="0" borderId="5" xfId="2" applyFont="1" applyBorder="1"/>
    <xf numFmtId="0" fontId="10" fillId="0" borderId="0" xfId="0" applyFont="1" applyBorder="1"/>
    <xf numFmtId="43" fontId="6" fillId="0" borderId="11" xfId="1" applyFont="1" applyBorder="1"/>
    <xf numFmtId="0" fontId="0" fillId="0" borderId="12" xfId="0" applyBorder="1" applyAlignment="1">
      <alignment horizontal="center"/>
    </xf>
    <xf numFmtId="43" fontId="5" fillId="0" borderId="0" xfId="1" applyFont="1" applyBorder="1" applyAlignment="1">
      <alignment horizontal="center"/>
    </xf>
    <xf numFmtId="44" fontId="4" fillId="0" borderId="0" xfId="2" applyFont="1" applyBorder="1"/>
    <xf numFmtId="0" fontId="0" fillId="0" borderId="0" xfId="0" applyFill="1" applyBorder="1"/>
    <xf numFmtId="44" fontId="1" fillId="0" borderId="0" xfId="2" applyFill="1" applyBorder="1"/>
    <xf numFmtId="44" fontId="0" fillId="0" borderId="13" xfId="2" applyFont="1" applyBorder="1"/>
    <xf numFmtId="44" fontId="8" fillId="0" borderId="13" xfId="2" applyFont="1" applyBorder="1"/>
    <xf numFmtId="0" fontId="8" fillId="0" borderId="14" xfId="0" applyFont="1" applyBorder="1"/>
    <xf numFmtId="0" fontId="0" fillId="0" borderId="15" xfId="0" applyBorder="1"/>
    <xf numFmtId="44" fontId="0" fillId="0" borderId="15" xfId="2" applyFont="1" applyBorder="1"/>
    <xf numFmtId="44" fontId="0" fillId="0" borderId="16" xfId="2" applyFont="1" applyBorder="1"/>
    <xf numFmtId="0" fontId="0" fillId="0" borderId="17" xfId="0" applyBorder="1"/>
    <xf numFmtId="44" fontId="0" fillId="0" borderId="18" xfId="2" applyFont="1" applyBorder="1"/>
    <xf numFmtId="44" fontId="0" fillId="0" borderId="19" xfId="2" applyFont="1" applyBorder="1"/>
    <xf numFmtId="0" fontId="8" fillId="0" borderId="20" xfId="0" applyFont="1" applyBorder="1"/>
    <xf numFmtId="0" fontId="0" fillId="0" borderId="12" xfId="0" applyBorder="1"/>
    <xf numFmtId="44" fontId="0" fillId="0" borderId="21" xfId="2" applyFont="1" applyBorder="1"/>
    <xf numFmtId="17" fontId="6" fillId="0" borderId="14" xfId="0" applyNumberFormat="1" applyFont="1" applyBorder="1"/>
    <xf numFmtId="0" fontId="6" fillId="0" borderId="15" xfId="0" applyFont="1" applyBorder="1"/>
    <xf numFmtId="44" fontId="6" fillId="0" borderId="16" xfId="2" applyFont="1" applyBorder="1"/>
    <xf numFmtId="17" fontId="6" fillId="0" borderId="17" xfId="0" applyNumberFormat="1" applyFont="1" applyBorder="1"/>
    <xf numFmtId="44" fontId="1" fillId="0" borderId="18" xfId="2" applyBorder="1"/>
    <xf numFmtId="44" fontId="1" fillId="0" borderId="0" xfId="2" quotePrefix="1" applyFont="1" applyFill="1" applyBorder="1"/>
    <xf numFmtId="14" fontId="0" fillId="0" borderId="17" xfId="0" applyNumberFormat="1" applyBorder="1"/>
    <xf numFmtId="44" fontId="8" fillId="0" borderId="22" xfId="2" applyFont="1" applyBorder="1"/>
    <xf numFmtId="44" fontId="0" fillId="0" borderId="7" xfId="2" applyFont="1" applyBorder="1"/>
    <xf numFmtId="44" fontId="0" fillId="0" borderId="9" xfId="2" applyFont="1" applyBorder="1"/>
    <xf numFmtId="0" fontId="8" fillId="0" borderId="17" xfId="0" applyFont="1" applyBorder="1"/>
    <xf numFmtId="0" fontId="8" fillId="0" borderId="0" xfId="0" applyFont="1" applyBorder="1"/>
    <xf numFmtId="44" fontId="8" fillId="0" borderId="18" xfId="2" applyFont="1" applyBorder="1"/>
    <xf numFmtId="44" fontId="8" fillId="0" borderId="23" xfId="2" applyFont="1" applyBorder="1"/>
    <xf numFmtId="44" fontId="0" fillId="0" borderId="24" xfId="2" applyFont="1" applyBorder="1"/>
    <xf numFmtId="0" fontId="0" fillId="0" borderId="18" xfId="0" applyBorder="1"/>
    <xf numFmtId="0" fontId="8" fillId="0" borderId="12" xfId="0" applyFont="1" applyBorder="1"/>
    <xf numFmtId="44" fontId="8" fillId="0" borderId="22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topLeftCell="A21" workbookViewId="0">
      <selection activeCell="A49" sqref="A49"/>
    </sheetView>
  </sheetViews>
  <sheetFormatPr defaultRowHeight="12.75" x14ac:dyDescent="0.2"/>
  <cols>
    <col min="1" max="1" width="9.140625" customWidth="1"/>
    <col min="2" max="2" width="39.85546875" customWidth="1"/>
    <col min="3" max="3" width="15.42578125" customWidth="1"/>
    <col min="4" max="4" width="14.140625" customWidth="1"/>
    <col min="5" max="5" width="15.42578125" bestFit="1" customWidth="1"/>
    <col min="6" max="6" width="16.42578125" customWidth="1"/>
  </cols>
  <sheetData>
    <row r="1" spans="1:6" ht="15.75" x14ac:dyDescent="0.25">
      <c r="A1" s="1" t="s">
        <v>62</v>
      </c>
      <c r="B1" s="1"/>
      <c r="C1" s="2"/>
      <c r="D1" s="2"/>
      <c r="E1" s="5"/>
    </row>
    <row r="2" spans="1:6" ht="15.75" x14ac:dyDescent="0.25">
      <c r="A2" s="6" t="s">
        <v>72</v>
      </c>
      <c r="B2" s="6"/>
      <c r="C2" s="2"/>
      <c r="D2" s="2"/>
      <c r="E2" s="5"/>
    </row>
    <row r="4" spans="1:6" x14ac:dyDescent="0.2">
      <c r="A4" s="11"/>
      <c r="B4" s="11"/>
      <c r="C4" s="11"/>
      <c r="D4" s="11"/>
      <c r="E4" s="11"/>
      <c r="F4" s="11"/>
    </row>
    <row r="5" spans="1:6" x14ac:dyDescent="0.2">
      <c r="A5" s="14"/>
      <c r="B5" s="11"/>
      <c r="C5" s="11"/>
      <c r="D5" s="11"/>
      <c r="E5" s="70" t="s">
        <v>3</v>
      </c>
      <c r="F5" s="70" t="s">
        <v>64</v>
      </c>
    </row>
    <row r="6" spans="1:6" x14ac:dyDescent="0.2">
      <c r="A6" s="11"/>
      <c r="B6" s="11"/>
      <c r="C6" s="11"/>
      <c r="D6" s="11"/>
      <c r="E6" s="38"/>
      <c r="F6" s="11"/>
    </row>
    <row r="7" spans="1:6" ht="13.5" thickBot="1" x14ac:dyDescent="0.25">
      <c r="A7" s="14"/>
      <c r="B7" s="14"/>
      <c r="C7" s="14"/>
      <c r="D7" s="14"/>
      <c r="E7" s="71"/>
      <c r="F7" s="11"/>
    </row>
    <row r="8" spans="1:6" x14ac:dyDescent="0.2">
      <c r="A8" s="86">
        <v>36220</v>
      </c>
      <c r="B8" s="87" t="s">
        <v>88</v>
      </c>
      <c r="C8" s="87"/>
      <c r="D8" s="87"/>
      <c r="E8" s="88">
        <v>37921000</v>
      </c>
      <c r="F8" s="36"/>
    </row>
    <row r="9" spans="1:6" x14ac:dyDescent="0.2">
      <c r="A9" s="89">
        <v>36312</v>
      </c>
      <c r="B9" s="72" t="str">
        <f>B8</f>
        <v>Value of Blue Range deals recorded in DPR</v>
      </c>
      <c r="C9" s="73"/>
      <c r="D9" s="73"/>
      <c r="E9" s="90">
        <v>7259000</v>
      </c>
      <c r="F9" s="36"/>
    </row>
    <row r="10" spans="1:6" x14ac:dyDescent="0.2">
      <c r="A10" s="89">
        <v>36251</v>
      </c>
      <c r="B10" s="11" t="s">
        <v>66</v>
      </c>
      <c r="C10" s="11"/>
      <c r="D10" s="11"/>
      <c r="E10" s="81">
        <v>-183111.34210699989</v>
      </c>
      <c r="F10" s="36"/>
    </row>
    <row r="11" spans="1:6" x14ac:dyDescent="0.2">
      <c r="A11" s="89" t="s">
        <v>67</v>
      </c>
      <c r="B11" s="11"/>
      <c r="C11" s="11"/>
      <c r="D11" s="11"/>
      <c r="E11" s="82">
        <f>SUBTOTAL(9,E8:E10)</f>
        <v>44996888.657893002</v>
      </c>
      <c r="F11" s="36"/>
    </row>
    <row r="12" spans="1:6" x14ac:dyDescent="0.2">
      <c r="A12" s="89"/>
      <c r="B12" s="11"/>
      <c r="C12" s="11"/>
      <c r="D12" s="11"/>
      <c r="E12" s="81"/>
      <c r="F12" s="36"/>
    </row>
    <row r="13" spans="1:6" x14ac:dyDescent="0.2">
      <c r="A13" s="89">
        <v>36434</v>
      </c>
      <c r="B13" s="72" t="s">
        <v>18</v>
      </c>
      <c r="C13" s="73"/>
      <c r="D13" s="91"/>
      <c r="E13" s="90">
        <v>-9628671.4000000004</v>
      </c>
      <c r="F13" s="58"/>
    </row>
    <row r="14" spans="1:6" x14ac:dyDescent="0.2">
      <c r="A14" s="92">
        <v>36537</v>
      </c>
      <c r="B14" s="72" t="s">
        <v>18</v>
      </c>
      <c r="C14" s="11"/>
      <c r="D14" s="11"/>
      <c r="E14" s="81">
        <v>-17807492.09</v>
      </c>
      <c r="F14" s="58"/>
    </row>
    <row r="15" spans="1:6" x14ac:dyDescent="0.2">
      <c r="A15" s="92">
        <v>36539</v>
      </c>
      <c r="B15" s="72" t="s">
        <v>18</v>
      </c>
      <c r="C15" s="11"/>
      <c r="D15" s="11"/>
      <c r="E15" s="81">
        <v>-1443850.71</v>
      </c>
      <c r="F15" s="58"/>
    </row>
    <row r="16" spans="1:6" x14ac:dyDescent="0.2">
      <c r="A16" s="92"/>
      <c r="B16" s="11" t="s">
        <v>73</v>
      </c>
      <c r="C16" s="11"/>
      <c r="D16" s="11"/>
      <c r="E16" s="82">
        <f>SUBTOTAL(9,E13:E15)</f>
        <v>-28880014.200000003</v>
      </c>
      <c r="F16" s="58"/>
    </row>
    <row r="17" spans="1:6" x14ac:dyDescent="0.2">
      <c r="A17" s="80"/>
      <c r="B17" s="11"/>
      <c r="C17" s="11"/>
      <c r="D17" s="11"/>
      <c r="E17" s="81"/>
      <c r="F17" s="58"/>
    </row>
    <row r="18" spans="1:6" ht="13.5" thickBot="1" x14ac:dyDescent="0.25">
      <c r="A18" s="83" t="s">
        <v>76</v>
      </c>
      <c r="B18" s="84"/>
      <c r="C18" s="84"/>
      <c r="D18" s="84"/>
      <c r="E18" s="93">
        <f>SUBTOTAL(9,E8:E17)</f>
        <v>16116874.457893003</v>
      </c>
      <c r="F18" s="58"/>
    </row>
    <row r="19" spans="1:6" x14ac:dyDescent="0.2">
      <c r="E19" s="58"/>
      <c r="F19" s="58"/>
    </row>
    <row r="20" spans="1:6" ht="13.5" thickBot="1" x14ac:dyDescent="0.25">
      <c r="E20" s="58"/>
      <c r="F20" s="58"/>
    </row>
    <row r="21" spans="1:6" x14ac:dyDescent="0.2">
      <c r="A21" s="76" t="s">
        <v>65</v>
      </c>
      <c r="B21" s="77"/>
      <c r="C21" s="77"/>
      <c r="D21" s="77"/>
      <c r="E21" s="78"/>
      <c r="F21" s="79"/>
    </row>
    <row r="22" spans="1:6" x14ac:dyDescent="0.2">
      <c r="A22" s="80"/>
      <c r="B22" s="11"/>
      <c r="C22" s="11"/>
      <c r="D22" s="11"/>
      <c r="E22" s="36"/>
      <c r="F22" s="81"/>
    </row>
    <row r="23" spans="1:6" x14ac:dyDescent="0.2">
      <c r="A23" s="80" t="s">
        <v>75</v>
      </c>
      <c r="B23" s="11"/>
      <c r="C23" s="11"/>
      <c r="D23" s="11"/>
      <c r="E23" s="36">
        <f>-E16</f>
        <v>28880014.200000003</v>
      </c>
      <c r="F23" s="81"/>
    </row>
    <row r="24" spans="1:6" x14ac:dyDescent="0.2">
      <c r="A24" s="80"/>
      <c r="B24" s="11"/>
      <c r="C24" s="11"/>
      <c r="D24" s="11"/>
      <c r="E24" s="36"/>
      <c r="F24" s="81"/>
    </row>
    <row r="25" spans="1:6" x14ac:dyDescent="0.2">
      <c r="A25" s="80" t="s">
        <v>74</v>
      </c>
      <c r="B25" s="11"/>
      <c r="C25" s="11"/>
      <c r="D25" s="11"/>
      <c r="E25" s="36"/>
      <c r="F25" s="81"/>
    </row>
    <row r="26" spans="1:6" x14ac:dyDescent="0.2">
      <c r="A26" s="80" t="s">
        <v>70</v>
      </c>
      <c r="B26" s="11"/>
      <c r="C26" s="11"/>
      <c r="D26" s="11"/>
      <c r="E26" s="36">
        <v>-7300000</v>
      </c>
      <c r="F26" s="81">
        <v>-5000000</v>
      </c>
    </row>
    <row r="27" spans="1:6" x14ac:dyDescent="0.2">
      <c r="A27" s="80" t="s">
        <v>68</v>
      </c>
      <c r="B27" s="11"/>
      <c r="C27" s="11"/>
      <c r="D27" s="11"/>
      <c r="E27" s="36">
        <v>-5350000</v>
      </c>
      <c r="F27" s="81">
        <v>-3625000</v>
      </c>
    </row>
    <row r="28" spans="1:6" x14ac:dyDescent="0.2">
      <c r="A28" s="80" t="s">
        <v>69</v>
      </c>
      <c r="B28" s="11"/>
      <c r="C28" s="11"/>
      <c r="D28" s="11"/>
      <c r="E28" s="36">
        <v>-5350000</v>
      </c>
      <c r="F28" s="81">
        <v>-3625000</v>
      </c>
    </row>
    <row r="29" spans="1:6" x14ac:dyDescent="0.2">
      <c r="A29" s="80" t="s">
        <v>71</v>
      </c>
      <c r="B29" s="11"/>
      <c r="C29" s="11"/>
      <c r="D29" s="11"/>
      <c r="E29" s="74">
        <f>SUBTOTAL(9,E26:E28)</f>
        <v>-18000000</v>
      </c>
      <c r="F29" s="82">
        <f>SUBTOTAL(9,F26:F28)</f>
        <v>-12250000</v>
      </c>
    </row>
    <row r="30" spans="1:6" x14ac:dyDescent="0.2">
      <c r="A30" s="80"/>
      <c r="B30" s="11"/>
      <c r="C30" s="11"/>
      <c r="D30" s="11"/>
      <c r="E30" s="36"/>
      <c r="F30" s="81"/>
    </row>
    <row r="31" spans="1:6" s="57" customFormat="1" x14ac:dyDescent="0.2">
      <c r="A31" s="96" t="s">
        <v>79</v>
      </c>
      <c r="B31" s="97"/>
      <c r="C31" s="97"/>
      <c r="D31" s="97"/>
      <c r="E31" s="75">
        <f>SUBTOTAL(9,E23:E30)</f>
        <v>10880014.200000003</v>
      </c>
      <c r="F31" s="98"/>
    </row>
    <row r="32" spans="1:6" x14ac:dyDescent="0.2">
      <c r="A32" s="80"/>
      <c r="B32" s="11"/>
      <c r="C32" s="11"/>
      <c r="D32" s="11"/>
      <c r="E32" s="36"/>
      <c r="F32" s="81"/>
    </row>
    <row r="33" spans="1:6" x14ac:dyDescent="0.2">
      <c r="A33" s="80" t="s">
        <v>77</v>
      </c>
      <c r="B33" s="11"/>
      <c r="C33" s="11"/>
      <c r="D33" s="11"/>
      <c r="E33" s="36">
        <v>-800000</v>
      </c>
      <c r="F33" s="81"/>
    </row>
    <row r="34" spans="1:6" x14ac:dyDescent="0.2">
      <c r="A34" s="80"/>
      <c r="B34" s="11"/>
      <c r="C34" s="11"/>
      <c r="D34" s="11"/>
      <c r="E34" s="36"/>
      <c r="F34" s="81"/>
    </row>
    <row r="35" spans="1:6" ht="13.5" thickBot="1" x14ac:dyDescent="0.25">
      <c r="A35" s="83" t="s">
        <v>78</v>
      </c>
      <c r="B35" s="84"/>
      <c r="C35" s="84"/>
      <c r="D35" s="84"/>
      <c r="E35" s="99">
        <f>SUBTOTAL(9,E23:E34)</f>
        <v>10080014.200000003</v>
      </c>
      <c r="F35" s="85"/>
    </row>
    <row r="36" spans="1:6" x14ac:dyDescent="0.2">
      <c r="E36" s="58"/>
      <c r="F36" s="58"/>
    </row>
    <row r="37" spans="1:6" ht="13.5" thickBot="1" x14ac:dyDescent="0.25">
      <c r="E37" s="58"/>
      <c r="F37" s="58"/>
    </row>
    <row r="38" spans="1:6" x14ac:dyDescent="0.2">
      <c r="A38" s="76" t="s">
        <v>80</v>
      </c>
      <c r="B38" s="77"/>
      <c r="C38" s="77"/>
      <c r="D38" s="77"/>
      <c r="E38" s="78"/>
      <c r="F38" s="79"/>
    </row>
    <row r="39" spans="1:6" x14ac:dyDescent="0.2">
      <c r="A39" s="80"/>
      <c r="B39" s="11"/>
      <c r="C39" s="11"/>
      <c r="D39" s="11"/>
      <c r="E39" s="36"/>
      <c r="F39" s="81"/>
    </row>
    <row r="40" spans="1:6" x14ac:dyDescent="0.2">
      <c r="A40" s="80" t="s">
        <v>81</v>
      </c>
      <c r="B40" s="11"/>
      <c r="C40" s="11"/>
      <c r="D40" s="11"/>
      <c r="E40" s="36">
        <f>F40*1.4433</f>
        <v>25618575</v>
      </c>
      <c r="F40" s="98">
        <v>17750000</v>
      </c>
    </row>
    <row r="41" spans="1:6" x14ac:dyDescent="0.2">
      <c r="A41" s="80" t="s">
        <v>76</v>
      </c>
      <c r="B41" s="11"/>
      <c r="C41" s="11"/>
      <c r="D41" s="11"/>
      <c r="E41" s="36">
        <f>-E18</f>
        <v>-16116874.457893003</v>
      </c>
      <c r="F41" s="81">
        <f>E41/1.4433</f>
        <v>-11166683.612480428</v>
      </c>
    </row>
    <row r="42" spans="1:6" x14ac:dyDescent="0.2">
      <c r="A42" s="80"/>
      <c r="B42" s="11"/>
      <c r="C42" s="11"/>
      <c r="D42" s="11"/>
      <c r="E42" s="94"/>
      <c r="F42" s="100"/>
    </row>
    <row r="43" spans="1:6" x14ac:dyDescent="0.2">
      <c r="A43" s="80" t="s">
        <v>82</v>
      </c>
      <c r="B43" s="11"/>
      <c r="C43" s="11"/>
      <c r="D43" s="11"/>
      <c r="E43" s="36">
        <f>E40+E41</f>
        <v>9501700.5421069972</v>
      </c>
      <c r="F43" s="81">
        <f>F40-F41</f>
        <v>28916683.612480428</v>
      </c>
    </row>
    <row r="44" spans="1:6" x14ac:dyDescent="0.2">
      <c r="A44" s="80"/>
      <c r="B44" s="11"/>
      <c r="C44" s="11"/>
      <c r="D44" s="11"/>
      <c r="E44" s="36"/>
      <c r="F44" s="81"/>
    </row>
    <row r="45" spans="1:6" x14ac:dyDescent="0.2">
      <c r="A45" s="80" t="s">
        <v>83</v>
      </c>
      <c r="B45" s="11"/>
      <c r="C45" s="11"/>
      <c r="D45" s="11"/>
      <c r="E45" s="36">
        <f>E31</f>
        <v>10880014.200000003</v>
      </c>
      <c r="F45" s="101"/>
    </row>
    <row r="46" spans="1:6" x14ac:dyDescent="0.2">
      <c r="A46" s="80"/>
      <c r="B46" s="11"/>
      <c r="C46" s="11"/>
      <c r="D46" s="11"/>
      <c r="E46" s="36"/>
      <c r="F46" s="101"/>
    </row>
    <row r="47" spans="1:6" ht="13.5" thickBot="1" x14ac:dyDescent="0.25">
      <c r="A47" s="80" t="s">
        <v>84</v>
      </c>
      <c r="B47" s="11"/>
      <c r="C47" s="11"/>
      <c r="D47" s="11"/>
      <c r="E47" s="95">
        <f>E43-E45</f>
        <v>-1378313.6578930058</v>
      </c>
      <c r="F47" s="101"/>
    </row>
    <row r="48" spans="1:6" ht="13.5" thickTop="1" x14ac:dyDescent="0.2">
      <c r="A48" s="80"/>
      <c r="B48" s="11"/>
      <c r="C48" s="11"/>
      <c r="D48" s="11"/>
      <c r="E48" s="36"/>
      <c r="F48" s="101"/>
    </row>
    <row r="49" spans="1:6" x14ac:dyDescent="0.2">
      <c r="A49" s="96" t="s">
        <v>85</v>
      </c>
      <c r="B49" s="11"/>
      <c r="C49" s="11"/>
      <c r="D49" s="11"/>
      <c r="E49" s="36"/>
      <c r="F49" s="101"/>
    </row>
    <row r="50" spans="1:6" x14ac:dyDescent="0.2">
      <c r="A50" s="80"/>
      <c r="B50" s="11" t="s">
        <v>76</v>
      </c>
      <c r="C50" s="11"/>
      <c r="D50" s="11"/>
      <c r="E50" s="36">
        <f>E18</f>
        <v>16116874.457893003</v>
      </c>
      <c r="F50" s="101"/>
    </row>
    <row r="51" spans="1:6" x14ac:dyDescent="0.2">
      <c r="A51" s="80"/>
      <c r="B51" s="11" t="s">
        <v>86</v>
      </c>
      <c r="C51" s="11"/>
      <c r="D51" s="11"/>
      <c r="E51" s="36">
        <f>E31</f>
        <v>10880014.200000003</v>
      </c>
      <c r="F51" s="101"/>
    </row>
    <row r="52" spans="1:6" s="57" customFormat="1" ht="13.5" thickBot="1" x14ac:dyDescent="0.25">
      <c r="A52" s="83"/>
      <c r="B52" s="102" t="s">
        <v>87</v>
      </c>
      <c r="C52" s="102"/>
      <c r="D52" s="102"/>
      <c r="E52" s="99">
        <f>E50+E51</f>
        <v>26996888.657893006</v>
      </c>
      <c r="F52" s="103">
        <f>E52/1.4433</f>
        <v>18704973.780844595</v>
      </c>
    </row>
    <row r="53" spans="1:6" x14ac:dyDescent="0.2">
      <c r="E53" s="58"/>
    </row>
    <row r="54" spans="1:6" x14ac:dyDescent="0.2">
      <c r="E54" s="58"/>
    </row>
    <row r="55" spans="1:6" x14ac:dyDescent="0.2">
      <c r="E55" s="58"/>
    </row>
    <row r="56" spans="1:6" x14ac:dyDescent="0.2">
      <c r="E56" s="58"/>
    </row>
    <row r="57" spans="1:6" x14ac:dyDescent="0.2">
      <c r="E57" s="58"/>
    </row>
    <row r="58" spans="1:6" x14ac:dyDescent="0.2">
      <c r="E58" s="5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6"/>
  <sheetViews>
    <sheetView workbookViewId="0">
      <pane ySplit="2" topLeftCell="A33" activePane="bottomLeft" state="frozen"/>
      <selection pane="bottomLeft" activeCell="A25" sqref="A25"/>
    </sheetView>
  </sheetViews>
  <sheetFormatPr defaultRowHeight="12.75" x14ac:dyDescent="0.2"/>
  <cols>
    <col min="1" max="1" width="10" customWidth="1"/>
    <col min="2" max="2" width="35.85546875" bestFit="1" customWidth="1"/>
    <col min="3" max="4" width="8.140625" bestFit="1" customWidth="1"/>
    <col min="5" max="5" width="5.7109375" hidden="1" customWidth="1"/>
    <col min="6" max="6" width="11.28515625" hidden="1" customWidth="1"/>
    <col min="7" max="7" width="5.7109375" hidden="1" customWidth="1"/>
    <col min="8" max="8" width="10.28515625" hidden="1" customWidth="1"/>
    <col min="9" max="9" width="0" hidden="1" customWidth="1"/>
    <col min="10" max="10" width="16.7109375" customWidth="1"/>
    <col min="11" max="11" width="23.7109375" customWidth="1"/>
  </cols>
  <sheetData>
    <row r="1" spans="1:11" ht="15.75" x14ac:dyDescent="0.25">
      <c r="A1" s="1" t="s">
        <v>0</v>
      </c>
      <c r="B1" s="1"/>
      <c r="C1" s="2"/>
      <c r="D1" s="2"/>
      <c r="E1" s="3"/>
      <c r="F1" s="3"/>
      <c r="G1" s="3"/>
      <c r="H1" s="4"/>
      <c r="I1" s="4"/>
      <c r="J1" s="5"/>
    </row>
    <row r="2" spans="1:11" ht="15.75" x14ac:dyDescent="0.25">
      <c r="A2" s="1" t="s">
        <v>62</v>
      </c>
      <c r="B2" s="1"/>
      <c r="C2" s="2"/>
      <c r="D2" s="2"/>
      <c r="E2" s="3"/>
      <c r="F2" s="3"/>
      <c r="G2" s="3"/>
      <c r="H2" s="4"/>
      <c r="I2" s="4"/>
      <c r="J2" s="5"/>
    </row>
    <row r="3" spans="1:11" ht="15.75" x14ac:dyDescent="0.25">
      <c r="A3" s="6" t="s">
        <v>1</v>
      </c>
      <c r="B3" s="6"/>
      <c r="C3" s="2"/>
      <c r="D3" s="2"/>
      <c r="E3" s="3"/>
      <c r="F3" s="3"/>
      <c r="G3" s="3"/>
      <c r="H3" s="4"/>
      <c r="I3" s="4"/>
      <c r="J3" s="5"/>
    </row>
    <row r="4" spans="1:11" ht="15.75" x14ac:dyDescent="0.25">
      <c r="A4" s="6" t="s">
        <v>2</v>
      </c>
      <c r="B4" s="6"/>
      <c r="C4" s="2"/>
      <c r="D4" s="2"/>
      <c r="E4" s="3"/>
      <c r="F4" s="3"/>
      <c r="G4" s="3"/>
      <c r="H4" s="4"/>
      <c r="I4" s="4"/>
      <c r="J4" s="5"/>
    </row>
    <row r="5" spans="1:11" x14ac:dyDescent="0.2">
      <c r="A5" s="7"/>
      <c r="B5" s="8"/>
      <c r="C5" s="8"/>
      <c r="D5" s="8"/>
      <c r="E5" s="8"/>
      <c r="F5" s="8"/>
      <c r="G5" s="8"/>
      <c r="H5" s="8"/>
      <c r="I5" s="8"/>
      <c r="J5" s="9" t="s">
        <v>3</v>
      </c>
    </row>
    <row r="6" spans="1:11" x14ac:dyDescent="0.2">
      <c r="A6" s="10"/>
      <c r="B6" s="11"/>
      <c r="C6" s="11"/>
      <c r="D6" s="11"/>
      <c r="E6" s="11"/>
      <c r="F6" s="11"/>
      <c r="G6" s="11"/>
      <c r="H6" s="11"/>
      <c r="I6" s="11"/>
      <c r="J6" s="12"/>
    </row>
    <row r="7" spans="1:11" x14ac:dyDescent="0.2">
      <c r="A7" s="13"/>
      <c r="B7" s="14"/>
      <c r="C7" s="14"/>
      <c r="D7" s="14"/>
      <c r="E7" s="14"/>
      <c r="F7" s="14"/>
      <c r="G7" s="14"/>
      <c r="H7" s="14"/>
      <c r="I7" s="14"/>
      <c r="J7" s="15"/>
    </row>
    <row r="8" spans="1:11" x14ac:dyDescent="0.2">
      <c r="A8" s="16">
        <v>36220</v>
      </c>
      <c r="B8" s="17" t="s">
        <v>4</v>
      </c>
      <c r="C8" s="17"/>
      <c r="D8" s="17"/>
      <c r="E8" s="17"/>
      <c r="F8" s="17"/>
      <c r="G8" s="17"/>
      <c r="H8" s="17"/>
      <c r="I8" s="17"/>
      <c r="J8" s="18">
        <v>37921000</v>
      </c>
    </row>
    <row r="9" spans="1:11" x14ac:dyDescent="0.2">
      <c r="A9" s="16">
        <v>36251</v>
      </c>
      <c r="B9" s="19" t="s">
        <v>5</v>
      </c>
      <c r="C9" s="11" t="s">
        <v>6</v>
      </c>
      <c r="D9" s="11" t="s">
        <v>7</v>
      </c>
      <c r="E9" s="11"/>
      <c r="F9" s="11"/>
      <c r="I9" s="11"/>
      <c r="J9" s="12">
        <v>79429.53</v>
      </c>
    </row>
    <row r="10" spans="1:11" x14ac:dyDescent="0.2">
      <c r="A10" s="16">
        <v>36281</v>
      </c>
      <c r="B10" t="s">
        <v>8</v>
      </c>
      <c r="C10" s="20" t="s">
        <v>9</v>
      </c>
      <c r="D10" s="20" t="s">
        <v>10</v>
      </c>
      <c r="E10" s="11"/>
      <c r="F10" s="11"/>
      <c r="I10" s="11"/>
      <c r="J10" s="12">
        <v>-2349.7199999999998</v>
      </c>
    </row>
    <row r="11" spans="1:11" x14ac:dyDescent="0.2">
      <c r="A11" s="16"/>
      <c r="B11" s="21" t="s">
        <v>11</v>
      </c>
      <c r="C11" s="22" t="s">
        <v>12</v>
      </c>
      <c r="D11" s="22" t="s">
        <v>13</v>
      </c>
      <c r="E11" s="22">
        <v>0</v>
      </c>
      <c r="F11" s="22">
        <v>0</v>
      </c>
      <c r="G11" s="23">
        <v>0</v>
      </c>
      <c r="H11" s="24">
        <v>0</v>
      </c>
      <c r="I11" s="21"/>
      <c r="J11" s="25">
        <f>G11-H11</f>
        <v>0</v>
      </c>
    </row>
    <row r="12" spans="1:11" x14ac:dyDescent="0.2">
      <c r="A12" s="16"/>
      <c r="B12" s="21" t="s">
        <v>14</v>
      </c>
      <c r="C12" s="22" t="s">
        <v>15</v>
      </c>
      <c r="D12" s="22" t="s">
        <v>16</v>
      </c>
      <c r="E12" s="22">
        <v>0</v>
      </c>
      <c r="F12" s="22">
        <v>99200</v>
      </c>
      <c r="G12" s="23">
        <v>0</v>
      </c>
      <c r="H12" s="24">
        <v>99200</v>
      </c>
      <c r="I12" s="21"/>
      <c r="J12" s="25">
        <f>G12-H12</f>
        <v>-99200</v>
      </c>
    </row>
    <row r="13" spans="1:11" x14ac:dyDescent="0.2">
      <c r="A13" s="16">
        <v>36312</v>
      </c>
      <c r="B13" s="21" t="s">
        <v>4</v>
      </c>
      <c r="C13" s="22"/>
      <c r="D13" s="22" t="s">
        <v>17</v>
      </c>
      <c r="E13" s="22"/>
      <c r="F13" s="22"/>
      <c r="G13" s="23"/>
      <c r="H13" s="24"/>
      <c r="I13" s="21"/>
      <c r="J13" s="25">
        <v>7259000</v>
      </c>
    </row>
    <row r="14" spans="1:11" x14ac:dyDescent="0.2">
      <c r="A14" s="16">
        <v>36434</v>
      </c>
      <c r="B14" s="21" t="s">
        <v>18</v>
      </c>
      <c r="C14" s="22" t="s">
        <v>19</v>
      </c>
      <c r="D14" s="26" t="s">
        <v>20</v>
      </c>
      <c r="E14" s="22"/>
      <c r="F14" s="22"/>
      <c r="G14" s="23"/>
      <c r="H14" s="24"/>
      <c r="I14" s="21"/>
      <c r="J14" s="25">
        <v>-9628671.4000000004</v>
      </c>
    </row>
    <row r="15" spans="1:11" x14ac:dyDescent="0.2">
      <c r="A15" s="16"/>
      <c r="C15" s="20"/>
      <c r="D15" s="20"/>
      <c r="E15" s="11"/>
      <c r="F15" s="11"/>
      <c r="I15" s="11"/>
      <c r="J15" s="12"/>
    </row>
    <row r="16" spans="1:11" ht="13.5" thickBot="1" x14ac:dyDescent="0.25">
      <c r="A16" s="60" t="str">
        <f>A1</f>
        <v>Balance as at December 31, 1999</v>
      </c>
      <c r="B16" s="67"/>
      <c r="C16" s="67"/>
      <c r="D16" s="67"/>
      <c r="E16" s="17"/>
      <c r="F16" s="17"/>
      <c r="G16" s="17"/>
      <c r="H16" s="17"/>
      <c r="I16" s="17"/>
      <c r="J16" s="68">
        <f>SUBTOTAL(9,J8:J15)</f>
        <v>35529208.410000004</v>
      </c>
      <c r="K16" s="55">
        <f>K40+J12+J9+J10</f>
        <v>-183111.34210699989</v>
      </c>
    </row>
    <row r="17" spans="1:11" ht="13.5" thickTop="1" x14ac:dyDescent="0.2">
      <c r="A17" s="27"/>
      <c r="B17" s="28"/>
      <c r="C17" s="28"/>
      <c r="D17" s="28"/>
      <c r="E17" s="29"/>
      <c r="F17" s="29"/>
      <c r="G17" s="29"/>
      <c r="H17" s="29"/>
      <c r="I17" s="29"/>
      <c r="J17" s="30"/>
    </row>
    <row r="19" spans="1:11" ht="15.75" x14ac:dyDescent="0.25">
      <c r="A19" s="6" t="s">
        <v>21</v>
      </c>
      <c r="B19" s="6"/>
      <c r="C19" s="2"/>
      <c r="D19" s="3"/>
      <c r="E19" s="3"/>
      <c r="F19" s="3"/>
      <c r="G19" s="3"/>
      <c r="H19" s="4"/>
      <c r="I19" s="4"/>
      <c r="J19" s="5"/>
    </row>
    <row r="20" spans="1:11" ht="15.75" x14ac:dyDescent="0.25">
      <c r="A20" s="6" t="s">
        <v>22</v>
      </c>
      <c r="B20" s="6"/>
      <c r="C20" s="2"/>
      <c r="D20" s="3"/>
      <c r="E20" s="3"/>
      <c r="F20" s="3"/>
      <c r="G20" s="3"/>
      <c r="H20" s="4"/>
      <c r="I20" s="4"/>
      <c r="J20" s="5"/>
    </row>
    <row r="21" spans="1:11" x14ac:dyDescent="0.2">
      <c r="A21" s="7"/>
      <c r="B21" s="8"/>
      <c r="C21" s="8"/>
      <c r="D21" s="8"/>
      <c r="E21" s="8"/>
      <c r="F21" s="31"/>
      <c r="G21" s="32"/>
      <c r="H21" s="33"/>
      <c r="I21" s="8"/>
      <c r="J21" s="34"/>
    </row>
    <row r="22" spans="1:11" x14ac:dyDescent="0.2">
      <c r="A22" s="35"/>
      <c r="B22" s="11"/>
      <c r="C22" s="11"/>
      <c r="D22" s="11"/>
      <c r="E22" s="11"/>
      <c r="F22" s="36"/>
      <c r="G22" s="37"/>
      <c r="H22" s="38"/>
      <c r="I22" s="11"/>
      <c r="J22" s="39"/>
    </row>
    <row r="23" spans="1:11" x14ac:dyDescent="0.2">
      <c r="A23" s="16"/>
      <c r="B23" s="17"/>
      <c r="C23" s="17"/>
      <c r="D23" s="17"/>
      <c r="E23" s="17"/>
      <c r="F23" s="40" t="s">
        <v>23</v>
      </c>
      <c r="G23" s="37"/>
      <c r="H23" s="41" t="s">
        <v>24</v>
      </c>
      <c r="I23" s="36"/>
      <c r="J23" s="42"/>
    </row>
    <row r="24" spans="1:11" x14ac:dyDescent="0.2">
      <c r="A24" s="16"/>
      <c r="B24" s="17"/>
      <c r="C24" s="17"/>
      <c r="D24" s="17"/>
      <c r="E24" s="17"/>
      <c r="F24" s="43"/>
      <c r="G24" s="37"/>
      <c r="H24" s="38"/>
      <c r="I24" s="14"/>
      <c r="J24" s="44"/>
    </row>
    <row r="25" spans="1:11" x14ac:dyDescent="0.2">
      <c r="A25" s="16">
        <v>36251</v>
      </c>
      <c r="B25" s="11" t="s">
        <v>25</v>
      </c>
      <c r="C25" s="11" t="s">
        <v>26</v>
      </c>
      <c r="D25" s="11" t="s">
        <v>27</v>
      </c>
      <c r="E25" s="11">
        <v>0</v>
      </c>
      <c r="F25" s="45">
        <v>815481.43</v>
      </c>
      <c r="G25" s="46">
        <v>0</v>
      </c>
      <c r="H25" s="11">
        <v>1237493.07</v>
      </c>
      <c r="I25" s="46">
        <v>1.5175000000000001</v>
      </c>
      <c r="J25" s="47">
        <v>-53999.98</v>
      </c>
      <c r="K25" s="55">
        <f>J25*1.4433</f>
        <v>-77938.171134000004</v>
      </c>
    </row>
    <row r="26" spans="1:11" x14ac:dyDescent="0.2">
      <c r="A26" s="16">
        <v>36251</v>
      </c>
      <c r="B26" s="11" t="s">
        <v>28</v>
      </c>
      <c r="C26" s="11" t="s">
        <v>29</v>
      </c>
      <c r="D26" s="11" t="s">
        <v>30</v>
      </c>
      <c r="E26" s="11">
        <v>0</v>
      </c>
      <c r="F26" s="45">
        <v>17109.3</v>
      </c>
      <c r="G26" s="46">
        <v>0</v>
      </c>
      <c r="H26" s="11">
        <v>25963.360000000001</v>
      </c>
      <c r="I26" s="46">
        <v>1.5175000000000001</v>
      </c>
      <c r="J26" s="47">
        <v>-6810.49</v>
      </c>
      <c r="K26" s="55">
        <f t="shared" ref="K26:K37" si="0">J26*1.4433</f>
        <v>-9829.5802170000006</v>
      </c>
    </row>
    <row r="27" spans="1:11" x14ac:dyDescent="0.2">
      <c r="A27" s="16">
        <v>36251</v>
      </c>
      <c r="B27" s="11" t="s">
        <v>31</v>
      </c>
      <c r="C27" s="48" t="s">
        <v>29</v>
      </c>
      <c r="D27" s="48" t="s">
        <v>32</v>
      </c>
      <c r="E27" s="48">
        <v>0</v>
      </c>
      <c r="F27" s="49">
        <v>17715.16</v>
      </c>
      <c r="G27" s="50">
        <v>0</v>
      </c>
      <c r="H27" s="48">
        <v>26882.76</v>
      </c>
      <c r="I27" s="50">
        <v>1.5175000000000001</v>
      </c>
      <c r="J27" s="47">
        <v>-17715.16</v>
      </c>
      <c r="K27" s="55">
        <f t="shared" si="0"/>
        <v>-25568.290428</v>
      </c>
    </row>
    <row r="28" spans="1:11" x14ac:dyDescent="0.2">
      <c r="A28" s="16">
        <v>36251</v>
      </c>
      <c r="B28" s="11" t="s">
        <v>33</v>
      </c>
      <c r="C28" t="s">
        <v>34</v>
      </c>
      <c r="D28" s="51" t="s">
        <v>35</v>
      </c>
      <c r="E28" s="49">
        <v>16103.5</v>
      </c>
      <c r="F28" s="48">
        <v>0</v>
      </c>
      <c r="G28" s="50">
        <v>24437.06</v>
      </c>
      <c r="H28" s="48">
        <v>0</v>
      </c>
      <c r="I28" s="50">
        <v>1.5175000000000001</v>
      </c>
      <c r="J28" s="47">
        <v>16103.5</v>
      </c>
      <c r="K28" s="55">
        <f t="shared" si="0"/>
        <v>23242.181550000001</v>
      </c>
    </row>
    <row r="29" spans="1:11" x14ac:dyDescent="0.2">
      <c r="A29" s="16">
        <v>36251</v>
      </c>
      <c r="B29" s="11" t="s">
        <v>36</v>
      </c>
      <c r="C29" s="11" t="s">
        <v>37</v>
      </c>
      <c r="D29" s="11" t="s">
        <v>38</v>
      </c>
      <c r="E29" s="11">
        <v>0</v>
      </c>
      <c r="F29" s="45">
        <v>7804.27</v>
      </c>
      <c r="G29" s="46">
        <v>0</v>
      </c>
      <c r="H29" s="11">
        <v>11842.98</v>
      </c>
      <c r="I29" s="46">
        <v>1.5175000000000001</v>
      </c>
      <c r="J29" s="47">
        <v>-7804.27</v>
      </c>
      <c r="K29" s="55">
        <f t="shared" si="0"/>
        <v>-11263.902891000002</v>
      </c>
    </row>
    <row r="30" spans="1:11" x14ac:dyDescent="0.2">
      <c r="A30" s="16">
        <v>36251</v>
      </c>
      <c r="B30" s="11" t="s">
        <v>39</v>
      </c>
      <c r="C30" s="11" t="s">
        <v>40</v>
      </c>
      <c r="D30" s="11" t="s">
        <v>41</v>
      </c>
      <c r="E30" s="11">
        <v>0</v>
      </c>
      <c r="F30" s="45">
        <v>25537.73</v>
      </c>
      <c r="G30" s="46">
        <v>0</v>
      </c>
      <c r="H30" s="11">
        <v>38753.51</v>
      </c>
      <c r="I30" s="46">
        <v>1.5175000000000001</v>
      </c>
      <c r="J30" s="47">
        <v>-25537.73</v>
      </c>
      <c r="K30" s="55">
        <f t="shared" si="0"/>
        <v>-36858.605709000003</v>
      </c>
    </row>
    <row r="31" spans="1:11" x14ac:dyDescent="0.2">
      <c r="A31" s="16">
        <v>36251</v>
      </c>
      <c r="B31" s="11" t="s">
        <v>36</v>
      </c>
      <c r="C31" s="11" t="s">
        <v>37</v>
      </c>
      <c r="D31" s="11" t="s">
        <v>42</v>
      </c>
      <c r="E31" s="11">
        <v>0</v>
      </c>
      <c r="F31" s="45">
        <v>15779.66</v>
      </c>
      <c r="G31" s="46">
        <v>0</v>
      </c>
      <c r="H31" s="11">
        <v>23945.63</v>
      </c>
      <c r="I31" s="46">
        <v>1.5175000000000001</v>
      </c>
      <c r="J31" s="47">
        <v>-15779.66</v>
      </c>
      <c r="K31" s="55">
        <f t="shared" si="0"/>
        <v>-22774.783277999999</v>
      </c>
    </row>
    <row r="32" spans="1:11" x14ac:dyDescent="0.2">
      <c r="A32" s="16">
        <v>36251</v>
      </c>
      <c r="B32" s="11" t="s">
        <v>43</v>
      </c>
      <c r="C32" s="11" t="s">
        <v>44</v>
      </c>
      <c r="D32" s="11" t="s">
        <v>45</v>
      </c>
      <c r="E32" s="45">
        <v>419503.43</v>
      </c>
      <c r="F32" s="11">
        <v>0</v>
      </c>
      <c r="G32" s="46">
        <v>636596.46</v>
      </c>
      <c r="H32" s="11">
        <v>0</v>
      </c>
      <c r="I32" s="46">
        <v>1.5175000000000001</v>
      </c>
      <c r="J32" s="47">
        <v>419503.43</v>
      </c>
      <c r="K32" s="55">
        <f t="shared" si="0"/>
        <v>605469.30051900004</v>
      </c>
    </row>
    <row r="33" spans="1:11" x14ac:dyDescent="0.2">
      <c r="A33" s="16">
        <v>36251</v>
      </c>
      <c r="B33" s="11" t="s">
        <v>43</v>
      </c>
      <c r="C33" s="11" t="s">
        <v>44</v>
      </c>
      <c r="D33" s="11" t="s">
        <v>46</v>
      </c>
      <c r="E33" s="11">
        <v>0</v>
      </c>
      <c r="F33" s="45">
        <v>419301.95</v>
      </c>
      <c r="G33" s="46">
        <v>0</v>
      </c>
      <c r="H33" s="11">
        <v>636290.71</v>
      </c>
      <c r="I33" s="46">
        <v>1.5175000000000001</v>
      </c>
      <c r="J33" s="47">
        <v>-419301.95</v>
      </c>
      <c r="K33" s="55">
        <f t="shared" si="0"/>
        <v>-605178.50443500001</v>
      </c>
    </row>
    <row r="34" spans="1:11" x14ac:dyDescent="0.2">
      <c r="A34" s="52">
        <v>36281</v>
      </c>
      <c r="B34" s="17" t="s">
        <v>47</v>
      </c>
      <c r="C34" s="17" t="s">
        <v>48</v>
      </c>
      <c r="D34" s="17" t="s">
        <v>49</v>
      </c>
      <c r="E34" s="53"/>
      <c r="F34" s="43"/>
      <c r="G34" s="54"/>
      <c r="H34" s="15"/>
      <c r="I34" s="11"/>
      <c r="J34" s="47">
        <v>-945237.54</v>
      </c>
      <c r="K34" s="55">
        <f t="shared" si="0"/>
        <v>-1364261.3414820002</v>
      </c>
    </row>
    <row r="35" spans="1:11" x14ac:dyDescent="0.2">
      <c r="A35" s="52">
        <v>36281</v>
      </c>
      <c r="B35" s="17"/>
      <c r="C35" s="17" t="s">
        <v>50</v>
      </c>
      <c r="D35" s="17" t="s">
        <v>51</v>
      </c>
      <c r="E35" s="53"/>
      <c r="F35" s="43"/>
      <c r="G35" s="54"/>
      <c r="H35" s="15"/>
      <c r="I35" s="11"/>
      <c r="J35" s="47">
        <v>945036.06</v>
      </c>
      <c r="K35" s="55">
        <f t="shared" si="0"/>
        <v>1363970.5453980002</v>
      </c>
    </row>
    <row r="36" spans="1:11" x14ac:dyDescent="0.2">
      <c r="A36" s="52">
        <v>36312</v>
      </c>
      <c r="B36" s="17" t="s">
        <v>52</v>
      </c>
      <c r="C36" s="21" t="s">
        <v>53</v>
      </c>
      <c r="D36" s="21" t="s">
        <v>54</v>
      </c>
      <c r="E36" s="53"/>
      <c r="F36" s="43"/>
      <c r="G36" s="54"/>
      <c r="H36" s="15"/>
      <c r="I36" s="11"/>
      <c r="J36" s="47">
        <v>-852785.71</v>
      </c>
      <c r="K36" s="55">
        <f t="shared" si="0"/>
        <v>-1230825.615243</v>
      </c>
    </row>
    <row r="37" spans="1:11" x14ac:dyDescent="0.2">
      <c r="A37" s="52">
        <v>36312</v>
      </c>
      <c r="B37" s="17"/>
      <c r="C37" s="21" t="s">
        <v>55</v>
      </c>
      <c r="D37" s="21" t="s">
        <v>56</v>
      </c>
      <c r="E37" s="53"/>
      <c r="F37" s="43"/>
      <c r="G37" s="54"/>
      <c r="H37" s="15"/>
      <c r="I37" s="11"/>
      <c r="J37" s="47">
        <v>852785.71</v>
      </c>
      <c r="K37" s="55">
        <f t="shared" si="0"/>
        <v>1230825.615243</v>
      </c>
    </row>
    <row r="38" spans="1:11" x14ac:dyDescent="0.2">
      <c r="A38" s="52"/>
      <c r="B38" s="17"/>
      <c r="C38" s="17"/>
      <c r="D38" s="17"/>
      <c r="E38" s="53"/>
      <c r="F38" s="43"/>
      <c r="G38" s="54"/>
      <c r="H38" s="15"/>
      <c r="I38" s="11"/>
      <c r="J38" s="47"/>
    </row>
    <row r="39" spans="1:11" x14ac:dyDescent="0.2">
      <c r="A39" s="10"/>
      <c r="B39" s="17"/>
      <c r="C39" s="17"/>
      <c r="D39" s="17"/>
      <c r="E39" s="53"/>
      <c r="F39" s="43"/>
      <c r="G39" s="54"/>
      <c r="H39" s="15"/>
      <c r="I39" s="11"/>
      <c r="J39" s="39"/>
    </row>
    <row r="40" spans="1:11" ht="13.5" thickBot="1" x14ac:dyDescent="0.25">
      <c r="A40" s="60" t="str">
        <f>A1</f>
        <v>Balance as at December 31, 1999</v>
      </c>
      <c r="B40" s="17"/>
      <c r="C40" s="17"/>
      <c r="D40" s="17"/>
      <c r="E40" s="53"/>
      <c r="F40" s="43"/>
      <c r="G40" s="61"/>
      <c r="H40" s="18"/>
      <c r="I40" s="17"/>
      <c r="J40" s="62">
        <f>SUM(J25:J39)</f>
        <v>-111543.79000000004</v>
      </c>
      <c r="K40" s="62">
        <f>SUM(K25:K39)</f>
        <v>-160991.15210699989</v>
      </c>
    </row>
    <row r="41" spans="1:11" x14ac:dyDescent="0.2">
      <c r="A41" s="60"/>
      <c r="B41" s="17"/>
      <c r="C41" s="17"/>
      <c r="D41" s="17"/>
      <c r="E41" s="53"/>
      <c r="F41" s="43"/>
      <c r="G41" s="61"/>
      <c r="H41" s="18"/>
      <c r="I41" s="17"/>
      <c r="J41" s="63"/>
    </row>
    <row r="42" spans="1:11" x14ac:dyDescent="0.2">
      <c r="A42" s="60" t="s">
        <v>57</v>
      </c>
      <c r="B42" s="64"/>
      <c r="C42" s="64"/>
      <c r="D42" s="64"/>
      <c r="E42" s="64"/>
      <c r="F42" s="64"/>
      <c r="G42" s="17"/>
      <c r="H42" s="17"/>
      <c r="I42" s="17"/>
      <c r="J42" s="65">
        <v>1.4433</v>
      </c>
    </row>
    <row r="43" spans="1:11" x14ac:dyDescent="0.2">
      <c r="A43" s="60"/>
      <c r="B43" s="64"/>
      <c r="C43" s="64"/>
      <c r="D43" s="64"/>
      <c r="E43" s="64"/>
      <c r="F43" s="64"/>
      <c r="G43" s="17"/>
      <c r="H43" s="17"/>
      <c r="I43" s="17"/>
      <c r="J43" s="66"/>
    </row>
    <row r="44" spans="1:11" ht="13.5" thickBot="1" x14ac:dyDescent="0.25">
      <c r="A44" s="60" t="s">
        <v>58</v>
      </c>
      <c r="B44" s="64"/>
      <c r="C44" s="64"/>
      <c r="D44" s="64"/>
      <c r="E44" s="64"/>
      <c r="F44" s="64"/>
      <c r="G44" s="17"/>
      <c r="H44" s="17"/>
      <c r="I44" s="17"/>
      <c r="J44" s="62">
        <f>J40*J42</f>
        <v>-160991.15210700006</v>
      </c>
    </row>
    <row r="47" spans="1:11" ht="13.5" thickBot="1" x14ac:dyDescent="0.25">
      <c r="J47" s="69" t="s">
        <v>63</v>
      </c>
      <c r="K47" s="69" t="s">
        <v>64</v>
      </c>
    </row>
    <row r="49" spans="1:11" ht="13.5" thickBot="1" x14ac:dyDescent="0.25">
      <c r="A49" s="57" t="s">
        <v>59</v>
      </c>
      <c r="J49" s="56">
        <f>J44+J16</f>
        <v>35368217.257893004</v>
      </c>
      <c r="K49" s="56">
        <f>J49/1.4433</f>
        <v>24505104.453608401</v>
      </c>
    </row>
    <row r="50" spans="1:11" ht="13.5" thickTop="1" x14ac:dyDescent="0.2"/>
    <row r="52" spans="1:11" x14ac:dyDescent="0.2">
      <c r="A52" s="59">
        <v>36537</v>
      </c>
      <c r="B52" t="s">
        <v>60</v>
      </c>
      <c r="J52" s="58">
        <v>-17807492.09</v>
      </c>
      <c r="K52" s="55">
        <f>J52/1.4433</f>
        <v>-12338039.278043373</v>
      </c>
    </row>
    <row r="53" spans="1:11" x14ac:dyDescent="0.2">
      <c r="A53" s="59">
        <v>36539</v>
      </c>
      <c r="B53" t="s">
        <v>60</v>
      </c>
      <c r="J53" s="58">
        <v>-1443850.71</v>
      </c>
      <c r="K53" s="55">
        <f>J53/1.4433</f>
        <v>-1000381.5630845977</v>
      </c>
    </row>
    <row r="55" spans="1:11" ht="13.5" thickBot="1" x14ac:dyDescent="0.25">
      <c r="A55" s="57" t="s">
        <v>61</v>
      </c>
      <c r="J55" s="56">
        <f>J49+J52+J53</f>
        <v>16116874.457893003</v>
      </c>
      <c r="K55" s="56">
        <f>J55/1.4433</f>
        <v>11166683.612480428</v>
      </c>
    </row>
    <row r="56" spans="1:11" ht="13.5" thickTop="1" x14ac:dyDescent="0.2"/>
    <row r="66" spans="1:1" x14ac:dyDescent="0.2">
      <c r="A66" t="str">
        <f ca="1">CELL("filename",A60)</f>
        <v>I:\Accounting\FLASH\1999\December\[blue range.xls]Sheet1</v>
      </c>
    </row>
  </sheetData>
  <pageMargins left="0.75" right="0.75" top="1" bottom="1" header="0.5" footer="0.5"/>
  <pageSetup paperSize="5" scale="88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Blue Range Recovery</vt:lpstr>
      <vt:lpstr>Sheet1</vt:lpstr>
      <vt:lpstr>Sheet3</vt:lpstr>
      <vt:lpstr>'Blue Range Recovery'!Print_Area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lscott</dc:creator>
  <cp:lastModifiedBy>Jan Havlíček</cp:lastModifiedBy>
  <cp:lastPrinted>2000-01-25T23:56:30Z</cp:lastPrinted>
  <dcterms:created xsi:type="dcterms:W3CDTF">2000-01-25T23:39:27Z</dcterms:created>
  <dcterms:modified xsi:type="dcterms:W3CDTF">2023-09-18T19:31:15Z</dcterms:modified>
</cp:coreProperties>
</file>