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0E87A8-5E97-49E6-89EA-93874C5608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3" sheetId="3" r:id="rId2"/>
  </sheets>
  <calcPr calcId="0"/>
</workbook>
</file>

<file path=xl/calcChain.xml><?xml version="1.0" encoding="utf-8"?>
<calcChain xmlns="http://schemas.openxmlformats.org/spreadsheetml/2006/main">
  <c r="J12" i="1" l="1"/>
  <c r="J13" i="1"/>
  <c r="F14" i="1"/>
  <c r="G14" i="1"/>
  <c r="H14" i="1"/>
  <c r="I14" i="1"/>
  <c r="J14" i="1"/>
  <c r="J16" i="1"/>
  <c r="J17" i="1"/>
  <c r="J18" i="1"/>
  <c r="F19" i="1"/>
  <c r="J19" i="1"/>
  <c r="F20" i="1"/>
  <c r="G20" i="1"/>
  <c r="H20" i="1"/>
  <c r="I20" i="1"/>
  <c r="J20" i="1"/>
  <c r="F33" i="1"/>
  <c r="G33" i="1"/>
  <c r="H33" i="1"/>
  <c r="I33" i="1"/>
  <c r="J33" i="1"/>
  <c r="F35" i="1"/>
  <c r="G35" i="1"/>
  <c r="H35" i="1"/>
  <c r="I35" i="1"/>
  <c r="J35" i="1"/>
  <c r="F39" i="1"/>
  <c r="G39" i="1"/>
  <c r="H39" i="1"/>
  <c r="I39" i="1"/>
  <c r="J39" i="1"/>
  <c r="F41" i="1"/>
  <c r="G41" i="1"/>
  <c r="H41" i="1"/>
  <c r="I41" i="1"/>
  <c r="J41" i="1"/>
</calcChain>
</file>

<file path=xl/comments1.xml><?xml version="1.0" encoding="utf-8"?>
<comments xmlns="http://schemas.openxmlformats.org/spreadsheetml/2006/main">
  <authors>
    <author>Christopher Smith</author>
  </authors>
  <commentList>
    <comment ref="F9" authorId="0" shapeId="0">
      <text>
        <r>
          <rPr>
            <b/>
            <sz val="10"/>
            <color indexed="81"/>
            <rFont val="Times New Roman"/>
            <family val="1"/>
          </rPr>
          <t>These figures have been inserted to serve as an example, realizing that they are fiscal 1998 figures and not first quarter figures.</t>
        </r>
      </text>
    </comment>
    <comment ref="A35" authorId="0" shapeId="0">
      <text>
        <r>
          <rPr>
            <b/>
            <sz val="10"/>
            <color indexed="81"/>
            <rFont val="Times New Roman"/>
            <family val="1"/>
          </rPr>
          <t>If Cash Flow Before Debt Service is less than Total Debt Service than a Deficiency has resulted.</t>
        </r>
      </text>
    </comment>
    <comment ref="A41" authorId="0" shapeId="0">
      <text>
        <r>
          <rPr>
            <b/>
            <sz val="10"/>
            <color indexed="81"/>
            <rFont val="Times New Roman"/>
            <family val="1"/>
          </rPr>
          <t>A positive Adjusted Cash Flow demonstrates that the Counterparty has enough sources of cash to meet its Debt Service obligations and other finacial commitments.</t>
        </r>
      </text>
    </comment>
  </commentList>
</comments>
</file>

<file path=xl/sharedStrings.xml><?xml version="1.0" encoding="utf-8"?>
<sst xmlns="http://schemas.openxmlformats.org/spreadsheetml/2006/main" count="49" uniqueCount="49">
  <si>
    <t>Schedule B</t>
  </si>
  <si>
    <t>Operating Revenues:</t>
  </si>
  <si>
    <t xml:space="preserve">  Member ower Sales</t>
  </si>
  <si>
    <t xml:space="preserve">  Non-Member Power Sales</t>
  </si>
  <si>
    <t>Total Operrating Revenues</t>
  </si>
  <si>
    <t>Operating Income Before Interest Expense</t>
  </si>
  <si>
    <t>Add: Depreciation and Amortization</t>
  </si>
  <si>
    <t>Add: Lease Expense</t>
  </si>
  <si>
    <t>1/1/2000 - 3/31/2000</t>
  </si>
  <si>
    <t>4/01/2000 - 6/30/2000</t>
  </si>
  <si>
    <t>7/1/2000 - 9/30/2000</t>
  </si>
  <si>
    <t>First Quarter</t>
  </si>
  <si>
    <t>Second Quarter</t>
  </si>
  <si>
    <t>Third Quarter</t>
  </si>
  <si>
    <t>Fourth Quarter</t>
  </si>
  <si>
    <t xml:space="preserve">Annual </t>
  </si>
  <si>
    <t>10/01/2000 - 12/31/2000</t>
  </si>
  <si>
    <t>1/01/2000 - 12/31/2000</t>
  </si>
  <si>
    <t>Cash Flow before Debt Service</t>
  </si>
  <si>
    <t xml:space="preserve">  (i) </t>
  </si>
  <si>
    <t xml:space="preserve">  (ii) </t>
  </si>
  <si>
    <t xml:space="preserve">  (iii) </t>
  </si>
  <si>
    <t xml:space="preserve">  (iv) </t>
  </si>
  <si>
    <t>Less: Funded Debt Debt Service Obligations</t>
  </si>
  <si>
    <t>CFC Notes (Principal and interest)</t>
  </si>
  <si>
    <t>Bonanza Purchase Money Note (Principal and interest)</t>
  </si>
  <si>
    <t>GECC Secured Participation Note (Principal and interest)</t>
  </si>
  <si>
    <t xml:space="preserve">  (vi) </t>
  </si>
  <si>
    <t xml:space="preserve">  (vii) </t>
  </si>
  <si>
    <t xml:space="preserve">  (viii) </t>
  </si>
  <si>
    <t>GECC Secured Excess Cash Flow Note (Principal and interest)</t>
  </si>
  <si>
    <t>RUS Replacement Note (Principal and interest)</t>
  </si>
  <si>
    <t>RUS Notes (Principal and interest)</t>
  </si>
  <si>
    <t xml:space="preserve">  (x) </t>
  </si>
  <si>
    <t xml:space="preserve">  (xi) </t>
  </si>
  <si>
    <t xml:space="preserve">  (xii) </t>
  </si>
  <si>
    <t>Operating Lease Obligations - Surface Mining Equipment (Lease Payment)</t>
  </si>
  <si>
    <t>Capital Lease Obligations - Surface Mining Equipment (Lease Payment)</t>
  </si>
  <si>
    <t>Capital Lease Obligations - Underground Mining Equipment (Lease Payment)</t>
  </si>
  <si>
    <t>Other</t>
  </si>
  <si>
    <t>Total Debt Service</t>
  </si>
  <si>
    <t>Available Reserves to Offset Deficiency</t>
  </si>
  <si>
    <t>Available Cash Balances</t>
  </si>
  <si>
    <t>Adjusted Cash Flow</t>
  </si>
  <si>
    <t>Excess Cash Flow/(Deficiency)</t>
  </si>
  <si>
    <t>Less: Capital expenditures and other non Debt Service obligations.</t>
  </si>
  <si>
    <t>The following Debt Service Compliance Certificate outlines the Counterparty's projected sources of cash flow, and Funded Debt Service Obligations as a means of determining whether Excess Cash Flow or Deficiency</t>
  </si>
  <si>
    <t xml:space="preserve">exists.  If a Deficiency exists the Certificate displays what cash balances or reserves are available to eliminate such Deficiency and then based on such cash balances and/or reserves calculates an Adjusted Cash Flow balance.  </t>
  </si>
  <si>
    <t>A negative Adjusted Cash Flow balance would trigger that a MAC has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</si>
</sst>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indexed="8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5" fontId="3" fillId="0" borderId="0" xfId="1" applyNumberFormat="1" applyFont="1"/>
    <xf numFmtId="5" fontId="3" fillId="0" borderId="0" xfId="0" applyNumberFormat="1" applyFont="1"/>
    <xf numFmtId="5" fontId="3" fillId="0" borderId="2" xfId="1" applyNumberFormat="1" applyFont="1" applyBorder="1"/>
    <xf numFmtId="5" fontId="3" fillId="0" borderId="0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5" fontId="3" fillId="0" borderId="5" xfId="1" applyNumberFormat="1" applyFont="1" applyBorder="1"/>
    <xf numFmtId="5" fontId="3" fillId="0" borderId="6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C52"/>
  <sheetViews>
    <sheetView tabSelected="1" workbookViewId="0">
      <selection activeCell="D19" sqref="D19"/>
    </sheetView>
  </sheetViews>
  <sheetFormatPr defaultRowHeight="15.75" x14ac:dyDescent="0.25"/>
  <cols>
    <col min="1" max="1" width="14.28515625" style="1" customWidth="1"/>
    <col min="2" max="2" width="10.7109375" style="1" customWidth="1"/>
    <col min="3" max="3" width="21.42578125" style="1" customWidth="1"/>
    <col min="4" max="4" width="20.140625" style="1" bestFit="1" customWidth="1"/>
    <col min="5" max="5" width="20.7109375" style="1" customWidth="1"/>
    <col min="6" max="6" width="20.140625" style="1" bestFit="1" customWidth="1"/>
    <col min="7" max="7" width="21.28515625" style="1" bestFit="1" customWidth="1"/>
    <col min="8" max="8" width="20.140625" style="1" bestFit="1" customWidth="1"/>
    <col min="9" max="9" width="23.5703125" style="1" bestFit="1" customWidth="1"/>
    <col min="10" max="10" width="22.42578125" style="1" bestFit="1" customWidth="1"/>
    <col min="11" max="11" width="10.7109375" style="1" customWidth="1"/>
    <col min="12" max="16384" width="9.140625" style="1"/>
  </cols>
  <sheetData>
    <row r="2" spans="1:29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4"/>
    </row>
    <row r="5" spans="1:29" x14ac:dyDescent="0.25">
      <c r="A5" s="1" t="s">
        <v>46</v>
      </c>
    </row>
    <row r="6" spans="1:29" x14ac:dyDescent="0.25">
      <c r="A6" s="1" t="s">
        <v>47</v>
      </c>
    </row>
    <row r="7" spans="1:29" x14ac:dyDescent="0.25">
      <c r="A7" s="1" t="s">
        <v>48</v>
      </c>
    </row>
    <row r="9" spans="1:29" x14ac:dyDescent="0.25">
      <c r="F9" s="10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29" ht="16.5" thickBot="1" x14ac:dyDescent="0.3">
      <c r="F10" s="11" t="s">
        <v>8</v>
      </c>
      <c r="G10" s="3" t="s">
        <v>9</v>
      </c>
      <c r="H10" s="3" t="s">
        <v>10</v>
      </c>
      <c r="I10" s="3" t="s">
        <v>16</v>
      </c>
      <c r="J10" s="3" t="s">
        <v>17</v>
      </c>
    </row>
    <row r="11" spans="1:29" x14ac:dyDescent="0.25">
      <c r="A11" s="1" t="s">
        <v>1</v>
      </c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1" t="s">
        <v>2</v>
      </c>
      <c r="F12" s="12">
        <v>39890005</v>
      </c>
      <c r="G12" s="6"/>
      <c r="H12" s="6"/>
      <c r="I12" s="6"/>
      <c r="J12" s="6">
        <f>SUM(F12:I12)</f>
        <v>39890005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1" t="s">
        <v>3</v>
      </c>
      <c r="F13" s="13">
        <v>87369676</v>
      </c>
      <c r="G13" s="8"/>
      <c r="H13" s="8"/>
      <c r="I13" s="8"/>
      <c r="J13" s="8">
        <f>SUM(F13:I13)</f>
        <v>87369676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1" t="s">
        <v>4</v>
      </c>
      <c r="F14" s="12">
        <f>F12+F13</f>
        <v>127259681</v>
      </c>
      <c r="G14" s="6">
        <f>G12+G13</f>
        <v>0</v>
      </c>
      <c r="H14" s="6">
        <f>H12+H13</f>
        <v>0</v>
      </c>
      <c r="I14" s="6">
        <f>I12+I13</f>
        <v>0</v>
      </c>
      <c r="J14" s="6">
        <f>J12+J13</f>
        <v>127259681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F15" s="1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1" t="s">
        <v>5</v>
      </c>
      <c r="F16" s="12">
        <v>30291380</v>
      </c>
      <c r="G16" s="6"/>
      <c r="H16" s="6"/>
      <c r="I16" s="6"/>
      <c r="J16" s="6">
        <f>SUM(F16:I16)</f>
        <v>30291380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1" t="s">
        <v>6</v>
      </c>
      <c r="F17" s="12">
        <v>23152311</v>
      </c>
      <c r="G17" s="6"/>
      <c r="H17" s="6"/>
      <c r="I17" s="6"/>
      <c r="J17" s="6">
        <f>SUM(F17:I17)</f>
        <v>23152311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1" t="s">
        <v>7</v>
      </c>
      <c r="F18" s="12">
        <v>11690650</v>
      </c>
      <c r="G18" s="9"/>
      <c r="H18" s="9"/>
      <c r="I18" s="9"/>
      <c r="J18" s="6">
        <f>SUM(F18:I18)</f>
        <v>11690650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1" t="s">
        <v>45</v>
      </c>
      <c r="F19" s="13">
        <f>12718524</f>
        <v>12718524</v>
      </c>
      <c r="G19" s="8"/>
      <c r="H19" s="8"/>
      <c r="I19" s="8"/>
      <c r="J19" s="8">
        <f>SUM(F19:I19)</f>
        <v>12718524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1" t="s">
        <v>18</v>
      </c>
      <c r="F20" s="12">
        <f>F16+F17+F18-F19</f>
        <v>52415817</v>
      </c>
      <c r="G20" s="6">
        <f>G16+G17+G18-G19</f>
        <v>0</v>
      </c>
      <c r="H20" s="6">
        <f>H16+H17+H18-H19</f>
        <v>0</v>
      </c>
      <c r="I20" s="6">
        <f>I16+I17+I18-I19</f>
        <v>0</v>
      </c>
      <c r="J20" s="6">
        <f>J16+J17+J18-J19</f>
        <v>52415817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1" t="s">
        <v>23</v>
      </c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4" t="s">
        <v>19</v>
      </c>
      <c r="B23" s="1" t="s">
        <v>24</v>
      </c>
      <c r="F23" s="12">
        <v>39926484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4" t="s">
        <v>20</v>
      </c>
      <c r="B24" s="1" t="s">
        <v>25</v>
      </c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4" t="s">
        <v>21</v>
      </c>
      <c r="B25" s="1" t="s">
        <v>26</v>
      </c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4" t="s">
        <v>22</v>
      </c>
      <c r="B26" s="1" t="s">
        <v>30</v>
      </c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4" t="s">
        <v>27</v>
      </c>
      <c r="B27" s="1" t="s">
        <v>31</v>
      </c>
      <c r="F27" s="1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4" t="s">
        <v>28</v>
      </c>
      <c r="B28" s="1" t="s">
        <v>32</v>
      </c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4" t="s">
        <v>29</v>
      </c>
      <c r="B29" s="1" t="s">
        <v>37</v>
      </c>
      <c r="F29" s="12">
        <v>11690650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4" t="s">
        <v>33</v>
      </c>
      <c r="B30" s="1" t="s">
        <v>38</v>
      </c>
      <c r="F30" s="1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4" t="s">
        <v>34</v>
      </c>
      <c r="B31" s="1" t="s">
        <v>36</v>
      </c>
      <c r="F31" s="1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4" t="s">
        <v>35</v>
      </c>
      <c r="B32" s="1" t="s">
        <v>39</v>
      </c>
      <c r="F32" s="13"/>
      <c r="G32" s="8"/>
      <c r="H32" s="8"/>
      <c r="I32" s="8"/>
      <c r="J32" s="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5" t="s">
        <v>40</v>
      </c>
      <c r="F33" s="12">
        <f>SUM(F23:F32)</f>
        <v>51617134</v>
      </c>
      <c r="G33" s="6">
        <f>SUM(G23:G32)</f>
        <v>0</v>
      </c>
      <c r="H33" s="6">
        <f>SUM(H23:H32)</f>
        <v>0</v>
      </c>
      <c r="I33" s="6">
        <f>SUM(I23:I32)</f>
        <v>0</v>
      </c>
      <c r="J33" s="6">
        <f>SUM(F33:I33)</f>
        <v>51617134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4"/>
      <c r="F34" s="1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1" t="s">
        <v>44</v>
      </c>
      <c r="F35" s="12">
        <f>F20-F33</f>
        <v>798683</v>
      </c>
      <c r="G35" s="6">
        <f>G20-G33</f>
        <v>0</v>
      </c>
      <c r="H35" s="6">
        <f>H20-H33</f>
        <v>0</v>
      </c>
      <c r="I35" s="6">
        <f>I20-I33</f>
        <v>0</v>
      </c>
      <c r="J35" s="6">
        <f>J20-J33</f>
        <v>798683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1" t="s">
        <v>42</v>
      </c>
      <c r="F37" s="12">
        <v>6937306</v>
      </c>
      <c r="G37" s="6">
        <v>0</v>
      </c>
      <c r="H37" s="6">
        <v>0</v>
      </c>
      <c r="I37" s="6">
        <v>0</v>
      </c>
      <c r="J37" s="6">
        <v>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1" t="s">
        <v>41</v>
      </c>
      <c r="F38" s="13">
        <v>18533573</v>
      </c>
      <c r="G38" s="8">
        <v>0</v>
      </c>
      <c r="H38" s="8">
        <v>0</v>
      </c>
      <c r="I38" s="8">
        <v>0</v>
      </c>
      <c r="J38" s="8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F39" s="12">
        <f>F37+F38</f>
        <v>25470879</v>
      </c>
      <c r="G39" s="6">
        <f>G37+G38</f>
        <v>0</v>
      </c>
      <c r="H39" s="6">
        <f>H37+H38</f>
        <v>0</v>
      </c>
      <c r="I39" s="6">
        <f>I37+I38</f>
        <v>0</v>
      </c>
      <c r="J39" s="6">
        <f>J37+J38</f>
        <v>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1" t="s">
        <v>43</v>
      </c>
      <c r="F41" s="13">
        <f>F35+F39</f>
        <v>26269562</v>
      </c>
      <c r="G41" s="6">
        <f>G35+G39</f>
        <v>0</v>
      </c>
      <c r="H41" s="6">
        <f>H35+H39</f>
        <v>0</v>
      </c>
      <c r="I41" s="6">
        <f>I35+I39</f>
        <v>0</v>
      </c>
      <c r="J41" s="6">
        <f>J35+J39</f>
        <v>798683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6:29" x14ac:dyDescent="0.25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6:29" x14ac:dyDescent="0.25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6:29" x14ac:dyDescent="0.25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6:29" x14ac:dyDescent="0.25"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</sheetData>
  <mergeCells count="1">
    <mergeCell ref="A2:J2"/>
  </mergeCells>
  <printOptions horizontalCentered="1" verticalCentered="1"/>
  <pageMargins left="0.25" right="0.25" top="0.5" bottom="0.5" header="0.5" footer="0.5"/>
  <pageSetup paperSize="5" scale="79" orientation="landscape" cellComments="asDisplayed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Smith</dc:creator>
  <cp:lastModifiedBy>Jan Havlíček</cp:lastModifiedBy>
  <cp:lastPrinted>1999-11-19T20:12:04Z</cp:lastPrinted>
  <dcterms:created xsi:type="dcterms:W3CDTF">1999-11-19T18:46:26Z</dcterms:created>
  <dcterms:modified xsi:type="dcterms:W3CDTF">2023-09-18T19:33:09Z</dcterms:modified>
</cp:coreProperties>
</file>