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EABBB9-C5EB-4AEE-A253-3653FB8B5999}" xr6:coauthVersionLast="47" xr6:coauthVersionMax="47" xr10:uidLastSave="{00000000-0000-0000-0000-000000000000}"/>
  <bookViews>
    <workbookView xWindow="-120" yWindow="-120" windowWidth="38640" windowHeight="15720" activeTab="2"/>
  </bookViews>
  <sheets>
    <sheet name="Offshore, S. Tx, Arklatex, G.C." sheetId="1" r:id="rId1"/>
    <sheet name="Midcontinent Area" sheetId="4" r:id="rId2"/>
    <sheet name="Sid Richardson Plant" sheetId="5" r:id="rId3"/>
  </sheets>
  <definedNames>
    <definedName name="_xlnm.Print_Area" localSheetId="1">'Midcontinent Area'!$A$1:$O$168</definedName>
    <definedName name="_xlnm.Print_Area" localSheetId="0">'Offshore, S. Tx, Arklatex, G.C.'!$A$1:$I$98</definedName>
    <definedName name="_xlnm.Print_Area" localSheetId="2">'Sid Richardson Plant'!$A$1:$J$36</definedName>
    <definedName name="_xlnm.Print_Titles" localSheetId="1">'Midcontinent Area'!$1:$10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L12" i="4" l="1"/>
  <c r="L13" i="4"/>
  <c r="L14" i="4"/>
  <c r="L15" i="4"/>
  <c r="L16" i="4"/>
  <c r="L17" i="4"/>
  <c r="L18" i="4"/>
  <c r="L19" i="4"/>
  <c r="L20" i="4"/>
  <c r="L21" i="4"/>
  <c r="L22" i="4"/>
  <c r="L23" i="4"/>
  <c r="J25" i="4"/>
  <c r="L25" i="4"/>
  <c r="N25" i="4"/>
  <c r="O25" i="4"/>
  <c r="L28" i="4"/>
  <c r="L29" i="4"/>
  <c r="L30" i="4"/>
  <c r="L31" i="4"/>
  <c r="L32" i="4"/>
  <c r="L33" i="4"/>
  <c r="L34" i="4"/>
  <c r="L35" i="4"/>
  <c r="L36" i="4"/>
  <c r="J38" i="4"/>
  <c r="L38" i="4"/>
  <c r="N38" i="4"/>
  <c r="O38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J116" i="4"/>
  <c r="L116" i="4"/>
  <c r="N116" i="4"/>
  <c r="O116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J142" i="4"/>
  <c r="L142" i="4"/>
  <c r="N142" i="4"/>
  <c r="O142" i="4"/>
  <c r="L146" i="4"/>
  <c r="L147" i="4"/>
  <c r="J149" i="4"/>
  <c r="L149" i="4"/>
  <c r="N149" i="4"/>
  <c r="O149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J167" i="4"/>
  <c r="L167" i="4"/>
  <c r="N167" i="4"/>
  <c r="O167" i="4"/>
  <c r="D11" i="1"/>
  <c r="E11" i="1"/>
  <c r="G11" i="1"/>
  <c r="H11" i="1"/>
  <c r="D12" i="1"/>
  <c r="E12" i="1"/>
  <c r="G12" i="1"/>
  <c r="H12" i="1"/>
  <c r="D13" i="1"/>
  <c r="E13" i="1"/>
  <c r="G13" i="1"/>
  <c r="H13" i="1"/>
  <c r="D14" i="1"/>
  <c r="E14" i="1"/>
  <c r="G14" i="1"/>
  <c r="H14" i="1"/>
  <c r="D15" i="1"/>
  <c r="E15" i="1"/>
  <c r="G15" i="1"/>
  <c r="H15" i="1"/>
  <c r="D16" i="1"/>
  <c r="E16" i="1"/>
  <c r="G16" i="1"/>
  <c r="H16" i="1"/>
  <c r="D17" i="1"/>
  <c r="E17" i="1"/>
  <c r="G17" i="1"/>
  <c r="H17" i="1"/>
  <c r="D18" i="1"/>
  <c r="E18" i="1"/>
  <c r="G18" i="1"/>
  <c r="H18" i="1"/>
  <c r="D19" i="1"/>
  <c r="E19" i="1"/>
  <c r="G19" i="1"/>
  <c r="H19" i="1"/>
  <c r="D20" i="1"/>
  <c r="E20" i="1"/>
  <c r="G20" i="1"/>
  <c r="H20" i="1"/>
  <c r="D21" i="1"/>
  <c r="E21" i="1"/>
  <c r="G21" i="1"/>
  <c r="H21" i="1"/>
  <c r="D22" i="1"/>
  <c r="E22" i="1"/>
  <c r="G22" i="1"/>
  <c r="H22" i="1"/>
  <c r="D23" i="1"/>
  <c r="E23" i="1"/>
  <c r="G23" i="1"/>
  <c r="H23" i="1"/>
  <c r="D24" i="1"/>
  <c r="E24" i="1"/>
  <c r="G24" i="1"/>
  <c r="H24" i="1"/>
  <c r="D25" i="1"/>
  <c r="E25" i="1"/>
  <c r="G25" i="1"/>
  <c r="H25" i="1"/>
  <c r="D26" i="1"/>
  <c r="E26" i="1"/>
  <c r="G26" i="1"/>
  <c r="H26" i="1"/>
  <c r="D27" i="1"/>
  <c r="E27" i="1"/>
  <c r="G27" i="1"/>
  <c r="H27" i="1"/>
  <c r="D28" i="1"/>
  <c r="E28" i="1"/>
  <c r="G28" i="1"/>
  <c r="H28" i="1"/>
  <c r="D29" i="1"/>
  <c r="E29" i="1"/>
  <c r="G29" i="1"/>
  <c r="H29" i="1"/>
  <c r="D30" i="1"/>
  <c r="E30" i="1"/>
  <c r="G30" i="1"/>
  <c r="H30" i="1"/>
  <c r="D31" i="1"/>
  <c r="E31" i="1"/>
  <c r="G31" i="1"/>
  <c r="H31" i="1"/>
  <c r="D32" i="1"/>
  <c r="E32" i="1"/>
  <c r="G32" i="1"/>
  <c r="H32" i="1"/>
  <c r="D33" i="1"/>
  <c r="E33" i="1"/>
  <c r="G33" i="1"/>
  <c r="H33" i="1"/>
  <c r="D34" i="1"/>
  <c r="E34" i="1"/>
  <c r="G34" i="1"/>
  <c r="H34" i="1"/>
  <c r="D35" i="1"/>
  <c r="E35" i="1"/>
  <c r="G35" i="1"/>
  <c r="H35" i="1"/>
  <c r="D36" i="1"/>
  <c r="E36" i="1"/>
  <c r="G36" i="1"/>
  <c r="H36" i="1"/>
  <c r="D37" i="1"/>
  <c r="E37" i="1"/>
  <c r="G37" i="1"/>
  <c r="H37" i="1"/>
  <c r="D38" i="1"/>
  <c r="E38" i="1"/>
  <c r="G38" i="1"/>
  <c r="H38" i="1"/>
  <c r="D39" i="1"/>
  <c r="E39" i="1"/>
  <c r="G39" i="1"/>
  <c r="H39" i="1"/>
  <c r="D40" i="1"/>
  <c r="E40" i="1"/>
  <c r="G40" i="1"/>
  <c r="H40" i="1"/>
  <c r="D41" i="1"/>
  <c r="E41" i="1"/>
  <c r="G41" i="1"/>
  <c r="H41" i="1"/>
  <c r="D42" i="1"/>
  <c r="E42" i="1"/>
  <c r="G42" i="1"/>
  <c r="H42" i="1"/>
  <c r="D43" i="1"/>
  <c r="E43" i="1"/>
  <c r="G43" i="1"/>
  <c r="H43" i="1"/>
  <c r="D44" i="1"/>
  <c r="E44" i="1"/>
  <c r="G44" i="1"/>
  <c r="H44" i="1"/>
  <c r="D45" i="1"/>
  <c r="E45" i="1"/>
  <c r="G45" i="1"/>
  <c r="H45" i="1"/>
  <c r="D46" i="1"/>
  <c r="E46" i="1"/>
  <c r="G46" i="1"/>
  <c r="H46" i="1"/>
  <c r="D47" i="1"/>
  <c r="E47" i="1"/>
  <c r="G47" i="1"/>
  <c r="H47" i="1"/>
  <c r="D48" i="1"/>
  <c r="E48" i="1"/>
  <c r="G48" i="1"/>
  <c r="H48" i="1"/>
  <c r="D49" i="1"/>
  <c r="E49" i="1"/>
  <c r="G49" i="1"/>
  <c r="H49" i="1"/>
  <c r="D50" i="1"/>
  <c r="E50" i="1"/>
  <c r="G50" i="1"/>
  <c r="H50" i="1"/>
  <c r="D51" i="1"/>
  <c r="E51" i="1"/>
  <c r="G51" i="1"/>
  <c r="H51" i="1"/>
  <c r="D52" i="1"/>
  <c r="E52" i="1"/>
  <c r="G52" i="1"/>
  <c r="H52" i="1"/>
  <c r="D53" i="1"/>
  <c r="E53" i="1"/>
  <c r="G53" i="1"/>
  <c r="H53" i="1"/>
  <c r="D54" i="1"/>
  <c r="E54" i="1"/>
  <c r="G54" i="1"/>
  <c r="H54" i="1"/>
  <c r="I54" i="1"/>
  <c r="D55" i="1"/>
  <c r="E55" i="1"/>
  <c r="G55" i="1"/>
  <c r="H55" i="1"/>
  <c r="I55" i="1"/>
  <c r="D56" i="1"/>
  <c r="E56" i="1"/>
  <c r="G56" i="1"/>
  <c r="H56" i="1"/>
  <c r="I56" i="1"/>
  <c r="D57" i="1"/>
  <c r="E57" i="1"/>
  <c r="G57" i="1"/>
  <c r="H57" i="1"/>
  <c r="I57" i="1"/>
  <c r="D58" i="1"/>
  <c r="E58" i="1"/>
  <c r="G58" i="1"/>
  <c r="H58" i="1"/>
  <c r="I58" i="1"/>
  <c r="D59" i="1"/>
  <c r="E59" i="1"/>
  <c r="G59" i="1"/>
  <c r="H59" i="1"/>
  <c r="D60" i="1"/>
  <c r="E60" i="1"/>
  <c r="G60" i="1"/>
  <c r="H60" i="1"/>
  <c r="D61" i="1"/>
  <c r="E61" i="1"/>
  <c r="G61" i="1"/>
  <c r="H61" i="1"/>
  <c r="D62" i="1"/>
  <c r="E62" i="1"/>
  <c r="G62" i="1"/>
  <c r="H62" i="1"/>
  <c r="D63" i="1"/>
  <c r="E63" i="1"/>
  <c r="G63" i="1"/>
  <c r="H63" i="1"/>
  <c r="I63" i="1"/>
  <c r="D64" i="1"/>
  <c r="E64" i="1"/>
  <c r="G64" i="1"/>
  <c r="H64" i="1"/>
  <c r="I64" i="1"/>
  <c r="D65" i="1"/>
  <c r="E65" i="1"/>
  <c r="G65" i="1"/>
  <c r="H65" i="1"/>
  <c r="I65" i="1"/>
  <c r="D66" i="1"/>
  <c r="E66" i="1"/>
  <c r="G66" i="1"/>
  <c r="H66" i="1"/>
  <c r="I66" i="1"/>
  <c r="D67" i="1"/>
  <c r="E67" i="1"/>
  <c r="G67" i="1"/>
  <c r="H67" i="1"/>
  <c r="D68" i="1"/>
  <c r="E68" i="1"/>
  <c r="G68" i="1"/>
  <c r="H68" i="1"/>
  <c r="D69" i="1"/>
  <c r="E69" i="1"/>
  <c r="G69" i="1"/>
  <c r="H69" i="1"/>
  <c r="I69" i="1"/>
  <c r="D70" i="1"/>
  <c r="E70" i="1"/>
  <c r="G70" i="1"/>
  <c r="H70" i="1"/>
  <c r="I70" i="1"/>
  <c r="D71" i="1"/>
  <c r="E71" i="1"/>
  <c r="G71" i="1"/>
  <c r="H71" i="1"/>
  <c r="I71" i="1"/>
  <c r="D72" i="1"/>
  <c r="E72" i="1"/>
  <c r="G72" i="1"/>
  <c r="H72" i="1"/>
  <c r="I72" i="1"/>
  <c r="D73" i="1"/>
  <c r="E73" i="1"/>
  <c r="G73" i="1"/>
  <c r="H73" i="1"/>
  <c r="D74" i="1"/>
  <c r="E74" i="1"/>
  <c r="G74" i="1"/>
  <c r="H74" i="1"/>
  <c r="I74" i="1"/>
  <c r="D75" i="1"/>
  <c r="E75" i="1"/>
  <c r="G75" i="1"/>
  <c r="H75" i="1"/>
  <c r="I75" i="1"/>
  <c r="D76" i="1"/>
  <c r="E76" i="1"/>
  <c r="G76" i="1"/>
  <c r="H76" i="1"/>
  <c r="D77" i="1"/>
  <c r="E77" i="1"/>
  <c r="G77" i="1"/>
  <c r="H77" i="1"/>
  <c r="D78" i="1"/>
  <c r="E78" i="1"/>
  <c r="G78" i="1"/>
  <c r="H78" i="1"/>
  <c r="I78" i="1"/>
  <c r="D79" i="1"/>
  <c r="E79" i="1"/>
  <c r="G79" i="1"/>
  <c r="H79" i="1"/>
  <c r="I79" i="1"/>
  <c r="D80" i="1"/>
  <c r="E80" i="1"/>
  <c r="G80" i="1"/>
  <c r="H80" i="1"/>
  <c r="I80" i="1"/>
  <c r="D81" i="1"/>
  <c r="E81" i="1"/>
  <c r="G81" i="1"/>
  <c r="H81" i="1"/>
  <c r="I81" i="1"/>
  <c r="D82" i="1"/>
  <c r="E82" i="1"/>
  <c r="G82" i="1"/>
  <c r="H82" i="1"/>
  <c r="I82" i="1"/>
  <c r="D83" i="1"/>
  <c r="E83" i="1"/>
  <c r="G83" i="1"/>
  <c r="H83" i="1"/>
  <c r="D84" i="1"/>
  <c r="E84" i="1"/>
  <c r="G84" i="1"/>
  <c r="H84" i="1"/>
  <c r="D85" i="1"/>
  <c r="E85" i="1"/>
  <c r="G85" i="1"/>
  <c r="H85" i="1"/>
  <c r="I85" i="1"/>
  <c r="D86" i="1"/>
  <c r="E86" i="1"/>
  <c r="G86" i="1"/>
  <c r="H86" i="1"/>
  <c r="I86" i="1"/>
  <c r="D87" i="1"/>
  <c r="E87" i="1"/>
  <c r="G87" i="1"/>
  <c r="H87" i="1"/>
  <c r="D88" i="1"/>
  <c r="E88" i="1"/>
  <c r="G88" i="1"/>
  <c r="H88" i="1"/>
  <c r="I88" i="1"/>
  <c r="D89" i="1"/>
  <c r="E89" i="1"/>
  <c r="G89" i="1"/>
  <c r="H89" i="1"/>
  <c r="D90" i="1"/>
  <c r="E90" i="1"/>
  <c r="G90" i="1"/>
  <c r="H90" i="1"/>
  <c r="I90" i="1"/>
  <c r="D91" i="1"/>
  <c r="E91" i="1"/>
  <c r="G91" i="1"/>
  <c r="H91" i="1"/>
  <c r="I91" i="1"/>
  <c r="D92" i="1"/>
  <c r="E92" i="1"/>
  <c r="G92" i="1"/>
  <c r="H92" i="1"/>
  <c r="I92" i="1"/>
  <c r="D93" i="1"/>
  <c r="E93" i="1"/>
  <c r="G93" i="1"/>
  <c r="H93" i="1"/>
  <c r="D94" i="1"/>
  <c r="E94" i="1"/>
  <c r="G94" i="1"/>
  <c r="H94" i="1"/>
  <c r="D95" i="1"/>
  <c r="E95" i="1"/>
  <c r="G95" i="1"/>
  <c r="H95" i="1"/>
  <c r="D96" i="1"/>
  <c r="E96" i="1"/>
  <c r="G96" i="1"/>
  <c r="H96" i="1"/>
  <c r="I96" i="1"/>
  <c r="B97" i="1"/>
  <c r="D97" i="1"/>
  <c r="E97" i="1"/>
  <c r="G97" i="1"/>
  <c r="H97" i="1"/>
  <c r="H16" i="5"/>
  <c r="J16" i="5"/>
  <c r="H17" i="5"/>
  <c r="J17" i="5"/>
  <c r="H18" i="5"/>
  <c r="J18" i="5"/>
  <c r="H19" i="5"/>
  <c r="J19" i="5"/>
  <c r="H20" i="5"/>
  <c r="J20" i="5"/>
  <c r="H21" i="5"/>
  <c r="J21" i="5"/>
  <c r="H22" i="5"/>
  <c r="J22" i="5"/>
  <c r="H23" i="5"/>
  <c r="J23" i="5"/>
  <c r="H24" i="5"/>
  <c r="J24" i="5"/>
  <c r="H25" i="5"/>
  <c r="J25" i="5"/>
  <c r="H26" i="5"/>
  <c r="J26" i="5"/>
  <c r="H27" i="5"/>
  <c r="J27" i="5"/>
  <c r="H28" i="5"/>
  <c r="J28" i="5"/>
  <c r="H29" i="5"/>
  <c r="J29" i="5"/>
  <c r="H30" i="5"/>
  <c r="J30" i="5"/>
  <c r="H31" i="5"/>
  <c r="J31" i="5"/>
  <c r="H32" i="5"/>
  <c r="J32" i="5"/>
  <c r="H33" i="5"/>
  <c r="J33" i="5"/>
  <c r="D35" i="5"/>
  <c r="H35" i="5"/>
  <c r="J35" i="5"/>
</calcChain>
</file>

<file path=xl/sharedStrings.xml><?xml version="1.0" encoding="utf-8"?>
<sst xmlns="http://schemas.openxmlformats.org/spreadsheetml/2006/main" count="1114" uniqueCount="326">
  <si>
    <t>CTP NAME</t>
  </si>
  <si>
    <t>PVR %</t>
  </si>
  <si>
    <t>PVR VOLUME</t>
  </si>
  <si>
    <t>DBQ %</t>
  </si>
  <si>
    <t>DBQ AVAIL</t>
  </si>
  <si>
    <t>SABINE 13/ WC 91 TENNMTR 011455</t>
  </si>
  <si>
    <t>EC 254 TENN. MTR. 011076</t>
  </si>
  <si>
    <t>EC 334 F SALES</t>
  </si>
  <si>
    <t>EI 305 (296)</t>
  </si>
  <si>
    <t>EI 315-329 TENN MTR. 011769</t>
  </si>
  <si>
    <t>EI 316 SALES TENN MTR. 011846</t>
  </si>
  <si>
    <t>EI 330 B SR MTR 004747</t>
  </si>
  <si>
    <t>EI 330 C SR MTR 004741</t>
  </si>
  <si>
    <t>EI 333 SR MTR 004754</t>
  </si>
  <si>
    <t>EI 337A TX GAS</t>
  </si>
  <si>
    <t>EI 365 TENN. MTR. 011220</t>
  </si>
  <si>
    <t>SMI 128 SR MTR 004753</t>
  </si>
  <si>
    <t>SMI 23 SR MTR. 004794</t>
  </si>
  <si>
    <t>SMI 41 SR MTR. 004728</t>
  </si>
  <si>
    <t>SS 154 TENN MTR. 010932</t>
  </si>
  <si>
    <t>SS 198H TENN MTR. 011180</t>
  </si>
  <si>
    <t>WC 45 TENN MTR. 010578</t>
  </si>
  <si>
    <t>WC 580 GAS SALES</t>
  </si>
  <si>
    <t>SS 198J TENN. MTR. 011802</t>
  </si>
  <si>
    <t>EC 334 SR METER 004749</t>
  </si>
  <si>
    <t>EC 335 SR METER 004751</t>
  </si>
  <si>
    <t>SMI 265 TENN. MTR. 011479</t>
  </si>
  <si>
    <t>EI 313 OCS-G-2608</t>
  </si>
  <si>
    <t>EI 314 - EXXON OP. - COL. MTR 623</t>
  </si>
  <si>
    <t>WC 560/561 - NEWFIELD</t>
  </si>
  <si>
    <t>WC BLK 53 S/2 - ZILKHA</t>
  </si>
  <si>
    <t>WC 49/SP3 - SONAT</t>
  </si>
  <si>
    <t>EI 330 A SR MTR 004746</t>
  </si>
  <si>
    <t>DEVON ENERGY CORPORATION</t>
  </si>
  <si>
    <t>HI 140</t>
  </si>
  <si>
    <t>HI 325 A</t>
  </si>
  <si>
    <t>HI 339/340 A</t>
  </si>
  <si>
    <t>HI 351/368 A</t>
  </si>
  <si>
    <t>HI 563/564 B</t>
  </si>
  <si>
    <t>HI 582 C</t>
  </si>
  <si>
    <t>SMI 48</t>
  </si>
  <si>
    <t>WC 532/533 SALES</t>
  </si>
  <si>
    <t>WC 534</t>
  </si>
  <si>
    <t>WC 551</t>
  </si>
  <si>
    <t>WC 560</t>
  </si>
  <si>
    <t>WC 587</t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</si>
  <si>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</si>
  <si>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</si>
  <si>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</si>
  <si>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</si>
  <si>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</si>
  <si>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</si>
  <si>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</si>
  <si>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</si>
  <si>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</si>
  <si>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</si>
  <si>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</si>
  <si>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</si>
  <si>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</si>
  <si>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GRETA - TOM O'CONNOR</t>
  </si>
  <si>
    <t>HALL PLT. (AVIATORS AREA)</t>
  </si>
  <si>
    <t>JENNINGS RANCH - PIN 446</t>
  </si>
  <si>
    <t>MCFADDIN, E. CP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</si>
  <si>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</si>
  <si>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</si>
  <si>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</si>
  <si>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</si>
  <si>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</si>
  <si>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</si>
  <si>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</si>
  <si>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TREVINO PLANT GAS SALES</t>
  </si>
  <si>
    <t>VOLPE FIELD CP</t>
  </si>
  <si>
    <t>VOLPE, SE</t>
  </si>
  <si>
    <t>WASKOM - JETER #2</t>
  </si>
  <si>
    <t>WASCOM CP</t>
  </si>
  <si>
    <t>WC 165 (291) ANR</t>
  </si>
  <si>
    <t>PATTERSON (SONAT METER)</t>
  </si>
  <si>
    <t>ELMGROVE - HUTCHINSON 9 - 1</t>
  </si>
  <si>
    <t>REDFISH POINT CP</t>
  </si>
  <si>
    <t>ELMGROVE - ELSTON 20-1</t>
  </si>
  <si>
    <t>HAYNES 17,18 CP</t>
  </si>
  <si>
    <t>HAYNES PLANT</t>
  </si>
  <si>
    <t>JENNINGS PLANT</t>
  </si>
  <si>
    <t>SLIGO, NORTH</t>
  </si>
  <si>
    <t>CARTHAGE - AMERICAN CENTRAL</t>
  </si>
  <si>
    <t>CARTHAGE - KOCH</t>
  </si>
  <si>
    <t xml:space="preserve">GARDEN BANKS 128 </t>
  </si>
  <si>
    <t>GARDEN BANKS 161/162 - DEVON</t>
  </si>
  <si>
    <t>VIRGINIA</t>
  </si>
  <si>
    <t>EI 294 TENN MTR 011567 - BT OPERATING</t>
  </si>
  <si>
    <t>WC 537/552A</t>
  </si>
  <si>
    <t>APRIL 2000 NOMINATIONS</t>
  </si>
  <si>
    <r>
      <t>GARDEN BANKS 161/162 -</t>
    </r>
    <r>
      <rPr>
        <b/>
        <sz val="10"/>
        <rFont val="Arial"/>
        <family val="2"/>
      </rPr>
      <t xml:space="preserve"> ENTERPRISE</t>
    </r>
  </si>
  <si>
    <t>GROSS VOLUME (MMBtu/d</t>
  </si>
  <si>
    <t>AVAILABLE AFTER PVR</t>
  </si>
  <si>
    <t>REMAINDER AVAIL</t>
  </si>
  <si>
    <t>ESTIMATE</t>
  </si>
  <si>
    <t>TO:  AMI CHOKSHI</t>
  </si>
  <si>
    <t>PHONE:</t>
  </si>
  <si>
    <t>(713) 853-9272</t>
  </si>
  <si>
    <t>EFFECTIVE DATE:</t>
  </si>
  <si>
    <t xml:space="preserve">       ENRON NORTH AMERICA</t>
  </si>
  <si>
    <t>FAX:</t>
  </si>
  <si>
    <t>(713) 646-2391</t>
  </si>
  <si>
    <t>E-MAIL:</t>
  </si>
  <si>
    <t>ami.chokshi@enron.com</t>
  </si>
  <si>
    <t>FROM:  JAN SVAJIAN</t>
  </si>
  <si>
    <t>(405) 552-8163</t>
  </si>
  <si>
    <t xml:space="preserve">            DEVON ENERGY CORPORATION</t>
  </si>
  <si>
    <t>(405) 552-4664</t>
  </si>
  <si>
    <t>jan.svajian@dvn.com</t>
  </si>
  <si>
    <t>FIELD</t>
  </si>
  <si>
    <t>WELL NAME</t>
  </si>
  <si>
    <t>PIPELINE</t>
  </si>
  <si>
    <t>METER #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</si>
  <si>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</si>
  <si>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</si>
  <si>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</si>
  <si>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</si>
  <si>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</si>
  <si>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</si>
  <si>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</si>
  <si>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</si>
  <si>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 xml:space="preserve">QUINDUNO </t>
  </si>
  <si>
    <t>BELL, A.R.              LAD &amp; LE</t>
  </si>
  <si>
    <t>KNGG</t>
  </si>
  <si>
    <t>1526-01</t>
  </si>
  <si>
    <t>ROBERTS</t>
  </si>
  <si>
    <t>TX</t>
  </si>
  <si>
    <t>PENNZ</t>
  </si>
  <si>
    <t>CLARK, CH K4 GR WA</t>
  </si>
  <si>
    <t>1553-01</t>
  </si>
  <si>
    <t>HAGGARD, J. TR2    LAD &amp; LEC</t>
  </si>
  <si>
    <t>1534-01</t>
  </si>
  <si>
    <t>HAGGARD, J. TR3</t>
  </si>
  <si>
    <t>1535-01</t>
  </si>
  <si>
    <t>HAGGARD, J. TR4    LAD &amp; LEC</t>
  </si>
  <si>
    <t>1531-01</t>
  </si>
  <si>
    <t>HAGGARD, J. TR5    No. 24</t>
  </si>
  <si>
    <t>1532-01</t>
  </si>
  <si>
    <t>HAGGARD, J. TR7</t>
  </si>
  <si>
    <t>1536-01</t>
  </si>
  <si>
    <t>HAGGARD, J. TR8</t>
  </si>
  <si>
    <t>1537-01</t>
  </si>
  <si>
    <t>HAGGARD, J. TR9</t>
  </si>
  <si>
    <t>1538-01</t>
  </si>
  <si>
    <t>HAGGARD NO. 51</t>
  </si>
  <si>
    <t>0993-01</t>
  </si>
  <si>
    <t>McCUISTION TR A</t>
  </si>
  <si>
    <t>1540-01</t>
  </si>
  <si>
    <t>McCUISTION TR B</t>
  </si>
  <si>
    <t>1539-01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</si>
  <si>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</si>
  <si>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</si>
  <si>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</si>
  <si>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</si>
  <si>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</si>
  <si>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</si>
  <si>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</si>
  <si>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</si>
  <si>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</si>
  <si>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</si>
  <si>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</si>
  <si>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</si>
  <si>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</si>
  <si>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</si>
  <si>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</si>
  <si>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</si>
  <si>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</si>
  <si>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</si>
  <si>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</si>
  <si>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NNG</t>
  </si>
  <si>
    <t>FINNEY</t>
  </si>
  <si>
    <t>51 Finney Co.</t>
  </si>
  <si>
    <t>ANDERSON UNIT NO.2</t>
  </si>
  <si>
    <t>BARRETT UNIT NO. 1</t>
  </si>
  <si>
    <t>BOPP UNIT NO 1</t>
  </si>
  <si>
    <t>BOPP UNIT NO 2</t>
  </si>
  <si>
    <t>BROCK UNIT NO 1</t>
  </si>
  <si>
    <t>BROCK UNIT NO 2</t>
  </si>
  <si>
    <t>BURG UNIT NO 1</t>
  </si>
  <si>
    <t>BURG UNIT NO 2</t>
  </si>
  <si>
    <t>BUTLER UNIT NO 1</t>
  </si>
  <si>
    <t>BUTLER UNIT NO 2</t>
  </si>
  <si>
    <t>CAMPBELL UNIT NO 1</t>
  </si>
  <si>
    <t>CAMPBELL UNIT NO 2</t>
  </si>
  <si>
    <t>335 Tate Comp.</t>
  </si>
  <si>
    <t>COY UNIT NO 1</t>
  </si>
  <si>
    <t>COY UNIT NO 2</t>
  </si>
  <si>
    <t>N/A</t>
  </si>
  <si>
    <t>CRAMER UNIT NO 1</t>
  </si>
  <si>
    <t>CRAMER UNIT NO 2</t>
  </si>
  <si>
    <t>DEAN UNIT NO 1</t>
  </si>
  <si>
    <t>DEAN UNIT NO 2</t>
  </si>
  <si>
    <t>DICK UNIT NO 1</t>
  </si>
  <si>
    <t>DICK UNIT NO 2</t>
  </si>
  <si>
    <t>DOEBBELING UNIT NO. 1-9</t>
  </si>
  <si>
    <t>DOEBBELING UNIT NO. 3-9</t>
  </si>
  <si>
    <t>DOLL UNIT NO 1</t>
  </si>
  <si>
    <t>DOLL UNIT NO 2</t>
  </si>
  <si>
    <t>FERN UNIT NO 1</t>
  </si>
  <si>
    <t>FERN UNIT NO 2</t>
  </si>
  <si>
    <t>FOSTER UNIT NO 1</t>
  </si>
  <si>
    <t>FOSTER UNIT NO 2</t>
  </si>
  <si>
    <t>HAVEL UNIT NO 1</t>
  </si>
  <si>
    <t>HAVEL UNIT NO 2</t>
  </si>
  <si>
    <t>HAWKINS UNIT NO 1</t>
  </si>
  <si>
    <t>HAWKINS UNIT NO 2</t>
  </si>
  <si>
    <t>HEDGES UNIT NO 1</t>
  </si>
  <si>
    <t>HEDGES UNIT NO 2</t>
  </si>
  <si>
    <t>JAY UNIT NO 1</t>
  </si>
  <si>
    <t>JAY UNIT NO 2</t>
  </si>
  <si>
    <t>LANDON FEED UNIT NO 1</t>
  </si>
  <si>
    <t>LANDON FEED UNIT NO 2</t>
  </si>
  <si>
    <t>LINGELBACH UNIT NO 1</t>
  </si>
  <si>
    <t>LINGELBACH UNIT NO 2</t>
  </si>
  <si>
    <t>LIVENGOOD UNIT NO 1</t>
  </si>
  <si>
    <t>LIVENGOOD UNIT NO 2</t>
  </si>
  <si>
    <t>LOOMIS UNIT NO 1</t>
  </si>
  <si>
    <t>LOOMIS UNIT NO 2</t>
  </si>
  <si>
    <t>MCCOY LESTER</t>
  </si>
  <si>
    <t>MCCOY LESTER #2</t>
  </si>
  <si>
    <t>OLTMANN UNIT NO 1</t>
  </si>
  <si>
    <t>POPE UNIT NO 1</t>
  </si>
  <si>
    <t>POPE UNIT NO 2</t>
  </si>
  <si>
    <t>PURDY UNIT NO 1</t>
  </si>
  <si>
    <t>PURDY UNIT NO 2</t>
  </si>
  <si>
    <t>SCHAEFFER UNIT NO 1-35</t>
  </si>
  <si>
    <t>SCHAEFFER UNIT NO 3-35</t>
  </si>
  <si>
    <t>SCHEUERMAN UNIT NO 1</t>
  </si>
  <si>
    <t>SCHEUERMAN UNIT NO 2</t>
  </si>
  <si>
    <t>SHELL UNIT NO 1</t>
  </si>
  <si>
    <t>SHELL UNIT NO 2</t>
  </si>
  <si>
    <t>STEENIS UNIT NO 1</t>
  </si>
  <si>
    <t>STEENIS UNIT NO 2</t>
  </si>
  <si>
    <t>STRONG UNIT NO 1</t>
  </si>
  <si>
    <t>STRONG UNIT NO 2</t>
  </si>
  <si>
    <t>THRONBROUGH NO 1</t>
  </si>
  <si>
    <t>THRONBROUGH NO 2</t>
  </si>
  <si>
    <t>TROWBRIDGE NO 1</t>
  </si>
  <si>
    <t>TROWBRIDGE NO 2</t>
  </si>
  <si>
    <t>VENTSAM NO 1</t>
  </si>
  <si>
    <t>VENTSAM NO 2</t>
  </si>
  <si>
    <t>VOLLMERS UNIT NO 1</t>
  </si>
  <si>
    <t>VOLLMERS UNIT NO 2</t>
  </si>
  <si>
    <t>WHEAT UNIT NO 1</t>
  </si>
  <si>
    <t>WHEAT UNIT NO 2</t>
  </si>
  <si>
    <t>DOEBBELING UNIT NO 2-9</t>
  </si>
  <si>
    <t>SCHAEFFER UNIT NO 2-35</t>
  </si>
  <si>
    <t>SUBTOTAL -FINNEY COUNTY STATION #51</t>
  </si>
  <si>
    <t>BARBEE JC/A/NO 1</t>
  </si>
  <si>
    <t>HASKELL</t>
  </si>
  <si>
    <t>BARBEE JC/B/NO 1</t>
  </si>
  <si>
    <t>BARBEE JC/B/NO 2</t>
  </si>
  <si>
    <t>BARBEE JC/D/NO 1</t>
  </si>
  <si>
    <t>BARBEE JC/D/NO 2</t>
  </si>
  <si>
    <t>BARBEE JC/E/NO 1</t>
  </si>
  <si>
    <t>BARBEE JC/E/NO 2</t>
  </si>
  <si>
    <t>COX UNIT NO 1</t>
  </si>
  <si>
    <t>COX UNIT NO 2</t>
  </si>
  <si>
    <t>EUBANK, G.B. NO 2</t>
  </si>
  <si>
    <t>EUBANK, M.H./B/NO 1</t>
  </si>
  <si>
    <t>EUBANK, M.H./B/NO 2</t>
  </si>
  <si>
    <t>EUBANK, M.H./F/NO 1</t>
  </si>
  <si>
    <t>EUBANK, M.H./G/NO 1</t>
  </si>
  <si>
    <t>EUBANK, M.H./I/NO 1</t>
  </si>
  <si>
    <t>EUBANK, M.H./I/NO 2</t>
  </si>
  <si>
    <t>GILES UNIT NO 1</t>
  </si>
  <si>
    <t>GILES UNIT NO 2</t>
  </si>
  <si>
    <t>PARISH UNIT NO 1</t>
  </si>
  <si>
    <t>ROGGE UNIT NO 1</t>
  </si>
  <si>
    <t>ROGGE UNIT NO 2</t>
  </si>
  <si>
    <t>YOUNT UNIT NO 1</t>
  </si>
  <si>
    <t>YOUNT UNIT NO 2</t>
  </si>
  <si>
    <t>SUBTOTAL -FINNEY COUNTY STATION #54</t>
  </si>
  <si>
    <t>HUGOTON</t>
  </si>
  <si>
    <t>VOSHELL, ESTELLA NO 1</t>
  </si>
  <si>
    <t>VOSHELL, ESTELLA NO 2</t>
  </si>
  <si>
    <t>SUBTOTAL-HASKELL COUNTY STATION #62</t>
  </si>
  <si>
    <t>ARNOLD UNIT NO 1</t>
  </si>
  <si>
    <t>SEWARD</t>
  </si>
  <si>
    <t>ARNOLD UNIT NO 2</t>
  </si>
  <si>
    <t>COONS UNIT NO 1</t>
  </si>
  <si>
    <t>COONS UNIT NO 2</t>
  </si>
  <si>
    <t>EUBANK, GB NO 1</t>
  </si>
  <si>
    <t>EUBANK, MH/G/NO 2</t>
  </si>
  <si>
    <t>LEMON JC/D/NO 1</t>
  </si>
  <si>
    <t>LEMON JC/D/NO 2</t>
  </si>
  <si>
    <t>MILLER, P.L. NO 1</t>
  </si>
  <si>
    <t>MILLER, P.L. NO 2</t>
  </si>
  <si>
    <t>STAPLETON, HAROLD UN NO 1</t>
  </si>
  <si>
    <t>STAPLETON, HAROLD UN NO 2</t>
  </si>
  <si>
    <t>THOMPSON, E.B. NO 1</t>
  </si>
  <si>
    <t>THOMPSON, E.B. NO 2</t>
  </si>
  <si>
    <t>SUBTOTAL SUBLETTE N.W. STATION #1997</t>
  </si>
  <si>
    <t>TO:</t>
  </si>
  <si>
    <t>AMI CHOKSHI</t>
  </si>
  <si>
    <t>Effective Date</t>
  </si>
  <si>
    <t>ENRON NORTH AMERICA</t>
  </si>
  <si>
    <t>FROM:</t>
  </si>
  <si>
    <t>JAN SVAJIAN</t>
  </si>
  <si>
    <t>VOLUME</t>
  </si>
  <si>
    <t>DBQ</t>
  </si>
  <si>
    <t>CDP NAME &amp; METER NUMBER</t>
  </si>
  <si>
    <t>AVAILABLE</t>
  </si>
  <si>
    <t>%</t>
  </si>
  <si>
    <t>AMOUNT</t>
  </si>
  <si>
    <t>Baird CLFK Colby (90289)</t>
  </si>
  <si>
    <t>Baird Colby Sat #3 (K-332)</t>
  </si>
  <si>
    <t>Baird WE 1312 (K-351)</t>
  </si>
  <si>
    <t>KCC 359 Battery (K-330)</t>
  </si>
  <si>
    <t>KCC #135 (K-224)</t>
  </si>
  <si>
    <t>SKEU 108 Battery</t>
  </si>
  <si>
    <t>State Walton #5 (90337)</t>
  </si>
  <si>
    <t>Baird #1257 (90339)</t>
  </si>
  <si>
    <t>Baird #1875 (90329)</t>
  </si>
  <si>
    <t>Baird #1954 (90327)</t>
  </si>
  <si>
    <t>Baird #1955 (90328)</t>
  </si>
  <si>
    <t>H.E. Lovett #2 (90348)</t>
  </si>
  <si>
    <t>State Walton #1 (90336)</t>
  </si>
  <si>
    <t>Baird #1382 (90338)</t>
  </si>
  <si>
    <t>Baird Ellen (90341)</t>
  </si>
  <si>
    <t>Baird Plant (90340)</t>
  </si>
  <si>
    <t>H.E. Lovett Tank Bty (90342)</t>
  </si>
  <si>
    <t>Baird #1381 (90353</t>
  </si>
  <si>
    <t>KEYSTONE PLANT TAILGATE MMBTU/D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</si>
</sst>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0" fontId="0" fillId="0" borderId="2" xfId="0" applyBorder="1"/>
    <xf numFmtId="2" fontId="0" fillId="0" borderId="2" xfId="0" applyNumberFormat="1" applyBorder="1"/>
    <xf numFmtId="1" fontId="0" fillId="0" borderId="2" xfId="0" applyNumberFormat="1" applyBorder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2" fillId="0" borderId="0" xfId="0" applyFont="1" applyFill="1"/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1" fillId="0" borderId="2" xfId="0" applyFont="1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4" fillId="0" borderId="0" xfId="0" applyFont="1"/>
    <xf numFmtId="0" fontId="5" fillId="0" borderId="0" xfId="0" applyFont="1"/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5" fillId="0" borderId="0" xfId="0" applyNumberFormat="1" applyFont="1"/>
    <xf numFmtId="9" fontId="5" fillId="0" borderId="0" xfId="0" applyNumberFormat="1" applyFont="1"/>
    <xf numFmtId="0" fontId="5" fillId="0" borderId="2" xfId="0" applyFont="1" applyBorder="1"/>
    <xf numFmtId="3" fontId="5" fillId="0" borderId="2" xfId="0" applyNumberFormat="1" applyFont="1" applyBorder="1"/>
    <xf numFmtId="3" fontId="4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4"/>
  <sheetViews>
    <sheetView topLeftCell="D1" workbookViewId="0">
      <pane ySplit="8" topLeftCell="A37" activePane="bottomLeft" state="frozen"/>
      <selection pane="bottomLeft" activeCell="I46" sqref="I46"/>
    </sheetView>
  </sheetViews>
  <sheetFormatPr defaultRowHeight="12.75" x14ac:dyDescent="0.2"/>
  <cols>
    <col min="1" max="1" width="40.7109375" customWidth="1"/>
    <col min="2" max="8" width="15.7109375" customWidth="1"/>
    <col min="9" max="9" width="38.85546875" customWidth="1"/>
    <col min="10" max="24" width="15.7109375" customWidth="1"/>
  </cols>
  <sheetData>
    <row r="3" spans="1:9" x14ac:dyDescent="0.2">
      <c r="A3" s="5"/>
      <c r="B3" s="5"/>
      <c r="C3" s="5"/>
      <c r="D3" s="5"/>
      <c r="E3" s="5"/>
      <c r="F3" s="5"/>
      <c r="G3" s="5"/>
      <c r="H3" s="5"/>
    </row>
    <row r="4" spans="1:9" x14ac:dyDescent="0.2">
      <c r="A4" s="6" t="s">
        <v>33</v>
      </c>
      <c r="B4" s="5"/>
      <c r="C4" s="5"/>
      <c r="D4" s="5"/>
      <c r="E4" s="5"/>
      <c r="F4" s="5"/>
      <c r="G4" s="5"/>
      <c r="H4" s="5"/>
    </row>
    <row r="5" spans="1:9" x14ac:dyDescent="0.2">
      <c r="A5" s="6" t="s">
        <v>91</v>
      </c>
      <c r="B5" s="5"/>
      <c r="C5" s="5"/>
      <c r="D5" s="5"/>
      <c r="E5" s="5"/>
      <c r="F5" s="5"/>
      <c r="G5" s="5"/>
      <c r="H5" s="5"/>
    </row>
    <row r="7" spans="1:9" x14ac:dyDescent="0.2">
      <c r="A7" s="1"/>
      <c r="B7" s="1"/>
      <c r="C7" s="1"/>
      <c r="D7" s="1"/>
      <c r="E7" s="2"/>
      <c r="F7" s="1"/>
      <c r="G7" s="1"/>
      <c r="H7" s="2"/>
    </row>
    <row r="8" spans="1:9" ht="39" thickBot="1" x14ac:dyDescent="0.25">
      <c r="A8" s="3" t="s">
        <v>0</v>
      </c>
      <c r="B8" s="18" t="s">
        <v>93</v>
      </c>
      <c r="C8" s="3" t="s">
        <v>1</v>
      </c>
      <c r="D8" s="3" t="s">
        <v>2</v>
      </c>
      <c r="E8" s="18" t="s">
        <v>94</v>
      </c>
      <c r="F8" s="3" t="s">
        <v>3</v>
      </c>
      <c r="G8" s="3" t="s">
        <v>4</v>
      </c>
      <c r="H8" s="18" t="s">
        <v>95</v>
      </c>
    </row>
    <row r="9" spans="1:9" x14ac:dyDescent="0.2">
      <c r="B9" s="17">
        <v>36617</v>
      </c>
      <c r="F9" s="7"/>
    </row>
    <row r="10" spans="1:9" x14ac:dyDescent="0.2">
      <c r="B10" s="4"/>
      <c r="D10" s="8"/>
      <c r="F10" s="7"/>
    </row>
    <row r="11" spans="1:9" x14ac:dyDescent="0.2">
      <c r="A11" t="s">
        <v>5</v>
      </c>
      <c r="B11">
        <v>893</v>
      </c>
      <c r="D11" s="8">
        <f xml:space="preserve"> SUM(B11*C11)</f>
        <v>0</v>
      </c>
      <c r="E11" s="8">
        <f xml:space="preserve"> SUM(B11-D11)</f>
        <v>893</v>
      </c>
      <c r="F11" s="7">
        <v>0.9</v>
      </c>
      <c r="G11" s="8">
        <f xml:space="preserve"> SUM(E11*F11)</f>
        <v>803.7</v>
      </c>
      <c r="H11" s="8">
        <f xml:space="preserve"> SUM(E11-G11)</f>
        <v>89.299999999999955</v>
      </c>
    </row>
    <row r="12" spans="1:9" x14ac:dyDescent="0.2">
      <c r="A12" t="s">
        <v>6</v>
      </c>
      <c r="B12">
        <v>2926</v>
      </c>
      <c r="C12">
        <v>3.9600000000000003E-2</v>
      </c>
      <c r="D12" s="8">
        <f t="shared" ref="D12:D74" si="0" xml:space="preserve"> SUM(B12*C12)</f>
        <v>115.86960000000001</v>
      </c>
      <c r="E12" s="8">
        <f t="shared" ref="E12:E74" si="1" xml:space="preserve"> SUM(B12-D12)</f>
        <v>2810.1304</v>
      </c>
      <c r="F12" s="7">
        <v>0.9</v>
      </c>
      <c r="G12" s="8">
        <f t="shared" ref="G12:G74" si="2" xml:space="preserve"> SUM(E12*F12)</f>
        <v>2529.1173600000002</v>
      </c>
      <c r="H12" s="8">
        <f xml:space="preserve"> SUM(E12-G12)</f>
        <v>281.01303999999982</v>
      </c>
    </row>
    <row r="13" spans="1:9" x14ac:dyDescent="0.2">
      <c r="A13" t="s">
        <v>7</v>
      </c>
      <c r="B13">
        <v>137</v>
      </c>
      <c r="D13" s="8">
        <f t="shared" si="0"/>
        <v>0</v>
      </c>
      <c r="E13" s="8">
        <f t="shared" si="1"/>
        <v>137</v>
      </c>
      <c r="F13" s="7">
        <v>0</v>
      </c>
      <c r="G13" s="8">
        <f t="shared" si="2"/>
        <v>0</v>
      </c>
      <c r="H13" s="8">
        <f t="shared" ref="H13:H75" si="3" xml:space="preserve"> SUM(E13-G13)</f>
        <v>137</v>
      </c>
    </row>
    <row r="14" spans="1:9" x14ac:dyDescent="0.2">
      <c r="A14" s="12" t="s">
        <v>8</v>
      </c>
      <c r="B14" s="12">
        <v>4119</v>
      </c>
      <c r="C14" s="15">
        <v>0.1376</v>
      </c>
      <c r="D14" s="13">
        <f t="shared" si="0"/>
        <v>566.77440000000001</v>
      </c>
      <c r="E14" s="13">
        <f t="shared" si="1"/>
        <v>3552.2255999999998</v>
      </c>
      <c r="F14" s="14">
        <v>0.8</v>
      </c>
      <c r="G14" s="13">
        <f t="shared" si="2"/>
        <v>2841.7804799999999</v>
      </c>
      <c r="H14" s="13">
        <f t="shared" si="3"/>
        <v>710.44511999999986</v>
      </c>
      <c r="I14" s="12"/>
    </row>
    <row r="15" spans="1:9" x14ac:dyDescent="0.2">
      <c r="A15" t="s">
        <v>9</v>
      </c>
      <c r="B15">
        <v>32</v>
      </c>
      <c r="D15" s="8">
        <f t="shared" si="0"/>
        <v>0</v>
      </c>
      <c r="E15" s="8">
        <f t="shared" si="1"/>
        <v>32</v>
      </c>
      <c r="F15" s="7">
        <v>0</v>
      </c>
      <c r="G15" s="8">
        <f t="shared" si="2"/>
        <v>0</v>
      </c>
      <c r="H15" s="8">
        <f t="shared" si="3"/>
        <v>32</v>
      </c>
    </row>
    <row r="16" spans="1:9" x14ac:dyDescent="0.2">
      <c r="A16" t="s">
        <v>10</v>
      </c>
      <c r="B16">
        <v>605</v>
      </c>
      <c r="D16" s="8">
        <f t="shared" si="0"/>
        <v>0</v>
      </c>
      <c r="E16" s="8">
        <f t="shared" si="1"/>
        <v>605</v>
      </c>
      <c r="F16" s="7">
        <v>0.8</v>
      </c>
      <c r="G16" s="8">
        <f t="shared" si="2"/>
        <v>484</v>
      </c>
      <c r="H16" s="8">
        <f t="shared" si="3"/>
        <v>121</v>
      </c>
    </row>
    <row r="17" spans="1:9" s="12" customFormat="1" x14ac:dyDescent="0.2">
      <c r="A17" s="12" t="s">
        <v>32</v>
      </c>
      <c r="B17" s="12">
        <v>2214</v>
      </c>
      <c r="C17" s="12">
        <v>0.14460000000000001</v>
      </c>
      <c r="D17" s="13">
        <f t="shared" si="0"/>
        <v>320.14440000000002</v>
      </c>
      <c r="E17" s="13">
        <f t="shared" si="1"/>
        <v>1893.8555999999999</v>
      </c>
      <c r="F17" s="14">
        <v>0.8</v>
      </c>
      <c r="G17" s="13">
        <f t="shared" si="2"/>
        <v>1515.08448</v>
      </c>
      <c r="H17" s="13">
        <f t="shared" si="3"/>
        <v>378.77111999999988</v>
      </c>
    </row>
    <row r="18" spans="1:9" s="12" customFormat="1" x14ac:dyDescent="0.2">
      <c r="A18" s="12" t="s">
        <v>11</v>
      </c>
      <c r="B18" s="12">
        <v>114</v>
      </c>
      <c r="C18" s="12">
        <v>0.31630000000000003</v>
      </c>
      <c r="D18" s="13">
        <f t="shared" si="0"/>
        <v>36.058199999999999</v>
      </c>
      <c r="E18" s="13">
        <f t="shared" si="1"/>
        <v>77.941800000000001</v>
      </c>
      <c r="F18" s="14">
        <v>0.8</v>
      </c>
      <c r="G18" s="13">
        <f t="shared" si="2"/>
        <v>62.353440000000006</v>
      </c>
      <c r="H18" s="13">
        <f t="shared" si="3"/>
        <v>15.588359999999994</v>
      </c>
    </row>
    <row r="19" spans="1:9" s="12" customFormat="1" x14ac:dyDescent="0.2">
      <c r="A19" s="12" t="s">
        <v>12</v>
      </c>
      <c r="B19" s="12">
        <v>2546</v>
      </c>
      <c r="C19" s="12">
        <v>0.17399999999999999</v>
      </c>
      <c r="D19" s="13">
        <f t="shared" si="0"/>
        <v>443.00399999999996</v>
      </c>
      <c r="E19" s="13">
        <f t="shared" si="1"/>
        <v>2102.9960000000001</v>
      </c>
      <c r="F19" s="14">
        <v>0.7</v>
      </c>
      <c r="G19" s="13">
        <f t="shared" si="2"/>
        <v>1472.0971999999999</v>
      </c>
      <c r="H19" s="13">
        <f t="shared" si="3"/>
        <v>630.89880000000016</v>
      </c>
    </row>
    <row r="20" spans="1:9" s="12" customFormat="1" x14ac:dyDescent="0.2">
      <c r="A20" s="12" t="s">
        <v>13</v>
      </c>
      <c r="B20" s="12">
        <v>3953</v>
      </c>
      <c r="C20" s="12">
        <v>0.1082</v>
      </c>
      <c r="D20" s="13">
        <f t="shared" si="0"/>
        <v>427.71460000000002</v>
      </c>
      <c r="E20" s="13">
        <f t="shared" si="1"/>
        <v>3525.2853999999998</v>
      </c>
      <c r="F20" s="14">
        <v>0.8</v>
      </c>
      <c r="G20" s="13">
        <f t="shared" si="2"/>
        <v>2820.2283200000002</v>
      </c>
      <c r="H20" s="13">
        <f t="shared" si="3"/>
        <v>705.05707999999959</v>
      </c>
    </row>
    <row r="21" spans="1:9" x14ac:dyDescent="0.2">
      <c r="A21" t="s">
        <v>14</v>
      </c>
      <c r="B21">
        <v>1</v>
      </c>
      <c r="D21" s="8">
        <f t="shared" si="0"/>
        <v>0</v>
      </c>
      <c r="E21" s="8">
        <f t="shared" si="1"/>
        <v>1</v>
      </c>
      <c r="F21" s="7">
        <v>0</v>
      </c>
      <c r="G21" s="8">
        <f t="shared" si="2"/>
        <v>0</v>
      </c>
      <c r="H21" s="8">
        <f t="shared" si="3"/>
        <v>1</v>
      </c>
    </row>
    <row r="22" spans="1:9" x14ac:dyDescent="0.2">
      <c r="A22" t="s">
        <v>15</v>
      </c>
      <c r="B22">
        <v>3346</v>
      </c>
      <c r="C22">
        <v>2.46E-2</v>
      </c>
      <c r="D22" s="8">
        <f t="shared" si="0"/>
        <v>82.311599999999999</v>
      </c>
      <c r="E22" s="8">
        <f t="shared" si="1"/>
        <v>3263.6884</v>
      </c>
      <c r="F22" s="7">
        <v>0.85</v>
      </c>
      <c r="G22" s="8">
        <f t="shared" si="2"/>
        <v>2774.1351399999999</v>
      </c>
      <c r="H22" s="8">
        <f t="shared" si="3"/>
        <v>489.55326000000014</v>
      </c>
    </row>
    <row r="23" spans="1:9" s="12" customFormat="1" x14ac:dyDescent="0.2">
      <c r="A23" s="12" t="s">
        <v>16</v>
      </c>
      <c r="B23" s="12">
        <v>1062</v>
      </c>
      <c r="C23" s="12">
        <v>0.15939999999999999</v>
      </c>
      <c r="D23" s="13">
        <f t="shared" si="0"/>
        <v>169.28279999999998</v>
      </c>
      <c r="E23" s="13">
        <f t="shared" si="1"/>
        <v>892.71720000000005</v>
      </c>
      <c r="F23" s="14">
        <v>0.8</v>
      </c>
      <c r="G23" s="13">
        <f t="shared" si="2"/>
        <v>714.17376000000013</v>
      </c>
      <c r="H23" s="13">
        <f t="shared" si="3"/>
        <v>178.54343999999992</v>
      </c>
    </row>
    <row r="24" spans="1:9" s="12" customFormat="1" x14ac:dyDescent="0.2">
      <c r="A24" s="12" t="s">
        <v>17</v>
      </c>
      <c r="B24" s="12">
        <v>64020</v>
      </c>
      <c r="C24" s="15">
        <v>0.10249999999999999</v>
      </c>
      <c r="D24" s="13">
        <f t="shared" si="0"/>
        <v>6562.0499999999993</v>
      </c>
      <c r="E24" s="13">
        <f t="shared" si="1"/>
        <v>57457.95</v>
      </c>
      <c r="F24" s="14">
        <v>0.8</v>
      </c>
      <c r="G24" s="13">
        <f t="shared" si="2"/>
        <v>45966.36</v>
      </c>
      <c r="H24" s="13">
        <f t="shared" si="3"/>
        <v>11491.589999999997</v>
      </c>
      <c r="I24" s="16"/>
    </row>
    <row r="25" spans="1:9" x14ac:dyDescent="0.2">
      <c r="A25" t="s">
        <v>18</v>
      </c>
      <c r="B25">
        <v>1</v>
      </c>
      <c r="C25">
        <v>0.1603</v>
      </c>
      <c r="D25" s="8">
        <f t="shared" si="0"/>
        <v>0.1603</v>
      </c>
      <c r="E25" s="8">
        <f t="shared" si="1"/>
        <v>0.8397</v>
      </c>
      <c r="F25" s="7">
        <v>0</v>
      </c>
      <c r="G25" s="8">
        <f t="shared" si="2"/>
        <v>0</v>
      </c>
      <c r="H25" s="8">
        <f t="shared" si="3"/>
        <v>0.8397</v>
      </c>
    </row>
    <row r="26" spans="1:9" x14ac:dyDescent="0.2">
      <c r="A26" t="s">
        <v>19</v>
      </c>
      <c r="B26">
        <v>1925</v>
      </c>
      <c r="C26">
        <v>9.8400000000000001E-2</v>
      </c>
      <c r="D26" s="8">
        <f t="shared" si="0"/>
        <v>189.42000000000002</v>
      </c>
      <c r="E26" s="8">
        <f t="shared" si="1"/>
        <v>1735.58</v>
      </c>
      <c r="F26" s="7">
        <v>0.7</v>
      </c>
      <c r="G26" s="8">
        <f t="shared" si="2"/>
        <v>1214.9059999999999</v>
      </c>
      <c r="H26" s="8">
        <f t="shared" si="3"/>
        <v>520.67399999999998</v>
      </c>
    </row>
    <row r="27" spans="1:9" x14ac:dyDescent="0.2">
      <c r="A27" t="s">
        <v>20</v>
      </c>
      <c r="B27">
        <v>6025</v>
      </c>
      <c r="C27">
        <v>4.7800000000000002E-2</v>
      </c>
      <c r="D27" s="8">
        <f t="shared" si="0"/>
        <v>287.995</v>
      </c>
      <c r="E27" s="8">
        <f t="shared" si="1"/>
        <v>5737.0050000000001</v>
      </c>
      <c r="F27" s="7">
        <v>0.8</v>
      </c>
      <c r="G27" s="8">
        <f t="shared" si="2"/>
        <v>4589.6040000000003</v>
      </c>
      <c r="H27" s="8">
        <f t="shared" si="3"/>
        <v>1147.4009999999998</v>
      </c>
    </row>
    <row r="28" spans="1:9" x14ac:dyDescent="0.2">
      <c r="A28" t="s">
        <v>21</v>
      </c>
      <c r="B28">
        <v>1930</v>
      </c>
      <c r="D28" s="8">
        <f t="shared" si="0"/>
        <v>0</v>
      </c>
      <c r="E28" s="8">
        <f t="shared" si="1"/>
        <v>1930</v>
      </c>
      <c r="F28" s="7">
        <v>0.9</v>
      </c>
      <c r="G28" s="8">
        <f t="shared" si="2"/>
        <v>1737</v>
      </c>
      <c r="H28" s="8">
        <f t="shared" si="3"/>
        <v>193</v>
      </c>
    </row>
    <row r="29" spans="1:9" s="12" customFormat="1" x14ac:dyDescent="0.2">
      <c r="A29" s="12" t="s">
        <v>22</v>
      </c>
      <c r="B29" s="12">
        <v>30352</v>
      </c>
      <c r="C29" s="12">
        <v>0.1736</v>
      </c>
      <c r="D29" s="13">
        <f t="shared" si="0"/>
        <v>5269.1072000000004</v>
      </c>
      <c r="E29" s="13">
        <f t="shared" si="1"/>
        <v>25082.892800000001</v>
      </c>
      <c r="F29" s="14">
        <v>0.85</v>
      </c>
      <c r="G29" s="13">
        <f t="shared" si="2"/>
        <v>21320.458880000002</v>
      </c>
      <c r="H29" s="13">
        <f t="shared" si="3"/>
        <v>3762.4339199999995</v>
      </c>
    </row>
    <row r="30" spans="1:9" x14ac:dyDescent="0.2">
      <c r="A30" t="s">
        <v>23</v>
      </c>
      <c r="B30">
        <v>1246</v>
      </c>
      <c r="C30">
        <v>8.8499999999999995E-2</v>
      </c>
      <c r="D30" s="8">
        <f t="shared" si="0"/>
        <v>110.271</v>
      </c>
      <c r="E30" s="8">
        <f t="shared" si="1"/>
        <v>1135.729</v>
      </c>
      <c r="F30" s="7">
        <v>0.9</v>
      </c>
      <c r="G30" s="8">
        <f t="shared" si="2"/>
        <v>1022.1561</v>
      </c>
      <c r="H30" s="8">
        <f t="shared" si="3"/>
        <v>113.5729</v>
      </c>
    </row>
    <row r="31" spans="1:9" s="12" customFormat="1" x14ac:dyDescent="0.2">
      <c r="A31" s="12" t="s">
        <v>24</v>
      </c>
      <c r="B31" s="12">
        <v>3266</v>
      </c>
      <c r="D31" s="13">
        <f t="shared" si="0"/>
        <v>0</v>
      </c>
      <c r="E31" s="13">
        <f t="shared" si="1"/>
        <v>3266</v>
      </c>
      <c r="F31" s="14">
        <v>0.9</v>
      </c>
      <c r="G31" s="13">
        <f t="shared" si="2"/>
        <v>2939.4</v>
      </c>
      <c r="H31" s="13">
        <f t="shared" si="3"/>
        <v>326.59999999999991</v>
      </c>
    </row>
    <row r="32" spans="1:9" s="12" customFormat="1" x14ac:dyDescent="0.2">
      <c r="A32" s="12" t="s">
        <v>25</v>
      </c>
      <c r="B32" s="12">
        <v>2682</v>
      </c>
      <c r="D32" s="13">
        <f t="shared" si="0"/>
        <v>0</v>
      </c>
      <c r="E32" s="13">
        <f t="shared" si="1"/>
        <v>2682</v>
      </c>
      <c r="F32" s="14">
        <v>0.9</v>
      </c>
      <c r="G32" s="13">
        <f t="shared" si="2"/>
        <v>2413.8000000000002</v>
      </c>
      <c r="H32" s="13">
        <f t="shared" si="3"/>
        <v>268.19999999999982</v>
      </c>
    </row>
    <row r="33" spans="1:9" s="12" customFormat="1" x14ac:dyDescent="0.2">
      <c r="A33" s="12" t="s">
        <v>26</v>
      </c>
      <c r="B33" s="12">
        <v>1810</v>
      </c>
      <c r="D33" s="13">
        <f t="shared" si="0"/>
        <v>0</v>
      </c>
      <c r="E33" s="13">
        <f t="shared" si="1"/>
        <v>1810</v>
      </c>
      <c r="F33" s="14">
        <v>0.75</v>
      </c>
      <c r="G33" s="13">
        <f t="shared" si="2"/>
        <v>1357.5</v>
      </c>
      <c r="H33" s="13">
        <f t="shared" si="3"/>
        <v>452.5</v>
      </c>
    </row>
    <row r="34" spans="1:9" s="12" customFormat="1" x14ac:dyDescent="0.2">
      <c r="A34" s="12" t="s">
        <v>89</v>
      </c>
      <c r="B34" s="12">
        <v>1</v>
      </c>
      <c r="D34" s="13">
        <f t="shared" si="0"/>
        <v>0</v>
      </c>
      <c r="E34" s="13">
        <f t="shared" si="1"/>
        <v>1</v>
      </c>
      <c r="F34" s="14">
        <v>0</v>
      </c>
      <c r="G34" s="13">
        <f t="shared" si="2"/>
        <v>0</v>
      </c>
      <c r="H34" s="13">
        <f t="shared" si="3"/>
        <v>1</v>
      </c>
    </row>
    <row r="35" spans="1:9" x14ac:dyDescent="0.2">
      <c r="A35" t="s">
        <v>27</v>
      </c>
      <c r="B35">
        <v>1361</v>
      </c>
      <c r="D35" s="8">
        <f t="shared" si="0"/>
        <v>0</v>
      </c>
      <c r="E35" s="8">
        <f t="shared" si="1"/>
        <v>1361</v>
      </c>
      <c r="F35" s="7">
        <v>0</v>
      </c>
      <c r="G35" s="8">
        <f t="shared" si="2"/>
        <v>0</v>
      </c>
      <c r="H35" s="8">
        <f t="shared" si="3"/>
        <v>1361</v>
      </c>
    </row>
    <row r="36" spans="1:9" x14ac:dyDescent="0.2">
      <c r="A36" s="12" t="s">
        <v>28</v>
      </c>
      <c r="B36" s="12">
        <v>199</v>
      </c>
      <c r="C36" s="12"/>
      <c r="D36" s="13">
        <f t="shared" si="0"/>
        <v>0</v>
      </c>
      <c r="E36" s="13">
        <f t="shared" si="1"/>
        <v>199</v>
      </c>
      <c r="F36" s="14">
        <v>0</v>
      </c>
      <c r="G36" s="13">
        <f t="shared" si="2"/>
        <v>0</v>
      </c>
      <c r="H36" s="8">
        <f t="shared" si="3"/>
        <v>199</v>
      </c>
      <c r="I36" s="12"/>
    </row>
    <row r="37" spans="1:9" x14ac:dyDescent="0.2">
      <c r="A37" t="s">
        <v>29</v>
      </c>
      <c r="B37">
        <v>817</v>
      </c>
      <c r="D37" s="8">
        <f t="shared" si="0"/>
        <v>0</v>
      </c>
      <c r="E37" s="8">
        <f t="shared" si="1"/>
        <v>817</v>
      </c>
      <c r="F37" s="7">
        <v>0</v>
      </c>
      <c r="G37" s="8">
        <f t="shared" si="2"/>
        <v>0</v>
      </c>
      <c r="H37" s="8">
        <f t="shared" si="3"/>
        <v>817</v>
      </c>
    </row>
    <row r="38" spans="1:9" s="12" customFormat="1" ht="13.5" customHeight="1" x14ac:dyDescent="0.2">
      <c r="A38" s="19" t="s">
        <v>30</v>
      </c>
      <c r="B38" s="19">
        <v>761</v>
      </c>
      <c r="C38" s="19"/>
      <c r="D38" s="20">
        <f t="shared" si="0"/>
        <v>0</v>
      </c>
      <c r="E38" s="20">
        <f t="shared" si="1"/>
        <v>761</v>
      </c>
      <c r="F38" s="21">
        <v>0</v>
      </c>
      <c r="G38" s="20">
        <f t="shared" si="2"/>
        <v>0</v>
      </c>
      <c r="H38" s="20">
        <f t="shared" si="3"/>
        <v>761</v>
      </c>
      <c r="I38" s="19" t="s">
        <v>96</v>
      </c>
    </row>
    <row r="39" spans="1:9" s="12" customFormat="1" x14ac:dyDescent="0.2">
      <c r="A39" s="19" t="s">
        <v>31</v>
      </c>
      <c r="B39" s="19">
        <v>2</v>
      </c>
      <c r="C39" s="19"/>
      <c r="D39" s="20">
        <f t="shared" si="0"/>
        <v>0</v>
      </c>
      <c r="E39" s="20">
        <f t="shared" si="1"/>
        <v>2</v>
      </c>
      <c r="F39" s="21">
        <v>0</v>
      </c>
      <c r="G39" s="20">
        <f t="shared" si="2"/>
        <v>0</v>
      </c>
      <c r="H39" s="20">
        <f t="shared" si="3"/>
        <v>2</v>
      </c>
      <c r="I39" s="19" t="s">
        <v>96</v>
      </c>
    </row>
    <row r="40" spans="1:9" x14ac:dyDescent="0.2">
      <c r="A40" t="s">
        <v>34</v>
      </c>
      <c r="B40">
        <v>4589</v>
      </c>
      <c r="D40" s="8">
        <f t="shared" si="0"/>
        <v>0</v>
      </c>
      <c r="E40" s="8">
        <f t="shared" si="1"/>
        <v>4589</v>
      </c>
      <c r="F40" s="7">
        <v>0.9</v>
      </c>
      <c r="G40" s="8">
        <f t="shared" si="2"/>
        <v>4130.1000000000004</v>
      </c>
      <c r="H40" s="8">
        <f t="shared" si="3"/>
        <v>458.89999999999964</v>
      </c>
    </row>
    <row r="41" spans="1:9" s="12" customFormat="1" x14ac:dyDescent="0.2">
      <c r="A41" s="12" t="s">
        <v>35</v>
      </c>
      <c r="B41" s="12">
        <v>1392</v>
      </c>
      <c r="D41" s="13">
        <f t="shared" si="0"/>
        <v>0</v>
      </c>
      <c r="E41" s="13">
        <f t="shared" si="1"/>
        <v>1392</v>
      </c>
      <c r="F41" s="14">
        <v>0.8</v>
      </c>
      <c r="G41" s="13">
        <f t="shared" si="2"/>
        <v>1113.6000000000001</v>
      </c>
      <c r="H41" s="13">
        <f t="shared" si="3"/>
        <v>278.39999999999986</v>
      </c>
    </row>
    <row r="42" spans="1:9" s="12" customFormat="1" x14ac:dyDescent="0.2">
      <c r="A42" s="12" t="s">
        <v>36</v>
      </c>
      <c r="B42" s="12">
        <v>5105</v>
      </c>
      <c r="D42" s="13">
        <f t="shared" si="0"/>
        <v>0</v>
      </c>
      <c r="E42" s="13">
        <f t="shared" si="1"/>
        <v>5105</v>
      </c>
      <c r="F42" s="14">
        <v>0.9</v>
      </c>
      <c r="G42" s="13">
        <f t="shared" si="2"/>
        <v>4594.5</v>
      </c>
      <c r="H42" s="13">
        <f t="shared" si="3"/>
        <v>510.5</v>
      </c>
    </row>
    <row r="43" spans="1:9" s="12" customFormat="1" x14ac:dyDescent="0.2">
      <c r="A43" s="12" t="s">
        <v>37</v>
      </c>
      <c r="B43" s="12">
        <v>3619</v>
      </c>
      <c r="D43" s="13">
        <f t="shared" si="0"/>
        <v>0</v>
      </c>
      <c r="E43" s="13">
        <f t="shared" si="1"/>
        <v>3619</v>
      </c>
      <c r="F43" s="14">
        <v>0.5</v>
      </c>
      <c r="G43" s="13">
        <f t="shared" si="2"/>
        <v>1809.5</v>
      </c>
      <c r="H43" s="13">
        <f t="shared" si="3"/>
        <v>1809.5</v>
      </c>
    </row>
    <row r="44" spans="1:9" s="12" customFormat="1" x14ac:dyDescent="0.2">
      <c r="A44" s="12" t="s">
        <v>38</v>
      </c>
      <c r="B44" s="12">
        <v>5932</v>
      </c>
      <c r="D44" s="13">
        <f t="shared" si="0"/>
        <v>0</v>
      </c>
      <c r="E44" s="13">
        <f t="shared" si="1"/>
        <v>5932</v>
      </c>
      <c r="F44" s="14">
        <v>0.5</v>
      </c>
      <c r="G44" s="13">
        <f t="shared" si="2"/>
        <v>2966</v>
      </c>
      <c r="H44" s="13">
        <f t="shared" si="3"/>
        <v>2966</v>
      </c>
    </row>
    <row r="45" spans="1:9" s="12" customFormat="1" x14ac:dyDescent="0.2">
      <c r="A45" s="12" t="s">
        <v>39</v>
      </c>
      <c r="B45" s="12">
        <v>2444</v>
      </c>
      <c r="D45" s="13">
        <f t="shared" si="0"/>
        <v>0</v>
      </c>
      <c r="E45" s="13">
        <f t="shared" si="1"/>
        <v>2444</v>
      </c>
      <c r="F45" s="14">
        <v>0</v>
      </c>
      <c r="G45" s="13">
        <f t="shared" si="2"/>
        <v>0</v>
      </c>
      <c r="H45" s="13">
        <f t="shared" si="3"/>
        <v>2444</v>
      </c>
    </row>
    <row r="46" spans="1:9" x14ac:dyDescent="0.2">
      <c r="A46" s="12" t="s">
        <v>40</v>
      </c>
      <c r="B46" s="12">
        <v>40181</v>
      </c>
      <c r="C46" s="12">
        <v>8.9300000000000004E-2</v>
      </c>
      <c r="D46" s="13">
        <f t="shared" si="0"/>
        <v>3588.1633000000002</v>
      </c>
      <c r="E46" s="13">
        <f t="shared" si="1"/>
        <v>36592.8367</v>
      </c>
      <c r="F46" s="14">
        <v>0.8</v>
      </c>
      <c r="G46" s="13">
        <f xml:space="preserve"> SUM(E46*F46)</f>
        <v>29274.269360000002</v>
      </c>
      <c r="H46" s="13">
        <f xml:space="preserve"> SUM(E46-G46)</f>
        <v>7318.5673399999978</v>
      </c>
      <c r="I46" s="16"/>
    </row>
    <row r="47" spans="1:9" x14ac:dyDescent="0.2">
      <c r="A47" s="12" t="s">
        <v>41</v>
      </c>
      <c r="B47" s="12">
        <v>17216</v>
      </c>
      <c r="C47" s="12"/>
      <c r="D47" s="13">
        <f t="shared" si="0"/>
        <v>0</v>
      </c>
      <c r="E47" s="13">
        <f t="shared" si="1"/>
        <v>17216</v>
      </c>
      <c r="F47" s="14">
        <v>0.6</v>
      </c>
      <c r="G47" s="13">
        <f t="shared" si="2"/>
        <v>10329.6</v>
      </c>
      <c r="H47" s="13">
        <f t="shared" si="3"/>
        <v>6886.4</v>
      </c>
      <c r="I47" s="12"/>
    </row>
    <row r="48" spans="1:9" x14ac:dyDescent="0.2">
      <c r="A48" s="12" t="s">
        <v>42</v>
      </c>
      <c r="B48" s="12">
        <v>2</v>
      </c>
      <c r="C48" s="12"/>
      <c r="D48" s="13">
        <f t="shared" si="0"/>
        <v>0</v>
      </c>
      <c r="E48" s="13">
        <f t="shared" si="1"/>
        <v>2</v>
      </c>
      <c r="F48" s="14">
        <v>0</v>
      </c>
      <c r="G48" s="13">
        <f t="shared" si="2"/>
        <v>0</v>
      </c>
      <c r="H48" s="13">
        <f t="shared" si="3"/>
        <v>2</v>
      </c>
      <c r="I48" s="12"/>
    </row>
    <row r="49" spans="1:9" x14ac:dyDescent="0.2">
      <c r="A49" s="12" t="s">
        <v>90</v>
      </c>
      <c r="B49" s="12">
        <v>10137</v>
      </c>
      <c r="C49" s="12"/>
      <c r="D49" s="13">
        <f t="shared" si="0"/>
        <v>0</v>
      </c>
      <c r="E49" s="13">
        <f t="shared" si="1"/>
        <v>10137</v>
      </c>
      <c r="F49" s="14">
        <v>0.7</v>
      </c>
      <c r="G49" s="13">
        <f t="shared" si="2"/>
        <v>7095.9</v>
      </c>
      <c r="H49" s="13">
        <f t="shared" si="3"/>
        <v>3041.1000000000004</v>
      </c>
      <c r="I49" s="12"/>
    </row>
    <row r="50" spans="1:9" x14ac:dyDescent="0.2">
      <c r="A50" s="12" t="s">
        <v>43</v>
      </c>
      <c r="B50" s="12">
        <v>2826</v>
      </c>
      <c r="C50" s="12"/>
      <c r="D50" s="13">
        <f t="shared" si="0"/>
        <v>0</v>
      </c>
      <c r="E50" s="13">
        <f t="shared" si="1"/>
        <v>2826</v>
      </c>
      <c r="F50" s="14">
        <v>0.8</v>
      </c>
      <c r="G50" s="13">
        <f t="shared" si="2"/>
        <v>2260.8000000000002</v>
      </c>
      <c r="H50" s="13">
        <f t="shared" si="3"/>
        <v>565.19999999999982</v>
      </c>
      <c r="I50" s="12"/>
    </row>
    <row r="51" spans="1:9" s="12" customFormat="1" x14ac:dyDescent="0.2">
      <c r="A51" s="12" t="s">
        <v>44</v>
      </c>
      <c r="B51" s="12">
        <v>24322</v>
      </c>
      <c r="D51" s="13">
        <f t="shared" si="0"/>
        <v>0</v>
      </c>
      <c r="E51" s="13">
        <f t="shared" si="1"/>
        <v>24322</v>
      </c>
      <c r="F51" s="14">
        <v>0.9</v>
      </c>
      <c r="G51" s="13">
        <f t="shared" si="2"/>
        <v>21889.8</v>
      </c>
      <c r="H51" s="13">
        <f t="shared" si="3"/>
        <v>2432.2000000000007</v>
      </c>
    </row>
    <row r="52" spans="1:9" x14ac:dyDescent="0.2">
      <c r="A52" s="12" t="s">
        <v>45</v>
      </c>
      <c r="B52" s="12">
        <v>1098</v>
      </c>
      <c r="C52" s="12"/>
      <c r="D52" s="13">
        <f t="shared" si="0"/>
        <v>0</v>
      </c>
      <c r="E52" s="13">
        <f t="shared" si="1"/>
        <v>1098</v>
      </c>
      <c r="F52" s="14">
        <v>0.9</v>
      </c>
      <c r="G52" s="13">
        <f t="shared" si="2"/>
        <v>988.2</v>
      </c>
      <c r="H52" s="13">
        <f t="shared" si="3"/>
        <v>109.79999999999995</v>
      </c>
      <c r="I52" s="12"/>
    </row>
    <row r="53" spans="1:9" s="12" customFormat="1" x14ac:dyDescent="0.2">
      <c r="A53" s="12" t="s">
        <v>86</v>
      </c>
      <c r="B53" s="12">
        <v>13836</v>
      </c>
      <c r="C53" s="12">
        <v>0.1804</v>
      </c>
      <c r="D53" s="13">
        <f t="shared" si="0"/>
        <v>2496.0144</v>
      </c>
      <c r="E53" s="13">
        <f t="shared" si="1"/>
        <v>11339.9856</v>
      </c>
      <c r="F53" s="14">
        <v>0.7</v>
      </c>
      <c r="G53" s="13">
        <f xml:space="preserve"> SUM(E53*F53)</f>
        <v>7937.9899199999991</v>
      </c>
      <c r="H53" s="13">
        <f xml:space="preserve"> SUM(E53-G53)</f>
        <v>3401.9956800000009</v>
      </c>
      <c r="I53" s="12" t="s">
        <v>96</v>
      </c>
    </row>
    <row r="54" spans="1:9" x14ac:dyDescent="0.2">
      <c r="A54" t="s">
        <v>87</v>
      </c>
      <c r="B54">
        <v>3904</v>
      </c>
      <c r="D54" s="8">
        <f t="shared" si="0"/>
        <v>0</v>
      </c>
      <c r="E54" s="8">
        <f t="shared" si="1"/>
        <v>3904</v>
      </c>
      <c r="F54" s="7">
        <v>0.75</v>
      </c>
      <c r="G54" s="8">
        <f t="shared" si="2"/>
        <v>2928</v>
      </c>
      <c r="H54" s="8">
        <f t="shared" si="3"/>
        <v>976</v>
      </c>
      <c r="I54" s="8">
        <f t="shared" ref="I54:I92" si="4">SUM(G54:H54)</f>
        <v>3904</v>
      </c>
    </row>
    <row r="55" spans="1:9" x14ac:dyDescent="0.2">
      <c r="A55" t="s">
        <v>92</v>
      </c>
      <c r="B55">
        <v>7251</v>
      </c>
      <c r="D55" s="8">
        <f t="shared" si="0"/>
        <v>0</v>
      </c>
      <c r="E55" s="8">
        <f t="shared" si="1"/>
        <v>7251</v>
      </c>
      <c r="F55" s="7">
        <v>0</v>
      </c>
      <c r="G55" s="8">
        <f t="shared" si="2"/>
        <v>0</v>
      </c>
      <c r="H55" s="8">
        <f t="shared" si="3"/>
        <v>7251</v>
      </c>
      <c r="I55" s="8">
        <f t="shared" si="4"/>
        <v>7251</v>
      </c>
    </row>
    <row r="56" spans="1:9" x14ac:dyDescent="0.2">
      <c r="A56" t="s">
        <v>46</v>
      </c>
      <c r="B56">
        <v>9177</v>
      </c>
      <c r="D56" s="8">
        <f t="shared" si="0"/>
        <v>0</v>
      </c>
      <c r="E56" s="8">
        <f t="shared" si="1"/>
        <v>9177</v>
      </c>
      <c r="F56" s="7">
        <v>0.95</v>
      </c>
      <c r="G56" s="8">
        <f t="shared" si="2"/>
        <v>8718.15</v>
      </c>
      <c r="H56" s="8">
        <f t="shared" si="3"/>
        <v>458.85000000000036</v>
      </c>
      <c r="I56" s="8">
        <f t="shared" si="4"/>
        <v>9177</v>
      </c>
    </row>
    <row r="57" spans="1:9" x14ac:dyDescent="0.2">
      <c r="A57" t="s">
        <v>47</v>
      </c>
      <c r="B57">
        <v>2737</v>
      </c>
      <c r="D57" s="8">
        <f t="shared" si="0"/>
        <v>0</v>
      </c>
      <c r="E57" s="8">
        <f t="shared" si="1"/>
        <v>2737</v>
      </c>
      <c r="F57" s="7">
        <v>0.9</v>
      </c>
      <c r="G57" s="8">
        <f t="shared" si="2"/>
        <v>2463.3000000000002</v>
      </c>
      <c r="H57" s="8">
        <f t="shared" si="3"/>
        <v>273.69999999999982</v>
      </c>
      <c r="I57" s="8">
        <f t="shared" si="4"/>
        <v>2737</v>
      </c>
    </row>
    <row r="58" spans="1:9" x14ac:dyDescent="0.2">
      <c r="A58" t="s">
        <v>48</v>
      </c>
      <c r="B58">
        <v>3297</v>
      </c>
      <c r="D58" s="8">
        <f t="shared" si="0"/>
        <v>0</v>
      </c>
      <c r="E58" s="8">
        <f t="shared" si="1"/>
        <v>3297</v>
      </c>
      <c r="F58" s="7">
        <v>0.95</v>
      </c>
      <c r="G58" s="8">
        <f t="shared" si="2"/>
        <v>3132.1499999999996</v>
      </c>
      <c r="H58" s="8">
        <f t="shared" si="3"/>
        <v>164.85000000000036</v>
      </c>
      <c r="I58" s="8">
        <f t="shared" si="4"/>
        <v>3297</v>
      </c>
    </row>
    <row r="59" spans="1:9" s="12" customFormat="1" x14ac:dyDescent="0.2">
      <c r="A59" s="19" t="s">
        <v>49</v>
      </c>
      <c r="B59" s="19">
        <v>10122</v>
      </c>
      <c r="C59" s="19"/>
      <c r="D59" s="20">
        <f t="shared" si="0"/>
        <v>0</v>
      </c>
      <c r="E59" s="20">
        <f t="shared" si="1"/>
        <v>10122</v>
      </c>
      <c r="F59" s="21">
        <v>0.93</v>
      </c>
      <c r="G59" s="20">
        <f t="shared" si="2"/>
        <v>9413.4600000000009</v>
      </c>
      <c r="H59" s="20">
        <f t="shared" si="3"/>
        <v>708.53999999999905</v>
      </c>
      <c r="I59" s="19" t="s">
        <v>96</v>
      </c>
    </row>
    <row r="60" spans="1:9" x14ac:dyDescent="0.2">
      <c r="A60" s="19" t="s">
        <v>50</v>
      </c>
      <c r="B60" s="22">
        <v>500</v>
      </c>
      <c r="C60" s="19"/>
      <c r="D60" s="20">
        <f t="shared" si="0"/>
        <v>0</v>
      </c>
      <c r="E60" s="20">
        <f t="shared" si="1"/>
        <v>500</v>
      </c>
      <c r="F60" s="21">
        <v>0</v>
      </c>
      <c r="G60" s="20">
        <f t="shared" si="2"/>
        <v>0</v>
      </c>
      <c r="H60" s="20">
        <f t="shared" si="3"/>
        <v>500</v>
      </c>
      <c r="I60" s="19" t="s">
        <v>96</v>
      </c>
    </row>
    <row r="61" spans="1:9" x14ac:dyDescent="0.2">
      <c r="A61" s="19" t="s">
        <v>51</v>
      </c>
      <c r="B61" s="22">
        <v>250</v>
      </c>
      <c r="C61" s="19"/>
      <c r="D61" s="20">
        <f t="shared" si="0"/>
        <v>0</v>
      </c>
      <c r="E61" s="20">
        <f t="shared" si="1"/>
        <v>250</v>
      </c>
      <c r="F61" s="21">
        <v>0</v>
      </c>
      <c r="G61" s="20">
        <f t="shared" si="2"/>
        <v>0</v>
      </c>
      <c r="H61" s="20">
        <f t="shared" si="3"/>
        <v>250</v>
      </c>
      <c r="I61" s="19" t="s">
        <v>96</v>
      </c>
    </row>
    <row r="62" spans="1:9" x14ac:dyDescent="0.2">
      <c r="A62" s="19" t="s">
        <v>52</v>
      </c>
      <c r="B62" s="19">
        <v>740</v>
      </c>
      <c r="C62" s="19"/>
      <c r="D62" s="20">
        <f t="shared" si="0"/>
        <v>0</v>
      </c>
      <c r="E62" s="20">
        <f t="shared" si="1"/>
        <v>740</v>
      </c>
      <c r="F62" s="21">
        <v>0.9</v>
      </c>
      <c r="G62" s="20">
        <f t="shared" si="2"/>
        <v>666</v>
      </c>
      <c r="H62" s="20">
        <f t="shared" si="3"/>
        <v>74</v>
      </c>
      <c r="I62" s="19" t="s">
        <v>96</v>
      </c>
    </row>
    <row r="63" spans="1:9" x14ac:dyDescent="0.2">
      <c r="A63" t="s">
        <v>53</v>
      </c>
      <c r="B63">
        <v>686</v>
      </c>
      <c r="D63" s="8">
        <f t="shared" si="0"/>
        <v>0</v>
      </c>
      <c r="E63" s="8">
        <f t="shared" si="1"/>
        <v>686</v>
      </c>
      <c r="F63" s="7">
        <v>0.92</v>
      </c>
      <c r="G63" s="8">
        <f t="shared" si="2"/>
        <v>631.12</v>
      </c>
      <c r="H63" s="8">
        <f t="shared" si="3"/>
        <v>54.879999999999995</v>
      </c>
      <c r="I63" s="8">
        <f t="shared" si="4"/>
        <v>686</v>
      </c>
    </row>
    <row r="64" spans="1:9" x14ac:dyDescent="0.2">
      <c r="A64" t="s">
        <v>54</v>
      </c>
      <c r="B64">
        <v>931</v>
      </c>
      <c r="D64" s="8">
        <f t="shared" si="0"/>
        <v>0</v>
      </c>
      <c r="E64" s="8">
        <f t="shared" si="1"/>
        <v>931</v>
      </c>
      <c r="F64" s="7">
        <v>0.92</v>
      </c>
      <c r="G64" s="8">
        <f t="shared" si="2"/>
        <v>856.52</v>
      </c>
      <c r="H64" s="8">
        <f t="shared" si="3"/>
        <v>74.480000000000018</v>
      </c>
      <c r="I64" s="8">
        <f t="shared" si="4"/>
        <v>931</v>
      </c>
    </row>
    <row r="65" spans="1:9" x14ac:dyDescent="0.2">
      <c r="A65" t="s">
        <v>55</v>
      </c>
      <c r="B65">
        <v>71</v>
      </c>
      <c r="D65" s="8">
        <f t="shared" si="0"/>
        <v>0</v>
      </c>
      <c r="E65" s="8">
        <f t="shared" si="1"/>
        <v>71</v>
      </c>
      <c r="F65" s="7">
        <v>0</v>
      </c>
      <c r="G65" s="8">
        <f t="shared" si="2"/>
        <v>0</v>
      </c>
      <c r="H65" s="8">
        <f t="shared" si="3"/>
        <v>71</v>
      </c>
      <c r="I65" s="8">
        <f t="shared" si="4"/>
        <v>71</v>
      </c>
    </row>
    <row r="66" spans="1:9" x14ac:dyDescent="0.2">
      <c r="A66" t="s">
        <v>56</v>
      </c>
      <c r="B66">
        <v>2428</v>
      </c>
      <c r="D66" s="8">
        <f t="shared" si="0"/>
        <v>0</v>
      </c>
      <c r="E66" s="8">
        <f t="shared" si="1"/>
        <v>2428</v>
      </c>
      <c r="F66" s="7">
        <v>0.9</v>
      </c>
      <c r="G66" s="8">
        <f t="shared" si="2"/>
        <v>2185.2000000000003</v>
      </c>
      <c r="H66" s="8">
        <f t="shared" si="3"/>
        <v>242.79999999999973</v>
      </c>
      <c r="I66" s="8">
        <f t="shared" si="4"/>
        <v>2428</v>
      </c>
    </row>
    <row r="67" spans="1:9" x14ac:dyDescent="0.2">
      <c r="A67" s="19" t="s">
        <v>57</v>
      </c>
      <c r="B67" s="19">
        <v>218</v>
      </c>
      <c r="C67" s="19"/>
      <c r="D67" s="20">
        <f t="shared" si="0"/>
        <v>0</v>
      </c>
      <c r="E67" s="20">
        <f t="shared" si="1"/>
        <v>218</v>
      </c>
      <c r="F67" s="21">
        <v>0.9</v>
      </c>
      <c r="G67" s="20">
        <f t="shared" si="2"/>
        <v>196.20000000000002</v>
      </c>
      <c r="H67" s="20">
        <f t="shared" si="3"/>
        <v>21.799999999999983</v>
      </c>
      <c r="I67" s="19" t="s">
        <v>96</v>
      </c>
    </row>
    <row r="68" spans="1:9" x14ac:dyDescent="0.2">
      <c r="A68" s="19" t="s">
        <v>58</v>
      </c>
      <c r="B68" s="19">
        <v>72</v>
      </c>
      <c r="C68" s="19"/>
      <c r="D68" s="20">
        <f t="shared" si="0"/>
        <v>0</v>
      </c>
      <c r="E68" s="20">
        <f t="shared" si="1"/>
        <v>72</v>
      </c>
      <c r="F68" s="21">
        <v>0.9</v>
      </c>
      <c r="G68" s="20">
        <f t="shared" si="2"/>
        <v>64.8</v>
      </c>
      <c r="H68" s="20">
        <f t="shared" si="3"/>
        <v>7.2000000000000028</v>
      </c>
      <c r="I68" s="19" t="s">
        <v>96</v>
      </c>
    </row>
    <row r="69" spans="1:9" x14ac:dyDescent="0.2">
      <c r="A69" t="s">
        <v>59</v>
      </c>
      <c r="B69">
        <v>380</v>
      </c>
      <c r="D69" s="8">
        <f t="shared" si="0"/>
        <v>0</v>
      </c>
      <c r="E69" s="8">
        <f t="shared" si="1"/>
        <v>380</v>
      </c>
      <c r="F69" s="7">
        <v>0.93</v>
      </c>
      <c r="G69" s="8">
        <f t="shared" si="2"/>
        <v>353.40000000000003</v>
      </c>
      <c r="H69" s="8">
        <f t="shared" si="3"/>
        <v>26.599999999999966</v>
      </c>
      <c r="I69" s="8">
        <f t="shared" si="4"/>
        <v>380</v>
      </c>
    </row>
    <row r="70" spans="1:9" x14ac:dyDescent="0.2">
      <c r="A70" t="s">
        <v>60</v>
      </c>
      <c r="B70">
        <v>764</v>
      </c>
      <c r="D70" s="8">
        <f t="shared" si="0"/>
        <v>0</v>
      </c>
      <c r="E70" s="8">
        <f t="shared" si="1"/>
        <v>764</v>
      </c>
      <c r="F70" s="7">
        <v>0.92</v>
      </c>
      <c r="G70" s="8">
        <f t="shared" si="2"/>
        <v>702.88</v>
      </c>
      <c r="H70" s="8">
        <f t="shared" si="3"/>
        <v>61.120000000000005</v>
      </c>
      <c r="I70" s="8">
        <f t="shared" si="4"/>
        <v>764</v>
      </c>
    </row>
    <row r="71" spans="1:9" x14ac:dyDescent="0.2">
      <c r="A71" t="s">
        <v>61</v>
      </c>
      <c r="B71">
        <v>1336</v>
      </c>
      <c r="D71" s="8">
        <f t="shared" si="0"/>
        <v>0</v>
      </c>
      <c r="E71" s="8">
        <f t="shared" si="1"/>
        <v>1336</v>
      </c>
      <c r="F71" s="7">
        <v>0.92</v>
      </c>
      <c r="G71" s="8">
        <f t="shared" si="2"/>
        <v>1229.1200000000001</v>
      </c>
      <c r="H71" s="8">
        <f t="shared" si="3"/>
        <v>106.87999999999988</v>
      </c>
      <c r="I71" s="8">
        <f t="shared" si="4"/>
        <v>1336</v>
      </c>
    </row>
    <row r="72" spans="1:9" x14ac:dyDescent="0.2">
      <c r="A72" t="s">
        <v>62</v>
      </c>
      <c r="B72">
        <v>472</v>
      </c>
      <c r="D72" s="8">
        <f t="shared" si="0"/>
        <v>0</v>
      </c>
      <c r="E72" s="8">
        <f t="shared" si="1"/>
        <v>472</v>
      </c>
      <c r="F72" s="7">
        <v>0.93</v>
      </c>
      <c r="G72" s="8">
        <f t="shared" si="2"/>
        <v>438.96000000000004</v>
      </c>
      <c r="H72" s="8">
        <f t="shared" si="3"/>
        <v>33.039999999999964</v>
      </c>
      <c r="I72" s="8">
        <f t="shared" si="4"/>
        <v>472</v>
      </c>
    </row>
    <row r="73" spans="1:9" x14ac:dyDescent="0.2">
      <c r="A73" s="19" t="s">
        <v>63</v>
      </c>
      <c r="B73" s="19">
        <v>118</v>
      </c>
      <c r="C73" s="19"/>
      <c r="D73" s="20">
        <f t="shared" si="0"/>
        <v>0</v>
      </c>
      <c r="E73" s="20">
        <f t="shared" si="1"/>
        <v>118</v>
      </c>
      <c r="F73" s="21">
        <v>0</v>
      </c>
      <c r="G73" s="20">
        <f t="shared" si="2"/>
        <v>0</v>
      </c>
      <c r="H73" s="20">
        <f t="shared" si="3"/>
        <v>118</v>
      </c>
      <c r="I73" s="19" t="s">
        <v>96</v>
      </c>
    </row>
    <row r="74" spans="1:9" x14ac:dyDescent="0.2">
      <c r="A74" t="s">
        <v>64</v>
      </c>
      <c r="B74">
        <v>8046</v>
      </c>
      <c r="D74" s="8">
        <f t="shared" si="0"/>
        <v>0</v>
      </c>
      <c r="E74" s="8">
        <f t="shared" si="1"/>
        <v>8046</v>
      </c>
      <c r="F74" s="7">
        <v>0.9</v>
      </c>
      <c r="G74" s="8">
        <f t="shared" si="2"/>
        <v>7241.4000000000005</v>
      </c>
      <c r="H74" s="8">
        <f t="shared" si="3"/>
        <v>804.59999999999945</v>
      </c>
      <c r="I74" s="8">
        <f t="shared" si="4"/>
        <v>8046</v>
      </c>
    </row>
    <row r="75" spans="1:9" x14ac:dyDescent="0.2">
      <c r="A75" t="s">
        <v>65</v>
      </c>
      <c r="B75">
        <v>653</v>
      </c>
      <c r="D75" s="8">
        <f t="shared" ref="D75:D96" si="5" xml:space="preserve"> SUM(B75*C75)</f>
        <v>0</v>
      </c>
      <c r="E75" s="8">
        <f t="shared" ref="E75:E96" si="6" xml:space="preserve"> SUM(B75-D75)</f>
        <v>653</v>
      </c>
      <c r="F75" s="7">
        <v>0.93</v>
      </c>
      <c r="G75" s="8">
        <f t="shared" ref="G75:G96" si="7" xml:space="preserve"> SUM(E75*F75)</f>
        <v>607.29000000000008</v>
      </c>
      <c r="H75" s="8">
        <f t="shared" si="3"/>
        <v>45.709999999999923</v>
      </c>
      <c r="I75" s="8">
        <f t="shared" si="4"/>
        <v>653</v>
      </c>
    </row>
    <row r="76" spans="1:9" x14ac:dyDescent="0.2">
      <c r="A76" s="19" t="s">
        <v>66</v>
      </c>
      <c r="B76" s="19">
        <v>4446</v>
      </c>
      <c r="C76" s="19"/>
      <c r="D76" s="20">
        <f t="shared" si="5"/>
        <v>0</v>
      </c>
      <c r="E76" s="20">
        <f t="shared" si="6"/>
        <v>4446</v>
      </c>
      <c r="F76" s="21">
        <v>0.9</v>
      </c>
      <c r="G76" s="20">
        <f t="shared" si="7"/>
        <v>4001.4</v>
      </c>
      <c r="H76" s="20">
        <f t="shared" ref="H76:H96" si="8" xml:space="preserve"> SUM(E76-G76)</f>
        <v>444.59999999999991</v>
      </c>
      <c r="I76" s="19" t="s">
        <v>96</v>
      </c>
    </row>
    <row r="77" spans="1:9" x14ac:dyDescent="0.2">
      <c r="A77" s="19" t="s">
        <v>67</v>
      </c>
      <c r="B77" s="19">
        <v>5405</v>
      </c>
      <c r="C77" s="19"/>
      <c r="D77" s="20">
        <f t="shared" si="5"/>
        <v>0</v>
      </c>
      <c r="E77" s="20">
        <f t="shared" si="6"/>
        <v>5405</v>
      </c>
      <c r="F77" s="21">
        <v>0.9</v>
      </c>
      <c r="G77" s="20">
        <f t="shared" si="7"/>
        <v>4864.5</v>
      </c>
      <c r="H77" s="20">
        <f t="shared" si="8"/>
        <v>540.5</v>
      </c>
      <c r="I77" s="19" t="s">
        <v>96</v>
      </c>
    </row>
    <row r="78" spans="1:9" x14ac:dyDescent="0.2">
      <c r="A78" t="s">
        <v>68</v>
      </c>
      <c r="B78">
        <v>115</v>
      </c>
      <c r="D78" s="8">
        <f t="shared" si="5"/>
        <v>0</v>
      </c>
      <c r="E78" s="8">
        <f t="shared" si="6"/>
        <v>115</v>
      </c>
      <c r="F78" s="7">
        <v>0.92</v>
      </c>
      <c r="G78" s="8">
        <f t="shared" si="7"/>
        <v>105.80000000000001</v>
      </c>
      <c r="H78" s="8">
        <f t="shared" si="8"/>
        <v>9.1999999999999886</v>
      </c>
      <c r="I78" s="8">
        <f t="shared" si="4"/>
        <v>115</v>
      </c>
    </row>
    <row r="79" spans="1:9" x14ac:dyDescent="0.2">
      <c r="A79" t="s">
        <v>69</v>
      </c>
      <c r="B79">
        <v>2512</v>
      </c>
      <c r="D79" s="8">
        <f t="shared" si="5"/>
        <v>0</v>
      </c>
      <c r="E79" s="8">
        <f t="shared" si="6"/>
        <v>2512</v>
      </c>
      <c r="F79" s="7">
        <v>0.9</v>
      </c>
      <c r="G79" s="8">
        <f t="shared" si="7"/>
        <v>2260.8000000000002</v>
      </c>
      <c r="H79" s="8">
        <f t="shared" si="8"/>
        <v>251.19999999999982</v>
      </c>
      <c r="I79" s="8">
        <f t="shared" si="4"/>
        <v>2512</v>
      </c>
    </row>
    <row r="80" spans="1:9" x14ac:dyDescent="0.2">
      <c r="A80" t="s">
        <v>70</v>
      </c>
      <c r="B80">
        <v>4867</v>
      </c>
      <c r="D80" s="8">
        <f t="shared" si="5"/>
        <v>0</v>
      </c>
      <c r="E80" s="8">
        <f t="shared" si="6"/>
        <v>4867</v>
      </c>
      <c r="F80" s="7">
        <v>0.92</v>
      </c>
      <c r="G80" s="8">
        <f t="shared" si="7"/>
        <v>4477.6400000000003</v>
      </c>
      <c r="H80" s="8">
        <f t="shared" si="8"/>
        <v>389.35999999999967</v>
      </c>
      <c r="I80" s="8">
        <f t="shared" si="4"/>
        <v>4867</v>
      </c>
    </row>
    <row r="81" spans="1:9" x14ac:dyDescent="0.2">
      <c r="A81" t="s">
        <v>71</v>
      </c>
      <c r="B81">
        <v>1281</v>
      </c>
      <c r="D81" s="8">
        <f t="shared" si="5"/>
        <v>0</v>
      </c>
      <c r="E81" s="8">
        <f t="shared" si="6"/>
        <v>1281</v>
      </c>
      <c r="F81" s="7">
        <v>0.92</v>
      </c>
      <c r="G81" s="8">
        <f t="shared" si="7"/>
        <v>1178.52</v>
      </c>
      <c r="H81" s="8">
        <f t="shared" si="8"/>
        <v>102.48000000000002</v>
      </c>
      <c r="I81" s="8">
        <f t="shared" si="4"/>
        <v>1281</v>
      </c>
    </row>
    <row r="82" spans="1:9" x14ac:dyDescent="0.2">
      <c r="A82" t="s">
        <v>72</v>
      </c>
      <c r="B82">
        <v>45</v>
      </c>
      <c r="D82" s="8">
        <f t="shared" si="5"/>
        <v>0</v>
      </c>
      <c r="E82" s="8">
        <f t="shared" si="6"/>
        <v>45</v>
      </c>
      <c r="F82" s="7">
        <v>0.92</v>
      </c>
      <c r="G82" s="8">
        <f t="shared" si="7"/>
        <v>41.4</v>
      </c>
      <c r="H82" s="8">
        <f t="shared" si="8"/>
        <v>3.6000000000000014</v>
      </c>
      <c r="I82" s="8">
        <f t="shared" si="4"/>
        <v>45</v>
      </c>
    </row>
    <row r="83" spans="1:9" x14ac:dyDescent="0.2">
      <c r="A83" s="19" t="s">
        <v>73</v>
      </c>
      <c r="B83" s="19">
        <v>192</v>
      </c>
      <c r="C83" s="19"/>
      <c r="D83" s="20">
        <f t="shared" si="5"/>
        <v>0</v>
      </c>
      <c r="E83" s="20">
        <f t="shared" si="6"/>
        <v>192</v>
      </c>
      <c r="F83" s="21">
        <v>0.9</v>
      </c>
      <c r="G83" s="20">
        <f t="shared" si="7"/>
        <v>172.8</v>
      </c>
      <c r="H83" s="20">
        <f t="shared" si="8"/>
        <v>19.199999999999989</v>
      </c>
      <c r="I83" s="19" t="s">
        <v>96</v>
      </c>
    </row>
    <row r="84" spans="1:9" x14ac:dyDescent="0.2">
      <c r="A84" s="19" t="s">
        <v>74</v>
      </c>
      <c r="B84" s="19">
        <v>2907</v>
      </c>
      <c r="C84" s="19"/>
      <c r="D84" s="20">
        <f t="shared" si="5"/>
        <v>0</v>
      </c>
      <c r="E84" s="20">
        <f t="shared" si="6"/>
        <v>2907</v>
      </c>
      <c r="F84" s="21">
        <v>0.9</v>
      </c>
      <c r="G84" s="20">
        <f t="shared" si="7"/>
        <v>2616.3000000000002</v>
      </c>
      <c r="H84" s="20">
        <f t="shared" si="8"/>
        <v>290.69999999999982</v>
      </c>
      <c r="I84" s="19" t="s">
        <v>96</v>
      </c>
    </row>
    <row r="85" spans="1:9" x14ac:dyDescent="0.2">
      <c r="A85" t="s">
        <v>75</v>
      </c>
      <c r="B85">
        <v>10779</v>
      </c>
      <c r="D85" s="8">
        <f t="shared" si="5"/>
        <v>0</v>
      </c>
      <c r="E85" s="8">
        <f t="shared" si="6"/>
        <v>10779</v>
      </c>
      <c r="F85" s="7">
        <v>0.91</v>
      </c>
      <c r="G85" s="8">
        <f t="shared" si="7"/>
        <v>9808.8900000000012</v>
      </c>
      <c r="H85" s="8">
        <f t="shared" si="8"/>
        <v>970.10999999999876</v>
      </c>
      <c r="I85" s="8">
        <f t="shared" si="4"/>
        <v>10779</v>
      </c>
    </row>
    <row r="86" spans="1:9" x14ac:dyDescent="0.2">
      <c r="A86" t="s">
        <v>76</v>
      </c>
      <c r="B86">
        <v>4649</v>
      </c>
      <c r="D86" s="8">
        <f t="shared" si="5"/>
        <v>0</v>
      </c>
      <c r="E86" s="8">
        <f t="shared" si="6"/>
        <v>4649</v>
      </c>
      <c r="F86" s="7">
        <v>0.9</v>
      </c>
      <c r="G86" s="8">
        <f t="shared" si="7"/>
        <v>4184.1000000000004</v>
      </c>
      <c r="H86" s="8">
        <f t="shared" si="8"/>
        <v>464.89999999999964</v>
      </c>
      <c r="I86" s="8">
        <f t="shared" si="4"/>
        <v>4649</v>
      </c>
    </row>
    <row r="87" spans="1:9" x14ac:dyDescent="0.2">
      <c r="A87" s="19" t="s">
        <v>77</v>
      </c>
      <c r="B87" s="19">
        <v>4</v>
      </c>
      <c r="C87" s="19"/>
      <c r="D87" s="20">
        <f t="shared" si="5"/>
        <v>0</v>
      </c>
      <c r="E87" s="20">
        <f t="shared" si="6"/>
        <v>4</v>
      </c>
      <c r="F87" s="21">
        <v>0.9</v>
      </c>
      <c r="G87" s="20">
        <f t="shared" si="7"/>
        <v>3.6</v>
      </c>
      <c r="H87" s="20">
        <f t="shared" si="8"/>
        <v>0.39999999999999991</v>
      </c>
      <c r="I87" s="19" t="s">
        <v>96</v>
      </c>
    </row>
    <row r="88" spans="1:9" x14ac:dyDescent="0.2">
      <c r="A88" t="s">
        <v>78</v>
      </c>
      <c r="B88">
        <v>2680</v>
      </c>
      <c r="D88" s="8">
        <f t="shared" si="5"/>
        <v>0</v>
      </c>
      <c r="E88" s="8">
        <f t="shared" si="6"/>
        <v>2680</v>
      </c>
      <c r="F88" s="7">
        <v>0.9</v>
      </c>
      <c r="G88" s="8">
        <f t="shared" si="7"/>
        <v>2412</v>
      </c>
      <c r="H88" s="8">
        <f t="shared" si="8"/>
        <v>268</v>
      </c>
      <c r="I88" s="8">
        <f t="shared" si="4"/>
        <v>2680</v>
      </c>
    </row>
    <row r="89" spans="1:9" x14ac:dyDescent="0.2">
      <c r="A89" s="19" t="s">
        <v>79</v>
      </c>
      <c r="B89" s="19">
        <v>111</v>
      </c>
      <c r="C89" s="19"/>
      <c r="D89" s="20">
        <f t="shared" si="5"/>
        <v>0</v>
      </c>
      <c r="E89" s="20">
        <f t="shared" si="6"/>
        <v>111</v>
      </c>
      <c r="F89" s="21">
        <v>0.9</v>
      </c>
      <c r="G89" s="20">
        <f t="shared" si="7"/>
        <v>99.9</v>
      </c>
      <c r="H89" s="20">
        <f t="shared" si="8"/>
        <v>11.099999999999994</v>
      </c>
      <c r="I89" s="19" t="s">
        <v>96</v>
      </c>
    </row>
    <row r="90" spans="1:9" x14ac:dyDescent="0.2">
      <c r="A90" t="s">
        <v>80</v>
      </c>
      <c r="B90">
        <v>1730</v>
      </c>
      <c r="D90" s="8">
        <f t="shared" si="5"/>
        <v>0</v>
      </c>
      <c r="E90" s="8">
        <f t="shared" si="6"/>
        <v>1730</v>
      </c>
      <c r="F90" s="7">
        <v>0.92</v>
      </c>
      <c r="G90" s="8">
        <f t="shared" si="7"/>
        <v>1591.6000000000001</v>
      </c>
      <c r="H90" s="8">
        <f t="shared" si="8"/>
        <v>138.39999999999986</v>
      </c>
      <c r="I90" s="8">
        <f t="shared" si="4"/>
        <v>1730</v>
      </c>
    </row>
    <row r="91" spans="1:9" x14ac:dyDescent="0.2">
      <c r="A91" t="s">
        <v>81</v>
      </c>
      <c r="B91">
        <v>196</v>
      </c>
      <c r="D91" s="8">
        <f t="shared" si="5"/>
        <v>0</v>
      </c>
      <c r="E91" s="8">
        <f t="shared" si="6"/>
        <v>196</v>
      </c>
      <c r="F91" s="7">
        <v>0.92</v>
      </c>
      <c r="G91" s="8">
        <f t="shared" si="7"/>
        <v>180.32000000000002</v>
      </c>
      <c r="H91" s="8">
        <f t="shared" si="8"/>
        <v>15.679999999999978</v>
      </c>
      <c r="I91" s="8">
        <f t="shared" si="4"/>
        <v>196</v>
      </c>
    </row>
    <row r="92" spans="1:9" x14ac:dyDescent="0.2">
      <c r="A92" t="s">
        <v>82</v>
      </c>
      <c r="B92">
        <v>7220</v>
      </c>
      <c r="D92" s="8">
        <f t="shared" si="5"/>
        <v>0</v>
      </c>
      <c r="E92" s="8">
        <f t="shared" si="6"/>
        <v>7220</v>
      </c>
      <c r="F92" s="7">
        <v>0.92</v>
      </c>
      <c r="G92" s="8">
        <f t="shared" si="7"/>
        <v>6642.4000000000005</v>
      </c>
      <c r="H92" s="8">
        <f t="shared" si="8"/>
        <v>577.59999999999945</v>
      </c>
      <c r="I92" s="8">
        <f t="shared" si="4"/>
        <v>7220</v>
      </c>
    </row>
    <row r="93" spans="1:9" x14ac:dyDescent="0.2">
      <c r="A93" s="19" t="s">
        <v>83</v>
      </c>
      <c r="B93" s="19">
        <v>5424</v>
      </c>
      <c r="C93" s="19"/>
      <c r="D93" s="20">
        <f t="shared" si="5"/>
        <v>0</v>
      </c>
      <c r="E93" s="20">
        <f t="shared" si="6"/>
        <v>5424</v>
      </c>
      <c r="F93" s="21">
        <v>0.9</v>
      </c>
      <c r="G93" s="20">
        <f t="shared" si="7"/>
        <v>4881.6000000000004</v>
      </c>
      <c r="H93" s="20">
        <f t="shared" si="8"/>
        <v>542.39999999999964</v>
      </c>
      <c r="I93" s="19" t="s">
        <v>96</v>
      </c>
    </row>
    <row r="94" spans="1:9" s="12" customFormat="1" x14ac:dyDescent="0.2">
      <c r="A94" s="19" t="s">
        <v>84</v>
      </c>
      <c r="B94" s="22">
        <v>73958</v>
      </c>
      <c r="C94" s="19">
        <v>0.11</v>
      </c>
      <c r="D94" s="20">
        <f t="shared" si="5"/>
        <v>8135.38</v>
      </c>
      <c r="E94" s="20">
        <f t="shared" si="6"/>
        <v>65822.62</v>
      </c>
      <c r="F94" s="21">
        <v>0.89468725999999998</v>
      </c>
      <c r="G94" s="20">
        <f t="shared" si="7"/>
        <v>58890.659533821192</v>
      </c>
      <c r="H94" s="20">
        <f t="shared" si="8"/>
        <v>6931.9604661788035</v>
      </c>
      <c r="I94" s="19" t="s">
        <v>96</v>
      </c>
    </row>
    <row r="95" spans="1:9" x14ac:dyDescent="0.2">
      <c r="A95" s="19" t="s">
        <v>85</v>
      </c>
      <c r="B95" s="22">
        <v>13662</v>
      </c>
      <c r="C95" s="19">
        <v>0.11</v>
      </c>
      <c r="D95" s="20">
        <f t="shared" si="5"/>
        <v>1502.82</v>
      </c>
      <c r="E95" s="20">
        <f t="shared" si="6"/>
        <v>12159.18</v>
      </c>
      <c r="F95" s="21">
        <v>0.9</v>
      </c>
      <c r="G95" s="20">
        <f t="shared" si="7"/>
        <v>10943.262000000001</v>
      </c>
      <c r="H95" s="20">
        <f t="shared" si="8"/>
        <v>1215.9179999999997</v>
      </c>
      <c r="I95" s="19" t="s">
        <v>96</v>
      </c>
    </row>
    <row r="96" spans="1:9" x14ac:dyDescent="0.2">
      <c r="A96" s="9" t="s">
        <v>88</v>
      </c>
      <c r="B96" s="9">
        <v>1097</v>
      </c>
      <c r="C96" s="9"/>
      <c r="D96" s="11">
        <f t="shared" si="5"/>
        <v>0</v>
      </c>
      <c r="E96" s="11">
        <f t="shared" si="6"/>
        <v>1097</v>
      </c>
      <c r="F96" s="10">
        <v>0.92</v>
      </c>
      <c r="G96" s="11">
        <f t="shared" si="7"/>
        <v>1009.24</v>
      </c>
      <c r="H96" s="11">
        <f t="shared" si="8"/>
        <v>87.759999999999991</v>
      </c>
      <c r="I96" s="8">
        <f>SUM(G96:H96)</f>
        <v>1097</v>
      </c>
    </row>
    <row r="97" spans="2:8" x14ac:dyDescent="0.2">
      <c r="B97" s="8">
        <f xml:space="preserve"> SUM(B11:B96)</f>
        <v>468478</v>
      </c>
      <c r="D97" s="8">
        <f>SUM(D11:D96)</f>
        <v>30302.540799999999</v>
      </c>
      <c r="E97" s="8">
        <f>SUM(E11:E96)</f>
        <v>438175.45919999998</v>
      </c>
      <c r="F97" s="7"/>
      <c r="G97" s="8">
        <f>SUM(G11:G96)</f>
        <v>355162.79597382108</v>
      </c>
      <c r="H97" s="8">
        <f>SUM(H11:H96)</f>
        <v>83012.663226178789</v>
      </c>
    </row>
    <row r="98" spans="2:8" x14ac:dyDescent="0.2">
      <c r="F98" s="7"/>
    </row>
    <row r="99" spans="2:8" x14ac:dyDescent="0.2">
      <c r="F99" s="7"/>
      <c r="H99" s="8"/>
    </row>
    <row r="100" spans="2:8" x14ac:dyDescent="0.2">
      <c r="F100" s="7"/>
    </row>
    <row r="101" spans="2:8" x14ac:dyDescent="0.2">
      <c r="F101" s="7"/>
    </row>
    <row r="102" spans="2:8" x14ac:dyDescent="0.2">
      <c r="F102" s="7"/>
    </row>
    <row r="103" spans="2:8" x14ac:dyDescent="0.2">
      <c r="F103" s="7"/>
    </row>
    <row r="104" spans="2:8" x14ac:dyDescent="0.2">
      <c r="F104" s="7"/>
    </row>
    <row r="105" spans="2:8" x14ac:dyDescent="0.2">
      <c r="F105" s="7"/>
    </row>
    <row r="106" spans="2:8" x14ac:dyDescent="0.2">
      <c r="F106" s="7"/>
    </row>
    <row r="107" spans="2:8" x14ac:dyDescent="0.2">
      <c r="F107" s="7"/>
    </row>
    <row r="108" spans="2:8" x14ac:dyDescent="0.2">
      <c r="F108" s="7"/>
    </row>
    <row r="109" spans="2:8" x14ac:dyDescent="0.2">
      <c r="F109" s="7"/>
    </row>
    <row r="110" spans="2:8" x14ac:dyDescent="0.2">
      <c r="F110" s="7"/>
    </row>
    <row r="111" spans="2:8" x14ac:dyDescent="0.2">
      <c r="F111" s="7"/>
    </row>
    <row r="112" spans="2:8" x14ac:dyDescent="0.2">
      <c r="F112" s="7"/>
    </row>
    <row r="113" spans="6:6" x14ac:dyDescent="0.2">
      <c r="F113" s="7"/>
    </row>
    <row r="114" spans="6:6" x14ac:dyDescent="0.2">
      <c r="F114" s="7"/>
    </row>
    <row r="115" spans="6:6" x14ac:dyDescent="0.2">
      <c r="F115" s="7"/>
    </row>
    <row r="116" spans="6:6" x14ac:dyDescent="0.2">
      <c r="F116" s="7"/>
    </row>
    <row r="117" spans="6:6" x14ac:dyDescent="0.2">
      <c r="F117" s="7"/>
    </row>
    <row r="118" spans="6:6" x14ac:dyDescent="0.2">
      <c r="F118" s="7"/>
    </row>
    <row r="119" spans="6:6" x14ac:dyDescent="0.2">
      <c r="F119" s="7"/>
    </row>
    <row r="120" spans="6:6" x14ac:dyDescent="0.2">
      <c r="F120" s="7"/>
    </row>
    <row r="121" spans="6:6" x14ac:dyDescent="0.2">
      <c r="F121" s="7"/>
    </row>
    <row r="122" spans="6:6" x14ac:dyDescent="0.2">
      <c r="F122" s="7"/>
    </row>
    <row r="123" spans="6:6" x14ac:dyDescent="0.2">
      <c r="F123" s="7"/>
    </row>
    <row r="124" spans="6:6" x14ac:dyDescent="0.2">
      <c r="F124" s="7"/>
    </row>
  </sheetData>
  <printOptions horizontalCentered="1" gridLines="1"/>
  <pageMargins left="0.5" right="0.5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8"/>
  <sheetViews>
    <sheetView workbookViewId="0">
      <pane xSplit="2" ySplit="10" topLeftCell="K155" activePane="bottomRight" state="frozen"/>
      <selection pane="topRight" activeCell="C1" sqref="C1"/>
      <selection pane="bottomLeft" activeCell="A2" sqref="A2"/>
      <selection pane="bottomRight" activeCell="M168" sqref="M168"/>
    </sheetView>
  </sheetViews>
  <sheetFormatPr defaultRowHeight="12.75" x14ac:dyDescent="0.2"/>
  <cols>
    <col min="1" max="1" width="21" style="1" customWidth="1"/>
    <col min="2" max="2" width="40.140625" customWidth="1"/>
    <col min="3" max="4" width="12.7109375" customWidth="1"/>
    <col min="5" max="5" width="11.28515625" style="23" bestFit="1" customWidth="1"/>
    <col min="6" max="6" width="3.5703125" bestFit="1" customWidth="1"/>
    <col min="7" max="7" width="11.28515625" style="23" bestFit="1" customWidth="1"/>
    <col min="8" max="9" width="12.7109375" style="23" customWidth="1"/>
    <col min="10" max="12" width="8.7109375" style="23" customWidth="1"/>
    <col min="13" max="13" width="18.7109375" customWidth="1"/>
    <col min="14" max="14" width="10.85546875" bestFit="1" customWidth="1"/>
  </cols>
  <sheetData>
    <row r="2" spans="1:12" x14ac:dyDescent="0.2">
      <c r="A2" s="1" t="s">
        <v>97</v>
      </c>
      <c r="C2" s="1" t="s">
        <v>98</v>
      </c>
      <c r="D2" t="s">
        <v>99</v>
      </c>
      <c r="H2" s="24" t="s">
        <v>100</v>
      </c>
      <c r="J2" s="25">
        <v>36617</v>
      </c>
    </row>
    <row r="3" spans="1:12" x14ac:dyDescent="0.2">
      <c r="A3" s="1" t="s">
        <v>101</v>
      </c>
      <c r="C3" s="1" t="s">
        <v>102</v>
      </c>
      <c r="D3" t="s">
        <v>103</v>
      </c>
    </row>
    <row r="4" spans="1:12" x14ac:dyDescent="0.2">
      <c r="C4" s="1" t="s">
        <v>104</v>
      </c>
      <c r="D4" t="s">
        <v>105</v>
      </c>
    </row>
    <row r="5" spans="1:12" x14ac:dyDescent="0.2">
      <c r="C5" s="1"/>
    </row>
    <row r="6" spans="1:12" x14ac:dyDescent="0.2">
      <c r="A6" s="1" t="s">
        <v>106</v>
      </c>
      <c r="C6" s="1" t="s">
        <v>98</v>
      </c>
      <c r="D6" t="s">
        <v>107</v>
      </c>
    </row>
    <row r="7" spans="1:12" x14ac:dyDescent="0.2">
      <c r="A7" s="1" t="s">
        <v>108</v>
      </c>
      <c r="C7" s="1" t="s">
        <v>102</v>
      </c>
      <c r="D7" t="s">
        <v>109</v>
      </c>
    </row>
    <row r="8" spans="1:12" x14ac:dyDescent="0.2">
      <c r="C8" s="1" t="s">
        <v>104</v>
      </c>
      <c r="D8" t="s">
        <v>110</v>
      </c>
    </row>
    <row r="10" spans="1:12" ht="39.950000000000003" customHeight="1" x14ac:dyDescent="0.2">
      <c r="A10" s="26" t="s">
        <v>111</v>
      </c>
      <c r="B10" s="27" t="s">
        <v>112</v>
      </c>
      <c r="C10" s="28" t="s">
        <v>113</v>
      </c>
      <c r="D10" s="28" t="s">
        <v>114</v>
      </c>
      <c r="E10" s="28" t="s">
        <v>115</v>
      </c>
      <c r="F10" s="27" t="s">
        <v>116</v>
      </c>
      <c r="G10" s="28" t="s">
        <v>117</v>
      </c>
      <c r="H10" s="29" t="s">
        <v>118</v>
      </c>
      <c r="I10" s="29" t="s">
        <v>119</v>
      </c>
      <c r="J10" s="28" t="s">
        <v>120</v>
      </c>
      <c r="K10" s="28" t="s">
        <v>121</v>
      </c>
      <c r="L10" s="28" t="s">
        <v>122</v>
      </c>
    </row>
    <row r="11" spans="1:12" x14ac:dyDescent="0.2">
      <c r="C11" s="23"/>
      <c r="D11" s="23"/>
    </row>
    <row r="12" spans="1:12" x14ac:dyDescent="0.2">
      <c r="A12" s="1" t="s">
        <v>123</v>
      </c>
      <c r="B12" t="s">
        <v>124</v>
      </c>
      <c r="C12" s="23" t="s">
        <v>125</v>
      </c>
      <c r="D12" s="23" t="s">
        <v>126</v>
      </c>
      <c r="E12" s="23" t="s">
        <v>127</v>
      </c>
      <c r="F12" t="s">
        <v>128</v>
      </c>
      <c r="G12" s="23" t="s">
        <v>129</v>
      </c>
      <c r="H12" s="30">
        <v>1</v>
      </c>
      <c r="I12" s="30">
        <v>1</v>
      </c>
      <c r="J12" s="31">
        <v>387</v>
      </c>
      <c r="K12" s="23">
        <v>1.377</v>
      </c>
      <c r="L12" s="32">
        <f t="shared" ref="L12:L23" si="0">J12*K12</f>
        <v>532.899</v>
      </c>
    </row>
    <row r="13" spans="1:12" x14ac:dyDescent="0.2">
      <c r="A13" s="1" t="s">
        <v>123</v>
      </c>
      <c r="B13" t="s">
        <v>130</v>
      </c>
      <c r="C13" s="23" t="s">
        <v>125</v>
      </c>
      <c r="D13" s="23" t="s">
        <v>131</v>
      </c>
      <c r="E13" s="23" t="s">
        <v>127</v>
      </c>
      <c r="F13" t="s">
        <v>128</v>
      </c>
      <c r="G13" s="23" t="s">
        <v>129</v>
      </c>
      <c r="H13" s="30">
        <v>1</v>
      </c>
      <c r="I13" s="30">
        <v>1</v>
      </c>
      <c r="J13" s="31">
        <v>0</v>
      </c>
      <c r="K13" s="23">
        <v>1.4359999999999999</v>
      </c>
      <c r="L13" s="31">
        <f t="shared" si="0"/>
        <v>0</v>
      </c>
    </row>
    <row r="14" spans="1:12" x14ac:dyDescent="0.2">
      <c r="A14" s="1" t="s">
        <v>123</v>
      </c>
      <c r="B14" t="s">
        <v>132</v>
      </c>
      <c r="C14" s="23" t="s">
        <v>125</v>
      </c>
      <c r="D14" s="23" t="s">
        <v>133</v>
      </c>
      <c r="E14" s="23" t="s">
        <v>127</v>
      </c>
      <c r="F14" t="s">
        <v>128</v>
      </c>
      <c r="G14" s="23" t="s">
        <v>129</v>
      </c>
      <c r="H14" s="30">
        <v>1</v>
      </c>
      <c r="I14" s="30">
        <v>1</v>
      </c>
      <c r="J14" s="31">
        <v>151</v>
      </c>
      <c r="K14" s="23">
        <v>1.155</v>
      </c>
      <c r="L14" s="32">
        <f t="shared" si="0"/>
        <v>174.405</v>
      </c>
    </row>
    <row r="15" spans="1:12" x14ac:dyDescent="0.2">
      <c r="A15" s="1" t="s">
        <v>123</v>
      </c>
      <c r="B15" t="s">
        <v>134</v>
      </c>
      <c r="C15" s="23" t="s">
        <v>125</v>
      </c>
      <c r="D15" s="23" t="s">
        <v>135</v>
      </c>
      <c r="E15" s="23" t="s">
        <v>127</v>
      </c>
      <c r="F15" t="s">
        <v>128</v>
      </c>
      <c r="G15" s="23" t="s">
        <v>129</v>
      </c>
      <c r="H15" s="30">
        <v>1</v>
      </c>
      <c r="I15" s="30">
        <v>1</v>
      </c>
      <c r="J15" s="31">
        <v>168</v>
      </c>
      <c r="K15" s="23">
        <v>1.288</v>
      </c>
      <c r="L15" s="32">
        <f t="shared" si="0"/>
        <v>216.38400000000001</v>
      </c>
    </row>
    <row r="16" spans="1:12" x14ac:dyDescent="0.2">
      <c r="A16" s="1" t="s">
        <v>123</v>
      </c>
      <c r="B16" t="s">
        <v>136</v>
      </c>
      <c r="C16" s="23" t="s">
        <v>125</v>
      </c>
      <c r="D16" s="23" t="s">
        <v>137</v>
      </c>
      <c r="E16" s="23" t="s">
        <v>127</v>
      </c>
      <c r="F16" t="s">
        <v>128</v>
      </c>
      <c r="G16" s="23" t="s">
        <v>129</v>
      </c>
      <c r="H16" s="30">
        <v>1</v>
      </c>
      <c r="I16" s="30">
        <v>1</v>
      </c>
      <c r="J16" s="31">
        <v>485</v>
      </c>
      <c r="K16" s="23">
        <v>1.353</v>
      </c>
      <c r="L16" s="32">
        <f t="shared" si="0"/>
        <v>656.20500000000004</v>
      </c>
    </row>
    <row r="17" spans="1:15" x14ac:dyDescent="0.2">
      <c r="A17" s="1" t="s">
        <v>123</v>
      </c>
      <c r="B17" t="s">
        <v>138</v>
      </c>
      <c r="C17" s="23" t="s">
        <v>125</v>
      </c>
      <c r="D17" s="23" t="s">
        <v>139</v>
      </c>
      <c r="E17" s="23" t="s">
        <v>127</v>
      </c>
      <c r="F17" t="s">
        <v>128</v>
      </c>
      <c r="G17" s="23" t="s">
        <v>129</v>
      </c>
      <c r="H17" s="30">
        <v>1</v>
      </c>
      <c r="I17" s="30">
        <v>1</v>
      </c>
      <c r="J17" s="31">
        <v>17</v>
      </c>
      <c r="K17" s="23">
        <v>1.1339999999999999</v>
      </c>
      <c r="L17" s="32">
        <f t="shared" si="0"/>
        <v>19.277999999999999</v>
      </c>
    </row>
    <row r="18" spans="1:15" x14ac:dyDescent="0.2">
      <c r="A18" s="1" t="s">
        <v>123</v>
      </c>
      <c r="B18" t="s">
        <v>140</v>
      </c>
      <c r="C18" s="23" t="s">
        <v>125</v>
      </c>
      <c r="D18" s="23" t="s">
        <v>141</v>
      </c>
      <c r="E18" s="23" t="s">
        <v>127</v>
      </c>
      <c r="F18" t="s">
        <v>128</v>
      </c>
      <c r="G18" s="23" t="s">
        <v>129</v>
      </c>
      <c r="H18" s="30">
        <v>1</v>
      </c>
      <c r="I18" s="30">
        <v>1</v>
      </c>
      <c r="J18" s="31">
        <v>27</v>
      </c>
      <c r="K18" s="23">
        <v>1.163</v>
      </c>
      <c r="L18" s="32">
        <f t="shared" si="0"/>
        <v>31.401</v>
      </c>
    </row>
    <row r="19" spans="1:15" x14ac:dyDescent="0.2">
      <c r="A19" s="1" t="s">
        <v>123</v>
      </c>
      <c r="B19" t="s">
        <v>142</v>
      </c>
      <c r="C19" s="23" t="s">
        <v>125</v>
      </c>
      <c r="D19" s="23" t="s">
        <v>143</v>
      </c>
      <c r="E19" s="23" t="s">
        <v>127</v>
      </c>
      <c r="F19" t="s">
        <v>128</v>
      </c>
      <c r="G19" s="23" t="s">
        <v>129</v>
      </c>
      <c r="H19" s="30">
        <v>1</v>
      </c>
      <c r="I19" s="30">
        <v>1</v>
      </c>
      <c r="J19" s="31">
        <v>146</v>
      </c>
      <c r="K19" s="23">
        <v>1.4910000000000001</v>
      </c>
      <c r="L19" s="32">
        <f t="shared" si="0"/>
        <v>217.68600000000001</v>
      </c>
    </row>
    <row r="20" spans="1:15" x14ac:dyDescent="0.2">
      <c r="A20" s="1" t="s">
        <v>123</v>
      </c>
      <c r="B20" t="s">
        <v>144</v>
      </c>
      <c r="C20" s="23" t="s">
        <v>125</v>
      </c>
      <c r="D20" s="23" t="s">
        <v>145</v>
      </c>
      <c r="E20" s="23" t="s">
        <v>127</v>
      </c>
      <c r="F20" t="s">
        <v>128</v>
      </c>
      <c r="G20" s="23" t="s">
        <v>129</v>
      </c>
      <c r="H20" s="30">
        <v>1</v>
      </c>
      <c r="I20" s="30">
        <v>1</v>
      </c>
      <c r="J20" s="31">
        <v>32</v>
      </c>
      <c r="K20" s="23">
        <v>1.38</v>
      </c>
      <c r="L20" s="32">
        <f t="shared" si="0"/>
        <v>44.16</v>
      </c>
    </row>
    <row r="21" spans="1:15" x14ac:dyDescent="0.2">
      <c r="A21" s="1" t="s">
        <v>123</v>
      </c>
      <c r="B21" t="s">
        <v>146</v>
      </c>
      <c r="C21" s="23" t="s">
        <v>125</v>
      </c>
      <c r="D21" s="23" t="s">
        <v>147</v>
      </c>
      <c r="E21" s="23" t="s">
        <v>127</v>
      </c>
      <c r="F21" t="s">
        <v>128</v>
      </c>
      <c r="G21" s="23" t="s">
        <v>129</v>
      </c>
      <c r="H21" s="30">
        <v>1</v>
      </c>
      <c r="I21" s="30">
        <v>1</v>
      </c>
      <c r="J21" s="31">
        <v>0</v>
      </c>
      <c r="K21" s="23">
        <v>1.4490000000000001</v>
      </c>
      <c r="L21" s="31">
        <f t="shared" si="0"/>
        <v>0</v>
      </c>
    </row>
    <row r="22" spans="1:15" x14ac:dyDescent="0.2">
      <c r="A22" s="1" t="s">
        <v>123</v>
      </c>
      <c r="B22" t="s">
        <v>148</v>
      </c>
      <c r="C22" s="23" t="s">
        <v>125</v>
      </c>
      <c r="D22" s="23" t="s">
        <v>149</v>
      </c>
      <c r="E22" s="23" t="s">
        <v>127</v>
      </c>
      <c r="F22" t="s">
        <v>128</v>
      </c>
      <c r="G22" s="23" t="s">
        <v>129</v>
      </c>
      <c r="H22" s="30">
        <v>1</v>
      </c>
      <c r="I22" s="30">
        <v>1</v>
      </c>
      <c r="J22" s="31">
        <v>252</v>
      </c>
      <c r="K22" s="23">
        <v>1.494</v>
      </c>
      <c r="L22" s="32">
        <f t="shared" si="0"/>
        <v>376.488</v>
      </c>
    </row>
    <row r="23" spans="1:15" x14ac:dyDescent="0.2">
      <c r="A23" s="33" t="s">
        <v>123</v>
      </c>
      <c r="B23" s="9" t="s">
        <v>150</v>
      </c>
      <c r="C23" s="34" t="s">
        <v>125</v>
      </c>
      <c r="D23" s="34" t="s">
        <v>151</v>
      </c>
      <c r="E23" s="34" t="s">
        <v>127</v>
      </c>
      <c r="F23" s="9" t="s">
        <v>128</v>
      </c>
      <c r="G23" s="34" t="s">
        <v>129</v>
      </c>
      <c r="H23" s="35">
        <v>1</v>
      </c>
      <c r="I23" s="35">
        <v>1</v>
      </c>
      <c r="J23" s="36">
        <v>180</v>
      </c>
      <c r="K23" s="34">
        <v>1.484</v>
      </c>
      <c r="L23" s="37">
        <f t="shared" si="0"/>
        <v>267.12</v>
      </c>
    </row>
    <row r="24" spans="1:15" x14ac:dyDescent="0.2">
      <c r="A24" s="38"/>
      <c r="B24" s="39"/>
      <c r="C24" s="40"/>
      <c r="D24" s="40"/>
      <c r="E24" s="40"/>
      <c r="F24" s="39"/>
      <c r="G24" s="40"/>
      <c r="H24" s="41"/>
      <c r="I24" s="41"/>
      <c r="J24" s="42"/>
      <c r="K24" s="40"/>
      <c r="L24" s="43"/>
      <c r="M24" s="2" t="s">
        <v>152</v>
      </c>
      <c r="N24" s="1" t="s">
        <v>4</v>
      </c>
      <c r="O24" s="2" t="s">
        <v>153</v>
      </c>
    </row>
    <row r="25" spans="1:15" ht="12.95" customHeight="1" x14ac:dyDescent="0.2">
      <c r="A25" s="61" t="s">
        <v>154</v>
      </c>
      <c r="B25" s="61"/>
      <c r="C25" s="44"/>
      <c r="D25" s="44"/>
      <c r="J25" s="45">
        <f>SUM(J12:J23)</f>
        <v>1845</v>
      </c>
      <c r="K25" s="46"/>
      <c r="L25" s="45">
        <f>SUM(L12:L23)</f>
        <v>2536.0259999999998</v>
      </c>
      <c r="M25" s="47">
        <v>0.75</v>
      </c>
      <c r="N25" s="48">
        <f>M25*L25</f>
        <v>1902.0194999999999</v>
      </c>
      <c r="O25" s="48">
        <f>L25-N25</f>
        <v>634.00649999999996</v>
      </c>
    </row>
    <row r="26" spans="1:15" ht="12.95" customHeight="1" x14ac:dyDescent="0.2">
      <c r="A26" s="44"/>
      <c r="B26" s="44"/>
      <c r="C26" s="44"/>
      <c r="D26" s="44"/>
      <c r="J26" s="45"/>
      <c r="K26" s="46"/>
      <c r="L26" s="45"/>
      <c r="M26" s="47"/>
      <c r="N26" s="48"/>
      <c r="O26" s="48"/>
    </row>
    <row r="27" spans="1:15" x14ac:dyDescent="0.2">
      <c r="J27" s="31"/>
      <c r="L27" s="31"/>
    </row>
    <row r="28" spans="1:15" x14ac:dyDescent="0.2">
      <c r="A28" s="1" t="s">
        <v>155</v>
      </c>
      <c r="B28" t="s">
        <v>156</v>
      </c>
      <c r="C28" s="23" t="s">
        <v>157</v>
      </c>
      <c r="D28" s="23">
        <v>27869</v>
      </c>
      <c r="E28" s="23" t="s">
        <v>158</v>
      </c>
      <c r="F28" t="s">
        <v>159</v>
      </c>
      <c r="G28" s="23" t="s">
        <v>160</v>
      </c>
      <c r="H28" s="30">
        <v>0.2109</v>
      </c>
      <c r="I28" s="30">
        <v>0.2109</v>
      </c>
      <c r="J28" s="31">
        <v>92</v>
      </c>
      <c r="K28" s="49">
        <v>1.0189999999999999</v>
      </c>
      <c r="L28" s="32">
        <f t="shared" ref="L28:L36" si="1">J28*K28*I28</f>
        <v>19.7714532</v>
      </c>
    </row>
    <row r="29" spans="1:15" x14ac:dyDescent="0.2">
      <c r="A29" s="1" t="s">
        <v>155</v>
      </c>
      <c r="B29" t="s">
        <v>161</v>
      </c>
      <c r="C29" s="23" t="s">
        <v>157</v>
      </c>
      <c r="D29" s="23">
        <v>28941</v>
      </c>
      <c r="E29" s="23" t="s">
        <v>158</v>
      </c>
      <c r="F29" t="s">
        <v>159</v>
      </c>
      <c r="G29" s="23" t="s">
        <v>160</v>
      </c>
      <c r="H29" s="30">
        <v>0.2109</v>
      </c>
      <c r="I29" s="30">
        <v>0.11</v>
      </c>
      <c r="J29" s="31">
        <v>112</v>
      </c>
      <c r="K29" s="49">
        <v>1.028</v>
      </c>
      <c r="L29" s="32">
        <f t="shared" si="1"/>
        <v>12.664959999999999</v>
      </c>
    </row>
    <row r="30" spans="1:15" x14ac:dyDescent="0.2">
      <c r="A30" s="1" t="s">
        <v>155</v>
      </c>
      <c r="B30" t="s">
        <v>162</v>
      </c>
      <c r="C30" s="23" t="s">
        <v>157</v>
      </c>
      <c r="D30" s="23">
        <v>29254</v>
      </c>
      <c r="E30" s="23" t="s">
        <v>158</v>
      </c>
      <c r="F30" t="s">
        <v>159</v>
      </c>
      <c r="G30" s="23" t="s">
        <v>160</v>
      </c>
      <c r="H30" s="30">
        <v>0.2109</v>
      </c>
      <c r="I30" s="30">
        <v>0.105</v>
      </c>
      <c r="J30" s="31">
        <v>238</v>
      </c>
      <c r="K30" s="49">
        <v>1.0169999999999999</v>
      </c>
      <c r="L30" s="32">
        <f t="shared" si="1"/>
        <v>25.414829999999995</v>
      </c>
    </row>
    <row r="31" spans="1:15" x14ac:dyDescent="0.2">
      <c r="A31" s="1" t="s">
        <v>155</v>
      </c>
      <c r="B31" t="s">
        <v>163</v>
      </c>
      <c r="C31" s="23" t="s">
        <v>157</v>
      </c>
      <c r="D31" s="23">
        <v>27964</v>
      </c>
      <c r="E31" s="23" t="s">
        <v>158</v>
      </c>
      <c r="F31" t="s">
        <v>159</v>
      </c>
      <c r="G31" s="23" t="s">
        <v>160</v>
      </c>
      <c r="H31" s="30">
        <v>0.5</v>
      </c>
      <c r="I31" s="30">
        <v>0.5</v>
      </c>
      <c r="J31" s="31">
        <v>62</v>
      </c>
      <c r="K31" s="49">
        <v>1.016</v>
      </c>
      <c r="L31" s="32">
        <f t="shared" si="1"/>
        <v>31.496000000000002</v>
      </c>
    </row>
    <row r="32" spans="1:15" x14ac:dyDescent="0.2">
      <c r="A32" s="1" t="s">
        <v>155</v>
      </c>
      <c r="B32" t="s">
        <v>164</v>
      </c>
      <c r="C32" s="23" t="s">
        <v>157</v>
      </c>
      <c r="D32" s="23">
        <v>28979</v>
      </c>
      <c r="E32" s="23" t="s">
        <v>158</v>
      </c>
      <c r="F32" t="s">
        <v>159</v>
      </c>
      <c r="G32" s="23" t="s">
        <v>160</v>
      </c>
      <c r="H32" s="30">
        <v>0.5</v>
      </c>
      <c r="I32" s="30">
        <v>0.25</v>
      </c>
      <c r="J32" s="31">
        <v>110</v>
      </c>
      <c r="K32" s="49">
        <v>1.0149999999999999</v>
      </c>
      <c r="L32" s="32">
        <f t="shared" si="1"/>
        <v>27.912499999999998</v>
      </c>
    </row>
    <row r="33" spans="1:15" x14ac:dyDescent="0.2">
      <c r="A33" s="1" t="s">
        <v>155</v>
      </c>
      <c r="B33" t="s">
        <v>165</v>
      </c>
      <c r="C33" s="23" t="s">
        <v>157</v>
      </c>
      <c r="D33" s="23">
        <v>29795</v>
      </c>
      <c r="E33" s="23" t="s">
        <v>158</v>
      </c>
      <c r="F33" t="s">
        <v>159</v>
      </c>
      <c r="G33" s="23" t="s">
        <v>160</v>
      </c>
      <c r="H33" s="30">
        <v>0.5</v>
      </c>
      <c r="I33" s="30">
        <v>0.5</v>
      </c>
      <c r="J33" s="31">
        <v>96</v>
      </c>
      <c r="K33" s="49">
        <v>1.014</v>
      </c>
      <c r="L33" s="32">
        <f t="shared" si="1"/>
        <v>48.671999999999997</v>
      </c>
    </row>
    <row r="34" spans="1:15" x14ac:dyDescent="0.2">
      <c r="A34" s="1" t="s">
        <v>155</v>
      </c>
      <c r="B34" t="s">
        <v>166</v>
      </c>
      <c r="C34" s="23" t="s">
        <v>157</v>
      </c>
      <c r="D34" s="23">
        <v>27965</v>
      </c>
      <c r="E34" s="23" t="s">
        <v>158</v>
      </c>
      <c r="F34" t="s">
        <v>159</v>
      </c>
      <c r="G34" s="23" t="s">
        <v>160</v>
      </c>
      <c r="H34" s="30">
        <v>0.5</v>
      </c>
      <c r="I34" s="30">
        <v>0.5</v>
      </c>
      <c r="J34" s="31">
        <v>142</v>
      </c>
      <c r="K34" s="49">
        <v>0.998</v>
      </c>
      <c r="L34" s="32">
        <f t="shared" si="1"/>
        <v>70.858000000000004</v>
      </c>
    </row>
    <row r="35" spans="1:15" x14ac:dyDescent="0.2">
      <c r="A35" s="1" t="s">
        <v>155</v>
      </c>
      <c r="B35" t="s">
        <v>167</v>
      </c>
      <c r="C35" s="23" t="s">
        <v>157</v>
      </c>
      <c r="D35" s="23">
        <v>29079</v>
      </c>
      <c r="E35" s="23" t="s">
        <v>158</v>
      </c>
      <c r="F35" t="s">
        <v>159</v>
      </c>
      <c r="G35" s="23" t="s">
        <v>160</v>
      </c>
      <c r="H35" s="30">
        <v>0.5</v>
      </c>
      <c r="I35" s="30">
        <v>0.5</v>
      </c>
      <c r="J35" s="31">
        <v>0</v>
      </c>
      <c r="K35" s="49">
        <v>1</v>
      </c>
      <c r="L35" s="32">
        <f t="shared" si="1"/>
        <v>0</v>
      </c>
    </row>
    <row r="36" spans="1:15" x14ac:dyDescent="0.2">
      <c r="A36" s="33" t="s">
        <v>155</v>
      </c>
      <c r="B36" s="9" t="s">
        <v>168</v>
      </c>
      <c r="C36" s="34" t="s">
        <v>157</v>
      </c>
      <c r="D36" s="34">
        <v>29525</v>
      </c>
      <c r="E36" s="34" t="s">
        <v>158</v>
      </c>
      <c r="F36" s="9" t="s">
        <v>159</v>
      </c>
      <c r="G36" s="34" t="s">
        <v>160</v>
      </c>
      <c r="H36" s="35">
        <v>0.5</v>
      </c>
      <c r="I36" s="35">
        <v>0.5</v>
      </c>
      <c r="J36" s="36">
        <v>142</v>
      </c>
      <c r="K36" s="50">
        <v>0.999</v>
      </c>
      <c r="L36" s="37">
        <f t="shared" si="1"/>
        <v>70.929000000000002</v>
      </c>
    </row>
    <row r="37" spans="1:15" x14ac:dyDescent="0.2">
      <c r="C37" s="23"/>
      <c r="D37" s="23"/>
      <c r="H37" s="30"/>
      <c r="I37" s="30"/>
      <c r="J37" s="31"/>
      <c r="K37" s="49"/>
      <c r="L37" s="32"/>
      <c r="M37" s="2" t="s">
        <v>152</v>
      </c>
      <c r="N37" s="1" t="s">
        <v>4</v>
      </c>
      <c r="O37" s="2" t="s">
        <v>153</v>
      </c>
    </row>
    <row r="38" spans="1:15" x14ac:dyDescent="0.2">
      <c r="A38" s="62" t="s">
        <v>169</v>
      </c>
      <c r="B38" s="62"/>
      <c r="J38" s="31">
        <f>SUM(J28:J37)</f>
        <v>994</v>
      </c>
      <c r="L38" s="32">
        <f>SUM(L28:L37)</f>
        <v>307.71874319999995</v>
      </c>
      <c r="M38" s="47">
        <v>0.75</v>
      </c>
      <c r="N38" s="48">
        <f>M38*L38</f>
        <v>230.78905739999996</v>
      </c>
      <c r="O38" s="48">
        <f>L38-N38</f>
        <v>76.929685799999987</v>
      </c>
    </row>
    <row r="39" spans="1:15" x14ac:dyDescent="0.2">
      <c r="A39" s="2"/>
      <c r="B39" s="2"/>
      <c r="J39" s="31"/>
      <c r="L39" s="32"/>
      <c r="M39" s="47"/>
      <c r="N39" s="48"/>
      <c r="O39" s="48"/>
    </row>
    <row r="40" spans="1:15" x14ac:dyDescent="0.2">
      <c r="J40" s="31"/>
      <c r="L40" s="31"/>
    </row>
    <row r="41" spans="1:15" x14ac:dyDescent="0.2">
      <c r="A41" s="1" t="s">
        <v>155</v>
      </c>
      <c r="B41" t="s">
        <v>170</v>
      </c>
      <c r="C41" s="23" t="s">
        <v>171</v>
      </c>
      <c r="D41" s="23">
        <v>25431</v>
      </c>
      <c r="E41" s="23" t="s">
        <v>172</v>
      </c>
      <c r="F41" t="s">
        <v>159</v>
      </c>
      <c r="G41" s="23" t="s">
        <v>129</v>
      </c>
      <c r="H41" s="30">
        <v>1</v>
      </c>
      <c r="I41" s="30">
        <v>1</v>
      </c>
      <c r="J41" s="31">
        <v>75</v>
      </c>
      <c r="K41" s="49">
        <v>0.88</v>
      </c>
      <c r="L41" s="32">
        <f t="shared" ref="L41:L47" si="2">J41*K41</f>
        <v>66</v>
      </c>
      <c r="M41" s="31" t="s">
        <v>173</v>
      </c>
    </row>
    <row r="42" spans="1:15" x14ac:dyDescent="0.2">
      <c r="A42" s="1" t="s">
        <v>155</v>
      </c>
      <c r="B42" t="s">
        <v>174</v>
      </c>
      <c r="C42" s="23" t="s">
        <v>171</v>
      </c>
      <c r="D42" s="23">
        <v>62680</v>
      </c>
      <c r="E42" s="23" t="s">
        <v>172</v>
      </c>
      <c r="F42" t="s">
        <v>159</v>
      </c>
      <c r="G42" s="23" t="s">
        <v>129</v>
      </c>
      <c r="H42" s="30">
        <v>1</v>
      </c>
      <c r="I42" s="30">
        <v>1</v>
      </c>
      <c r="J42" s="31">
        <v>109</v>
      </c>
      <c r="K42" s="49">
        <v>0.9</v>
      </c>
      <c r="L42" s="32">
        <f t="shared" si="2"/>
        <v>98.100000000000009</v>
      </c>
      <c r="M42" s="31" t="s">
        <v>173</v>
      </c>
    </row>
    <row r="43" spans="1:15" x14ac:dyDescent="0.2">
      <c r="A43" s="1" t="s">
        <v>155</v>
      </c>
      <c r="B43" t="s">
        <v>175</v>
      </c>
      <c r="C43" s="23" t="s">
        <v>171</v>
      </c>
      <c r="D43" s="23">
        <v>25475</v>
      </c>
      <c r="E43" s="23" t="s">
        <v>172</v>
      </c>
      <c r="F43" t="s">
        <v>159</v>
      </c>
      <c r="G43" s="23" t="s">
        <v>129</v>
      </c>
      <c r="H43" s="30">
        <v>1</v>
      </c>
      <c r="I43" s="30">
        <v>1</v>
      </c>
      <c r="J43" s="31">
        <v>7</v>
      </c>
      <c r="K43" s="49">
        <v>0.98699999999999999</v>
      </c>
      <c r="L43" s="32">
        <f t="shared" si="2"/>
        <v>6.9089999999999998</v>
      </c>
      <c r="M43" s="31" t="s">
        <v>173</v>
      </c>
    </row>
    <row r="44" spans="1:15" x14ac:dyDescent="0.2">
      <c r="A44" s="1" t="s">
        <v>155</v>
      </c>
      <c r="B44" t="s">
        <v>176</v>
      </c>
      <c r="C44" s="23" t="s">
        <v>171</v>
      </c>
      <c r="D44" s="23">
        <v>25476</v>
      </c>
      <c r="E44" s="23" t="s">
        <v>158</v>
      </c>
      <c r="F44" t="s">
        <v>159</v>
      </c>
      <c r="G44" s="23" t="s">
        <v>129</v>
      </c>
      <c r="H44" s="30">
        <v>1</v>
      </c>
      <c r="I44" s="30">
        <v>1</v>
      </c>
      <c r="J44" s="31">
        <v>40</v>
      </c>
      <c r="K44" s="49">
        <v>0.96</v>
      </c>
      <c r="L44" s="32">
        <f t="shared" si="2"/>
        <v>38.4</v>
      </c>
      <c r="M44" s="31" t="s">
        <v>173</v>
      </c>
    </row>
    <row r="45" spans="1:15" x14ac:dyDescent="0.2">
      <c r="A45" s="1" t="s">
        <v>155</v>
      </c>
      <c r="B45" t="s">
        <v>177</v>
      </c>
      <c r="C45" s="23" t="s">
        <v>171</v>
      </c>
      <c r="D45" s="23">
        <v>62487</v>
      </c>
      <c r="E45" s="23" t="s">
        <v>158</v>
      </c>
      <c r="F45" t="s">
        <v>159</v>
      </c>
      <c r="G45" s="23" t="s">
        <v>129</v>
      </c>
      <c r="H45" s="30">
        <v>1</v>
      </c>
      <c r="I45" s="30">
        <v>1</v>
      </c>
      <c r="J45" s="31">
        <v>137</v>
      </c>
      <c r="K45" s="49">
        <v>0.93400000000000005</v>
      </c>
      <c r="L45" s="32">
        <f t="shared" si="2"/>
        <v>127.95800000000001</v>
      </c>
      <c r="M45" s="31" t="s">
        <v>173</v>
      </c>
    </row>
    <row r="46" spans="1:15" x14ac:dyDescent="0.2">
      <c r="A46" s="1" t="s">
        <v>155</v>
      </c>
      <c r="B46" t="s">
        <v>178</v>
      </c>
      <c r="C46" s="23" t="s">
        <v>171</v>
      </c>
      <c r="D46" s="23">
        <v>25537</v>
      </c>
      <c r="E46" s="23" t="s">
        <v>172</v>
      </c>
      <c r="F46" t="s">
        <v>159</v>
      </c>
      <c r="G46" s="23" t="s">
        <v>129</v>
      </c>
      <c r="H46" s="30">
        <v>1</v>
      </c>
      <c r="I46" s="30">
        <v>1</v>
      </c>
      <c r="J46" s="31">
        <v>46</v>
      </c>
      <c r="K46" s="49">
        <v>0.86199999999999999</v>
      </c>
      <c r="L46" s="32">
        <f t="shared" si="2"/>
        <v>39.652000000000001</v>
      </c>
      <c r="M46" s="31" t="s">
        <v>173</v>
      </c>
    </row>
    <row r="47" spans="1:15" x14ac:dyDescent="0.2">
      <c r="A47" s="1" t="s">
        <v>155</v>
      </c>
      <c r="B47" t="s">
        <v>179</v>
      </c>
      <c r="C47" s="23" t="s">
        <v>171</v>
      </c>
      <c r="D47" s="23">
        <v>800540</v>
      </c>
      <c r="E47" s="23" t="s">
        <v>172</v>
      </c>
      <c r="F47" t="s">
        <v>159</v>
      </c>
      <c r="G47" s="23" t="s">
        <v>129</v>
      </c>
      <c r="H47" s="30">
        <v>1</v>
      </c>
      <c r="I47" s="30">
        <v>1</v>
      </c>
      <c r="J47" s="31">
        <v>107</v>
      </c>
      <c r="K47" s="49">
        <v>0.83599999999999997</v>
      </c>
      <c r="L47" s="32">
        <f t="shared" si="2"/>
        <v>89.451999999999998</v>
      </c>
      <c r="M47" s="31" t="s">
        <v>173</v>
      </c>
    </row>
    <row r="48" spans="1:15" x14ac:dyDescent="0.2">
      <c r="A48" s="1" t="s">
        <v>155</v>
      </c>
      <c r="B48" t="s">
        <v>180</v>
      </c>
      <c r="C48" s="23" t="s">
        <v>171</v>
      </c>
      <c r="D48" s="23">
        <v>25469</v>
      </c>
      <c r="E48" s="23" t="s">
        <v>172</v>
      </c>
      <c r="F48" t="s">
        <v>159</v>
      </c>
      <c r="G48" s="23" t="s">
        <v>129</v>
      </c>
      <c r="H48" s="30">
        <v>0.74299999999999999</v>
      </c>
      <c r="I48" s="30">
        <v>0.74299999999999999</v>
      </c>
      <c r="J48" s="31">
        <v>62</v>
      </c>
      <c r="K48" s="49">
        <v>0.86399999999999999</v>
      </c>
      <c r="L48" s="32">
        <f>J48*K48*I48</f>
        <v>39.801023999999998</v>
      </c>
      <c r="M48" s="31" t="s">
        <v>173</v>
      </c>
    </row>
    <row r="49" spans="1:13" x14ac:dyDescent="0.2">
      <c r="A49" s="1" t="s">
        <v>155</v>
      </c>
      <c r="B49" t="s">
        <v>181</v>
      </c>
      <c r="C49" s="23" t="s">
        <v>171</v>
      </c>
      <c r="D49" s="23">
        <v>62779</v>
      </c>
      <c r="E49" s="23" t="s">
        <v>172</v>
      </c>
      <c r="F49" t="s">
        <v>159</v>
      </c>
      <c r="G49" s="23" t="s">
        <v>129</v>
      </c>
      <c r="H49" s="30">
        <v>0.74299999999999999</v>
      </c>
      <c r="I49" s="30">
        <v>0.74299999999999999</v>
      </c>
      <c r="J49" s="31">
        <v>86</v>
      </c>
      <c r="K49" s="49">
        <v>0.874</v>
      </c>
      <c r="L49" s="32">
        <f>J49*K49*I49</f>
        <v>55.846851999999998</v>
      </c>
      <c r="M49" s="31" t="s">
        <v>173</v>
      </c>
    </row>
    <row r="50" spans="1:13" x14ac:dyDescent="0.2">
      <c r="A50" s="1" t="s">
        <v>155</v>
      </c>
      <c r="B50" t="s">
        <v>182</v>
      </c>
      <c r="C50" s="23" t="s">
        <v>171</v>
      </c>
      <c r="D50" s="23">
        <v>12256</v>
      </c>
      <c r="E50" s="23" t="s">
        <v>158</v>
      </c>
      <c r="F50" t="s">
        <v>159</v>
      </c>
      <c r="G50" s="23" t="s">
        <v>129</v>
      </c>
      <c r="H50" s="30">
        <v>1</v>
      </c>
      <c r="I50" s="30">
        <v>1</v>
      </c>
      <c r="J50" s="31">
        <v>32</v>
      </c>
      <c r="K50" s="49">
        <v>0.97799999999999998</v>
      </c>
      <c r="L50" s="32">
        <f t="shared" ref="L50:L81" si="3">J50*K50</f>
        <v>31.295999999999999</v>
      </c>
      <c r="M50" s="31" t="s">
        <v>173</v>
      </c>
    </row>
    <row r="51" spans="1:13" x14ac:dyDescent="0.2">
      <c r="A51" s="1" t="s">
        <v>155</v>
      </c>
      <c r="B51" t="s">
        <v>183</v>
      </c>
      <c r="C51" s="23" t="s">
        <v>171</v>
      </c>
      <c r="D51" s="23">
        <v>62682</v>
      </c>
      <c r="E51" s="23" t="s">
        <v>158</v>
      </c>
      <c r="F51" t="s">
        <v>159</v>
      </c>
      <c r="G51" s="23" t="s">
        <v>129</v>
      </c>
      <c r="H51" s="30">
        <v>1</v>
      </c>
      <c r="I51" s="30">
        <v>1</v>
      </c>
      <c r="J51" s="31">
        <v>81</v>
      </c>
      <c r="K51" s="49">
        <v>0.97899999999999998</v>
      </c>
      <c r="L51" s="32">
        <f t="shared" si="3"/>
        <v>79.298999999999992</v>
      </c>
      <c r="M51" s="31" t="s">
        <v>173</v>
      </c>
    </row>
    <row r="52" spans="1:13" x14ac:dyDescent="0.2">
      <c r="A52" s="1" t="s">
        <v>155</v>
      </c>
      <c r="B52" t="s">
        <v>184</v>
      </c>
      <c r="C52" s="23" t="s">
        <v>171</v>
      </c>
      <c r="D52" s="23">
        <v>25470</v>
      </c>
      <c r="E52" s="23" t="s">
        <v>158</v>
      </c>
      <c r="F52" t="s">
        <v>159</v>
      </c>
      <c r="G52" s="23" t="s">
        <v>129</v>
      </c>
      <c r="H52" s="30">
        <v>1</v>
      </c>
      <c r="I52" s="30">
        <v>1</v>
      </c>
      <c r="J52" s="31">
        <v>48</v>
      </c>
      <c r="K52" s="49">
        <v>0.98299999999999998</v>
      </c>
      <c r="L52" s="32">
        <f t="shared" si="3"/>
        <v>47.183999999999997</v>
      </c>
      <c r="M52" s="31" t="s">
        <v>173</v>
      </c>
    </row>
    <row r="53" spans="1:13" x14ac:dyDescent="0.2">
      <c r="A53" s="1" t="s">
        <v>155</v>
      </c>
      <c r="B53" t="s">
        <v>185</v>
      </c>
      <c r="C53" s="23" t="s">
        <v>171</v>
      </c>
      <c r="D53" s="23">
        <v>800541</v>
      </c>
      <c r="E53" s="23" t="s">
        <v>158</v>
      </c>
      <c r="F53" t="s">
        <v>159</v>
      </c>
      <c r="G53" s="23" t="s">
        <v>129</v>
      </c>
      <c r="H53" s="30">
        <v>1</v>
      </c>
      <c r="I53" s="30">
        <v>1</v>
      </c>
      <c r="J53" s="31">
        <v>105</v>
      </c>
      <c r="K53" s="49">
        <v>0.97499999999999998</v>
      </c>
      <c r="L53" s="32">
        <f t="shared" si="3"/>
        <v>102.375</v>
      </c>
      <c r="M53" s="31" t="s">
        <v>186</v>
      </c>
    </row>
    <row r="54" spans="1:13" x14ac:dyDescent="0.2">
      <c r="A54" s="1" t="s">
        <v>155</v>
      </c>
      <c r="B54" t="s">
        <v>187</v>
      </c>
      <c r="C54" s="23" t="s">
        <v>171</v>
      </c>
      <c r="D54" s="23">
        <v>12309</v>
      </c>
      <c r="E54" s="23" t="s">
        <v>158</v>
      </c>
      <c r="F54" t="s">
        <v>159</v>
      </c>
      <c r="G54" s="23" t="s">
        <v>129</v>
      </c>
      <c r="H54" s="30">
        <v>1</v>
      </c>
      <c r="I54" s="30">
        <v>1</v>
      </c>
      <c r="J54" s="31">
        <v>61</v>
      </c>
      <c r="K54" s="49">
        <v>0.94499999999999995</v>
      </c>
      <c r="L54" s="32">
        <f t="shared" si="3"/>
        <v>57.644999999999996</v>
      </c>
      <c r="M54" s="31" t="s">
        <v>173</v>
      </c>
    </row>
    <row r="55" spans="1:13" x14ac:dyDescent="0.2">
      <c r="A55" s="1" t="s">
        <v>155</v>
      </c>
      <c r="B55" t="s">
        <v>188</v>
      </c>
      <c r="C55" s="23" t="s">
        <v>171</v>
      </c>
      <c r="D55" s="23" t="s">
        <v>189</v>
      </c>
      <c r="E55" s="23" t="s">
        <v>158</v>
      </c>
      <c r="F55" t="s">
        <v>159</v>
      </c>
      <c r="G55" s="23" t="s">
        <v>129</v>
      </c>
      <c r="H55" s="30">
        <v>1</v>
      </c>
      <c r="I55" s="30">
        <v>1</v>
      </c>
      <c r="J55" s="31">
        <v>128</v>
      </c>
      <c r="K55" s="49">
        <v>0.93300000000000005</v>
      </c>
      <c r="L55" s="32">
        <f t="shared" si="3"/>
        <v>119.42400000000001</v>
      </c>
      <c r="M55" s="31" t="s">
        <v>173</v>
      </c>
    </row>
    <row r="56" spans="1:13" x14ac:dyDescent="0.2">
      <c r="A56" s="1" t="s">
        <v>155</v>
      </c>
      <c r="B56" t="s">
        <v>190</v>
      </c>
      <c r="C56" s="23" t="s">
        <v>171</v>
      </c>
      <c r="D56" s="23">
        <v>12736</v>
      </c>
      <c r="E56" s="23" t="s">
        <v>158</v>
      </c>
      <c r="F56" t="s">
        <v>159</v>
      </c>
      <c r="G56" s="23" t="s">
        <v>129</v>
      </c>
      <c r="H56" s="30">
        <v>1</v>
      </c>
      <c r="I56" s="30">
        <v>1</v>
      </c>
      <c r="J56" s="31">
        <v>0</v>
      </c>
      <c r="K56" s="49">
        <v>0.93600000000000005</v>
      </c>
      <c r="L56" s="31">
        <f t="shared" si="3"/>
        <v>0</v>
      </c>
      <c r="M56" s="31" t="s">
        <v>173</v>
      </c>
    </row>
    <row r="57" spans="1:13" x14ac:dyDescent="0.2">
      <c r="A57" s="1" t="s">
        <v>155</v>
      </c>
      <c r="B57" t="s">
        <v>191</v>
      </c>
      <c r="C57" s="23" t="s">
        <v>171</v>
      </c>
      <c r="D57" s="23">
        <v>800545</v>
      </c>
      <c r="E57" s="23" t="s">
        <v>158</v>
      </c>
      <c r="F57" t="s">
        <v>159</v>
      </c>
      <c r="G57" s="23" t="s">
        <v>129</v>
      </c>
      <c r="H57" s="30">
        <v>1</v>
      </c>
      <c r="I57" s="30">
        <v>1</v>
      </c>
      <c r="J57" s="31">
        <v>57</v>
      </c>
      <c r="K57" s="49">
        <v>0.93600000000000005</v>
      </c>
      <c r="L57" s="32">
        <f t="shared" si="3"/>
        <v>53.352000000000004</v>
      </c>
      <c r="M57" s="31" t="s">
        <v>186</v>
      </c>
    </row>
    <row r="58" spans="1:13" x14ac:dyDescent="0.2">
      <c r="A58" s="1" t="s">
        <v>155</v>
      </c>
      <c r="B58" t="s">
        <v>192</v>
      </c>
      <c r="C58" s="23" t="s">
        <v>171</v>
      </c>
      <c r="D58" s="23">
        <v>25474</v>
      </c>
      <c r="E58" s="23" t="s">
        <v>158</v>
      </c>
      <c r="F58" t="s">
        <v>159</v>
      </c>
      <c r="G58" s="23" t="s">
        <v>129</v>
      </c>
      <c r="H58" s="30">
        <v>1</v>
      </c>
      <c r="I58" s="30">
        <v>1</v>
      </c>
      <c r="J58" s="31">
        <v>52</v>
      </c>
      <c r="K58" s="49">
        <v>0.93</v>
      </c>
      <c r="L58" s="32">
        <f t="shared" si="3"/>
        <v>48.36</v>
      </c>
      <c r="M58" s="31" t="s">
        <v>173</v>
      </c>
    </row>
    <row r="59" spans="1:13" x14ac:dyDescent="0.2">
      <c r="A59" s="1" t="s">
        <v>155</v>
      </c>
      <c r="B59" t="s">
        <v>193</v>
      </c>
      <c r="C59" s="23" t="s">
        <v>171</v>
      </c>
      <c r="D59" s="23" t="s">
        <v>189</v>
      </c>
      <c r="E59" s="23" t="s">
        <v>158</v>
      </c>
      <c r="F59" t="s">
        <v>159</v>
      </c>
      <c r="G59" s="23" t="s">
        <v>129</v>
      </c>
      <c r="H59" s="30">
        <v>1</v>
      </c>
      <c r="I59" s="30">
        <v>1</v>
      </c>
      <c r="J59" s="31">
        <v>59</v>
      </c>
      <c r="K59" s="49">
        <v>0.91500000000000004</v>
      </c>
      <c r="L59" s="32">
        <f t="shared" si="3"/>
        <v>53.984999999999999</v>
      </c>
      <c r="M59" s="31" t="s">
        <v>173</v>
      </c>
    </row>
    <row r="60" spans="1:13" x14ac:dyDescent="0.2">
      <c r="A60" s="1" t="s">
        <v>155</v>
      </c>
      <c r="B60" t="s">
        <v>194</v>
      </c>
      <c r="C60" s="23" t="s">
        <v>171</v>
      </c>
      <c r="D60" s="23">
        <v>25438</v>
      </c>
      <c r="E60" s="23" t="s">
        <v>172</v>
      </c>
      <c r="F60" t="s">
        <v>159</v>
      </c>
      <c r="G60" s="23" t="s">
        <v>129</v>
      </c>
      <c r="H60" s="30">
        <v>1</v>
      </c>
      <c r="I60" s="30">
        <v>1</v>
      </c>
      <c r="J60" s="31">
        <v>22</v>
      </c>
      <c r="K60" s="49">
        <v>0.93100000000000005</v>
      </c>
      <c r="L60" s="32">
        <f t="shared" si="3"/>
        <v>20.481999999999999</v>
      </c>
      <c r="M60" s="31" t="s">
        <v>173</v>
      </c>
    </row>
    <row r="61" spans="1:13" x14ac:dyDescent="0.2">
      <c r="A61" s="1" t="s">
        <v>155</v>
      </c>
      <c r="B61" t="s">
        <v>195</v>
      </c>
      <c r="C61" s="23" t="s">
        <v>171</v>
      </c>
      <c r="D61" s="23">
        <v>62780</v>
      </c>
      <c r="E61" s="23" t="s">
        <v>172</v>
      </c>
      <c r="F61" t="s">
        <v>159</v>
      </c>
      <c r="G61" s="23" t="s">
        <v>129</v>
      </c>
      <c r="H61" s="30">
        <v>1</v>
      </c>
      <c r="I61" s="30">
        <v>1</v>
      </c>
      <c r="J61" s="31">
        <v>72</v>
      </c>
      <c r="K61" s="49">
        <v>0.90300000000000002</v>
      </c>
      <c r="L61" s="32">
        <f t="shared" si="3"/>
        <v>65.016000000000005</v>
      </c>
      <c r="M61" s="31" t="s">
        <v>173</v>
      </c>
    </row>
    <row r="62" spans="1:13" x14ac:dyDescent="0.2">
      <c r="A62" s="1" t="s">
        <v>155</v>
      </c>
      <c r="B62" t="s">
        <v>196</v>
      </c>
      <c r="C62" s="23" t="s">
        <v>171</v>
      </c>
      <c r="D62" s="23">
        <v>25535</v>
      </c>
      <c r="E62" s="23" t="s">
        <v>158</v>
      </c>
      <c r="F62" t="s">
        <v>159</v>
      </c>
      <c r="G62" s="23" t="s">
        <v>129</v>
      </c>
      <c r="H62" s="30">
        <v>1</v>
      </c>
      <c r="I62" s="30">
        <v>1</v>
      </c>
      <c r="J62" s="31">
        <v>41</v>
      </c>
      <c r="K62" s="49">
        <v>0.98</v>
      </c>
      <c r="L62" s="32">
        <f t="shared" si="3"/>
        <v>40.18</v>
      </c>
      <c r="M62" s="31" t="s">
        <v>173</v>
      </c>
    </row>
    <row r="63" spans="1:13" x14ac:dyDescent="0.2">
      <c r="A63" s="1" t="s">
        <v>155</v>
      </c>
      <c r="B63" t="s">
        <v>197</v>
      </c>
      <c r="C63" s="23" t="s">
        <v>171</v>
      </c>
      <c r="D63" s="23">
        <v>62466</v>
      </c>
      <c r="E63" s="23" t="s">
        <v>158</v>
      </c>
      <c r="F63" t="s">
        <v>159</v>
      </c>
      <c r="G63" s="23" t="s">
        <v>129</v>
      </c>
      <c r="H63" s="30">
        <v>1</v>
      </c>
      <c r="I63" s="30">
        <v>1</v>
      </c>
      <c r="J63" s="31">
        <v>69</v>
      </c>
      <c r="K63" s="49">
        <v>0.97599999999999998</v>
      </c>
      <c r="L63" s="32">
        <f t="shared" si="3"/>
        <v>67.343999999999994</v>
      </c>
      <c r="M63" s="31" t="s">
        <v>173</v>
      </c>
    </row>
    <row r="64" spans="1:13" x14ac:dyDescent="0.2">
      <c r="A64" s="1" t="s">
        <v>155</v>
      </c>
      <c r="B64" t="s">
        <v>198</v>
      </c>
      <c r="C64" s="23" t="s">
        <v>171</v>
      </c>
      <c r="D64" s="23">
        <v>12311</v>
      </c>
      <c r="E64" s="23" t="s">
        <v>158</v>
      </c>
      <c r="F64" t="s">
        <v>159</v>
      </c>
      <c r="G64" s="23" t="s">
        <v>129</v>
      </c>
      <c r="H64" s="30">
        <v>1</v>
      </c>
      <c r="I64" s="30">
        <v>1</v>
      </c>
      <c r="J64" s="31">
        <v>67</v>
      </c>
      <c r="K64" s="49">
        <v>0.98299999999999998</v>
      </c>
      <c r="L64" s="32">
        <f t="shared" si="3"/>
        <v>65.861000000000004</v>
      </c>
      <c r="M64" s="31" t="s">
        <v>173</v>
      </c>
    </row>
    <row r="65" spans="1:13" x14ac:dyDescent="0.2">
      <c r="A65" s="1" t="s">
        <v>155</v>
      </c>
      <c r="B65" t="s">
        <v>199</v>
      </c>
      <c r="C65" s="23" t="s">
        <v>171</v>
      </c>
      <c r="D65" s="23">
        <v>62457</v>
      </c>
      <c r="E65" s="23" t="s">
        <v>158</v>
      </c>
      <c r="F65" t="s">
        <v>159</v>
      </c>
      <c r="G65" s="23" t="s">
        <v>129</v>
      </c>
      <c r="H65" s="30">
        <v>1</v>
      </c>
      <c r="I65" s="30">
        <v>1</v>
      </c>
      <c r="J65" s="31">
        <v>69</v>
      </c>
      <c r="K65" s="49">
        <v>0.96899999999999997</v>
      </c>
      <c r="L65" s="32">
        <f t="shared" si="3"/>
        <v>66.861000000000004</v>
      </c>
      <c r="M65" s="31" t="s">
        <v>173</v>
      </c>
    </row>
    <row r="66" spans="1:13" x14ac:dyDescent="0.2">
      <c r="A66" s="1" t="s">
        <v>155</v>
      </c>
      <c r="B66" t="s">
        <v>200</v>
      </c>
      <c r="C66" s="23" t="s">
        <v>171</v>
      </c>
      <c r="D66" s="23">
        <v>25553</v>
      </c>
      <c r="E66" s="23" t="s">
        <v>158</v>
      </c>
      <c r="F66" t="s">
        <v>159</v>
      </c>
      <c r="G66" s="23" t="s">
        <v>129</v>
      </c>
      <c r="H66" s="30">
        <v>1</v>
      </c>
      <c r="I66" s="30">
        <v>1</v>
      </c>
      <c r="J66" s="31">
        <v>39</v>
      </c>
      <c r="K66" s="49">
        <v>0.96899999999999997</v>
      </c>
      <c r="L66" s="32">
        <f t="shared" si="3"/>
        <v>37.790999999999997</v>
      </c>
      <c r="M66" s="31" t="s">
        <v>173</v>
      </c>
    </row>
    <row r="67" spans="1:13" x14ac:dyDescent="0.2">
      <c r="A67" s="1" t="s">
        <v>155</v>
      </c>
      <c r="B67" t="s">
        <v>201</v>
      </c>
      <c r="C67" s="23" t="s">
        <v>171</v>
      </c>
      <c r="D67" s="23">
        <v>62473</v>
      </c>
      <c r="E67" s="23" t="s">
        <v>158</v>
      </c>
      <c r="F67" t="s">
        <v>159</v>
      </c>
      <c r="G67" s="23" t="s">
        <v>129</v>
      </c>
      <c r="H67" s="30">
        <v>1</v>
      </c>
      <c r="I67" s="30">
        <v>1</v>
      </c>
      <c r="J67" s="31">
        <v>130</v>
      </c>
      <c r="K67" s="49">
        <v>0.94699999999999995</v>
      </c>
      <c r="L67" s="32">
        <f t="shared" si="3"/>
        <v>123.11</v>
      </c>
      <c r="M67" s="31" t="s">
        <v>173</v>
      </c>
    </row>
    <row r="68" spans="1:13" x14ac:dyDescent="0.2">
      <c r="A68" s="1" t="s">
        <v>155</v>
      </c>
      <c r="B68" t="s">
        <v>202</v>
      </c>
      <c r="C68" s="23" t="s">
        <v>171</v>
      </c>
      <c r="D68" s="23">
        <v>25534</v>
      </c>
      <c r="E68" s="23" t="s">
        <v>172</v>
      </c>
      <c r="F68" t="s">
        <v>159</v>
      </c>
      <c r="G68" s="23" t="s">
        <v>129</v>
      </c>
      <c r="H68" s="30">
        <v>1</v>
      </c>
      <c r="I68" s="30">
        <v>1</v>
      </c>
      <c r="J68" s="31">
        <v>58</v>
      </c>
      <c r="K68" s="49">
        <v>0.94099999999999995</v>
      </c>
      <c r="L68" s="32">
        <f t="shared" si="3"/>
        <v>54.577999999999996</v>
      </c>
      <c r="M68" s="31" t="s">
        <v>173</v>
      </c>
    </row>
    <row r="69" spans="1:13" x14ac:dyDescent="0.2">
      <c r="A69" s="1" t="s">
        <v>155</v>
      </c>
      <c r="B69" t="s">
        <v>203</v>
      </c>
      <c r="C69" s="23" t="s">
        <v>171</v>
      </c>
      <c r="D69" s="23">
        <v>62505</v>
      </c>
      <c r="E69" s="23" t="s">
        <v>172</v>
      </c>
      <c r="F69" t="s">
        <v>159</v>
      </c>
      <c r="G69" s="23" t="s">
        <v>129</v>
      </c>
      <c r="H69" s="30">
        <v>1</v>
      </c>
      <c r="I69" s="30">
        <v>1</v>
      </c>
      <c r="J69" s="31">
        <v>77</v>
      </c>
      <c r="K69" s="49">
        <v>0.93100000000000005</v>
      </c>
      <c r="L69" s="32">
        <f t="shared" si="3"/>
        <v>71.686999999999998</v>
      </c>
      <c r="M69" s="31" t="s">
        <v>173</v>
      </c>
    </row>
    <row r="70" spans="1:13" x14ac:dyDescent="0.2">
      <c r="A70" s="1" t="s">
        <v>155</v>
      </c>
      <c r="B70" t="s">
        <v>204</v>
      </c>
      <c r="C70" s="23" t="s">
        <v>171</v>
      </c>
      <c r="D70" s="23">
        <v>25530</v>
      </c>
      <c r="E70" s="23" t="s">
        <v>158</v>
      </c>
      <c r="F70" t="s">
        <v>159</v>
      </c>
      <c r="G70" s="23" t="s">
        <v>129</v>
      </c>
      <c r="H70" s="30">
        <v>1</v>
      </c>
      <c r="I70" s="30">
        <v>1</v>
      </c>
      <c r="J70" s="31">
        <v>19</v>
      </c>
      <c r="K70" s="49">
        <v>0.90400000000000003</v>
      </c>
      <c r="L70" s="32">
        <f t="shared" si="3"/>
        <v>17.176000000000002</v>
      </c>
      <c r="M70" s="31" t="s">
        <v>173</v>
      </c>
    </row>
    <row r="71" spans="1:13" x14ac:dyDescent="0.2">
      <c r="A71" s="1" t="s">
        <v>155</v>
      </c>
      <c r="B71" t="s">
        <v>205</v>
      </c>
      <c r="C71" s="23" t="s">
        <v>171</v>
      </c>
      <c r="D71" s="23">
        <v>800544</v>
      </c>
      <c r="E71" s="23" t="s">
        <v>158</v>
      </c>
      <c r="F71" t="s">
        <v>159</v>
      </c>
      <c r="G71" s="23" t="s">
        <v>129</v>
      </c>
      <c r="H71" s="30">
        <v>1</v>
      </c>
      <c r="I71" s="30">
        <v>1</v>
      </c>
      <c r="J71" s="31">
        <v>147</v>
      </c>
      <c r="K71" s="49">
        <v>0.88</v>
      </c>
      <c r="L71" s="32">
        <f t="shared" si="3"/>
        <v>129.36000000000001</v>
      </c>
      <c r="M71" s="31" t="s">
        <v>186</v>
      </c>
    </row>
    <row r="72" spans="1:13" x14ac:dyDescent="0.2">
      <c r="A72" s="1" t="s">
        <v>155</v>
      </c>
      <c r="B72" t="s">
        <v>206</v>
      </c>
      <c r="C72" s="23" t="s">
        <v>171</v>
      </c>
      <c r="D72" s="23">
        <v>25526</v>
      </c>
      <c r="E72" s="23" t="s">
        <v>158</v>
      </c>
      <c r="F72" t="s">
        <v>159</v>
      </c>
      <c r="G72" s="23" t="s">
        <v>129</v>
      </c>
      <c r="H72" s="30">
        <v>1</v>
      </c>
      <c r="I72" s="30">
        <v>1</v>
      </c>
      <c r="J72" s="31">
        <v>44</v>
      </c>
      <c r="K72" s="49">
        <v>0.96599999999999997</v>
      </c>
      <c r="L72" s="32">
        <f t="shared" si="3"/>
        <v>42.503999999999998</v>
      </c>
      <c r="M72" s="31" t="s">
        <v>173</v>
      </c>
    </row>
    <row r="73" spans="1:13" x14ac:dyDescent="0.2">
      <c r="A73" s="1" t="s">
        <v>155</v>
      </c>
      <c r="B73" t="s">
        <v>207</v>
      </c>
      <c r="C73" s="23" t="s">
        <v>171</v>
      </c>
      <c r="D73" s="23">
        <v>62499</v>
      </c>
      <c r="E73" s="23" t="s">
        <v>158</v>
      </c>
      <c r="F73" t="s">
        <v>159</v>
      </c>
      <c r="G73" s="23" t="s">
        <v>129</v>
      </c>
      <c r="H73" s="30">
        <v>1</v>
      </c>
      <c r="I73" s="30">
        <v>1</v>
      </c>
      <c r="J73" s="31">
        <v>100</v>
      </c>
      <c r="K73" s="49">
        <v>0.97599999999999998</v>
      </c>
      <c r="L73" s="32">
        <f t="shared" si="3"/>
        <v>97.6</v>
      </c>
      <c r="M73" s="31" t="s">
        <v>173</v>
      </c>
    </row>
    <row r="74" spans="1:13" x14ac:dyDescent="0.2">
      <c r="A74" s="1" t="s">
        <v>155</v>
      </c>
      <c r="B74" t="s">
        <v>208</v>
      </c>
      <c r="C74" s="23" t="s">
        <v>171</v>
      </c>
      <c r="D74" s="23">
        <v>25446</v>
      </c>
      <c r="E74" s="23" t="s">
        <v>158</v>
      </c>
      <c r="F74" t="s">
        <v>159</v>
      </c>
      <c r="G74" s="23" t="s">
        <v>129</v>
      </c>
      <c r="H74" s="30">
        <v>1</v>
      </c>
      <c r="I74" s="30">
        <v>1</v>
      </c>
      <c r="J74" s="31">
        <v>40</v>
      </c>
      <c r="K74" s="49">
        <v>0.98</v>
      </c>
      <c r="L74" s="32">
        <f t="shared" si="3"/>
        <v>39.200000000000003</v>
      </c>
      <c r="M74" s="31" t="s">
        <v>173</v>
      </c>
    </row>
    <row r="75" spans="1:13" x14ac:dyDescent="0.2">
      <c r="A75" s="1" t="s">
        <v>155</v>
      </c>
      <c r="B75" t="s">
        <v>209</v>
      </c>
      <c r="C75" s="23" t="s">
        <v>171</v>
      </c>
      <c r="D75" s="23" t="s">
        <v>189</v>
      </c>
      <c r="E75" s="23" t="s">
        <v>158</v>
      </c>
      <c r="F75" t="s">
        <v>159</v>
      </c>
      <c r="G75" s="23" t="s">
        <v>129</v>
      </c>
      <c r="H75" s="30">
        <v>1</v>
      </c>
      <c r="I75" s="30">
        <v>1</v>
      </c>
      <c r="J75" s="31">
        <v>133</v>
      </c>
      <c r="K75" s="49">
        <v>0.98399999999999999</v>
      </c>
      <c r="L75" s="32">
        <f t="shared" si="3"/>
        <v>130.87199999999999</v>
      </c>
      <c r="M75" s="31" t="s">
        <v>173</v>
      </c>
    </row>
    <row r="76" spans="1:13" x14ac:dyDescent="0.2">
      <c r="A76" s="1" t="s">
        <v>155</v>
      </c>
      <c r="B76" t="s">
        <v>210</v>
      </c>
      <c r="C76" s="23" t="s">
        <v>171</v>
      </c>
      <c r="D76" s="23">
        <v>25435</v>
      </c>
      <c r="E76" s="23" t="s">
        <v>158</v>
      </c>
      <c r="F76" t="s">
        <v>159</v>
      </c>
      <c r="G76" s="23" t="s">
        <v>129</v>
      </c>
      <c r="H76" s="30">
        <v>1</v>
      </c>
      <c r="I76" s="30">
        <v>1</v>
      </c>
      <c r="J76" s="31">
        <v>70</v>
      </c>
      <c r="K76" s="49">
        <v>0.96499999999999997</v>
      </c>
      <c r="L76" s="32">
        <f t="shared" si="3"/>
        <v>67.55</v>
      </c>
      <c r="M76" s="31" t="s">
        <v>173</v>
      </c>
    </row>
    <row r="77" spans="1:13" x14ac:dyDescent="0.2">
      <c r="A77" s="1" t="s">
        <v>155</v>
      </c>
      <c r="B77" t="s">
        <v>211</v>
      </c>
      <c r="C77" s="23" t="s">
        <v>171</v>
      </c>
      <c r="D77" s="23" t="s">
        <v>189</v>
      </c>
      <c r="E77" s="23" t="s">
        <v>158</v>
      </c>
      <c r="F77" t="s">
        <v>159</v>
      </c>
      <c r="G77" s="23" t="s">
        <v>129</v>
      </c>
      <c r="H77" s="30">
        <v>1</v>
      </c>
      <c r="I77" s="30">
        <v>1</v>
      </c>
      <c r="J77" s="31">
        <v>63</v>
      </c>
      <c r="K77" s="49">
        <v>0.95899999999999996</v>
      </c>
      <c r="L77" s="32">
        <f t="shared" si="3"/>
        <v>60.416999999999994</v>
      </c>
      <c r="M77" s="31" t="s">
        <v>173</v>
      </c>
    </row>
    <row r="78" spans="1:13" x14ac:dyDescent="0.2">
      <c r="A78" s="1" t="s">
        <v>155</v>
      </c>
      <c r="B78" t="s">
        <v>212</v>
      </c>
      <c r="C78" s="23" t="s">
        <v>171</v>
      </c>
      <c r="D78" s="23">
        <v>25472</v>
      </c>
      <c r="E78" s="23" t="s">
        <v>158</v>
      </c>
      <c r="F78" t="s">
        <v>159</v>
      </c>
      <c r="G78" s="23" t="s">
        <v>129</v>
      </c>
      <c r="H78" s="30">
        <v>1</v>
      </c>
      <c r="I78" s="30">
        <v>1</v>
      </c>
      <c r="J78" s="31">
        <v>68</v>
      </c>
      <c r="K78" s="49">
        <v>0.95299999999999996</v>
      </c>
      <c r="L78" s="32">
        <f t="shared" si="3"/>
        <v>64.804000000000002</v>
      </c>
      <c r="M78" s="31" t="s">
        <v>173</v>
      </c>
    </row>
    <row r="79" spans="1:13" x14ac:dyDescent="0.2">
      <c r="A79" s="1" t="s">
        <v>155</v>
      </c>
      <c r="B79" t="s">
        <v>213</v>
      </c>
      <c r="C79" s="23" t="s">
        <v>171</v>
      </c>
      <c r="D79" s="23">
        <v>62716</v>
      </c>
      <c r="E79" s="23" t="s">
        <v>158</v>
      </c>
      <c r="F79" t="s">
        <v>159</v>
      </c>
      <c r="G79" s="23" t="s">
        <v>129</v>
      </c>
      <c r="H79" s="30">
        <v>1</v>
      </c>
      <c r="I79" s="30">
        <v>1</v>
      </c>
      <c r="J79" s="31">
        <v>76</v>
      </c>
      <c r="K79" s="49">
        <v>0.93300000000000005</v>
      </c>
      <c r="L79" s="32">
        <f t="shared" si="3"/>
        <v>70.908000000000001</v>
      </c>
      <c r="M79" s="31" t="s">
        <v>173</v>
      </c>
    </row>
    <row r="80" spans="1:13" x14ac:dyDescent="0.2">
      <c r="A80" s="1" t="s">
        <v>155</v>
      </c>
      <c r="B80" t="s">
        <v>214</v>
      </c>
      <c r="C80" s="23" t="s">
        <v>171</v>
      </c>
      <c r="D80" s="23">
        <v>25440</v>
      </c>
      <c r="E80" s="23" t="s">
        <v>158</v>
      </c>
      <c r="F80" t="s">
        <v>159</v>
      </c>
      <c r="G80" s="23" t="s">
        <v>129</v>
      </c>
      <c r="H80" s="30">
        <v>1</v>
      </c>
      <c r="I80" s="30">
        <v>1</v>
      </c>
      <c r="J80" s="31">
        <v>66</v>
      </c>
      <c r="K80" s="49">
        <v>0.94299999999999995</v>
      </c>
      <c r="L80" s="32">
        <f t="shared" si="3"/>
        <v>62.238</v>
      </c>
      <c r="M80" s="31" t="s">
        <v>173</v>
      </c>
    </row>
    <row r="81" spans="1:13" x14ac:dyDescent="0.2">
      <c r="A81" s="1" t="s">
        <v>155</v>
      </c>
      <c r="B81" t="s">
        <v>215</v>
      </c>
      <c r="C81" s="23" t="s">
        <v>171</v>
      </c>
      <c r="D81" s="23">
        <v>62782</v>
      </c>
      <c r="E81" s="23" t="s">
        <v>158</v>
      </c>
      <c r="F81" t="s">
        <v>159</v>
      </c>
      <c r="G81" s="23" t="s">
        <v>129</v>
      </c>
      <c r="H81" s="30">
        <v>1</v>
      </c>
      <c r="I81" s="30">
        <v>1</v>
      </c>
      <c r="J81" s="31">
        <v>0</v>
      </c>
      <c r="K81" s="49">
        <v>0.93200000000000005</v>
      </c>
      <c r="L81" s="31">
        <f t="shared" si="3"/>
        <v>0</v>
      </c>
      <c r="M81" s="31" t="s">
        <v>173</v>
      </c>
    </row>
    <row r="82" spans="1:13" x14ac:dyDescent="0.2">
      <c r="A82" s="1" t="s">
        <v>155</v>
      </c>
      <c r="B82" t="s">
        <v>216</v>
      </c>
      <c r="C82" s="23" t="s">
        <v>171</v>
      </c>
      <c r="D82" s="23">
        <v>25471</v>
      </c>
      <c r="E82" s="23" t="s">
        <v>158</v>
      </c>
      <c r="F82" t="s">
        <v>159</v>
      </c>
      <c r="G82" s="23" t="s">
        <v>129</v>
      </c>
      <c r="H82" s="30">
        <v>1</v>
      </c>
      <c r="I82" s="30">
        <v>1</v>
      </c>
      <c r="J82" s="31">
        <v>33</v>
      </c>
      <c r="K82" s="49">
        <v>0.97799999999999998</v>
      </c>
      <c r="L82" s="32">
        <f t="shared" ref="L82:L113" si="4">J82*K82</f>
        <v>32.274000000000001</v>
      </c>
      <c r="M82" s="31" t="s">
        <v>173</v>
      </c>
    </row>
    <row r="83" spans="1:13" x14ac:dyDescent="0.2">
      <c r="A83" s="1" t="s">
        <v>155</v>
      </c>
      <c r="B83" t="s">
        <v>217</v>
      </c>
      <c r="C83" s="23" t="s">
        <v>171</v>
      </c>
      <c r="D83" s="23">
        <v>62783</v>
      </c>
      <c r="E83" s="23" t="s">
        <v>158</v>
      </c>
      <c r="F83" t="s">
        <v>159</v>
      </c>
      <c r="G83" s="23" t="s">
        <v>129</v>
      </c>
      <c r="H83" s="30">
        <v>1</v>
      </c>
      <c r="I83" s="30">
        <v>1</v>
      </c>
      <c r="J83" s="31">
        <v>58</v>
      </c>
      <c r="K83" s="49">
        <v>0.97499999999999998</v>
      </c>
      <c r="L83" s="32">
        <f t="shared" si="4"/>
        <v>56.55</v>
      </c>
      <c r="M83" s="31" t="s">
        <v>173</v>
      </c>
    </row>
    <row r="84" spans="1:13" x14ac:dyDescent="0.2">
      <c r="A84" s="1" t="s">
        <v>155</v>
      </c>
      <c r="B84" t="s">
        <v>218</v>
      </c>
      <c r="C84" s="23" t="s">
        <v>171</v>
      </c>
      <c r="D84" s="23">
        <v>25437</v>
      </c>
      <c r="E84" s="23" t="s">
        <v>172</v>
      </c>
      <c r="F84" t="s">
        <v>159</v>
      </c>
      <c r="G84" s="23" t="s">
        <v>129</v>
      </c>
      <c r="H84" s="30">
        <v>1</v>
      </c>
      <c r="I84" s="30">
        <v>1</v>
      </c>
      <c r="J84" s="31">
        <v>70</v>
      </c>
      <c r="K84" s="49">
        <v>0.79600000000000004</v>
      </c>
      <c r="L84" s="32">
        <f t="shared" si="4"/>
        <v>55.720000000000006</v>
      </c>
      <c r="M84" s="31" t="s">
        <v>173</v>
      </c>
    </row>
    <row r="85" spans="1:13" x14ac:dyDescent="0.2">
      <c r="A85" s="1" t="s">
        <v>155</v>
      </c>
      <c r="B85" t="s">
        <v>219</v>
      </c>
      <c r="C85" s="23" t="s">
        <v>171</v>
      </c>
      <c r="D85" s="23">
        <v>62504</v>
      </c>
      <c r="E85" s="23" t="s">
        <v>172</v>
      </c>
      <c r="F85" t="s">
        <v>159</v>
      </c>
      <c r="G85" s="23" t="s">
        <v>129</v>
      </c>
      <c r="H85" s="30">
        <v>1</v>
      </c>
      <c r="I85" s="30">
        <v>1</v>
      </c>
      <c r="J85" s="31">
        <v>59</v>
      </c>
      <c r="K85" s="49">
        <v>0.82699999999999996</v>
      </c>
      <c r="L85" s="32">
        <f t="shared" si="4"/>
        <v>48.792999999999999</v>
      </c>
      <c r="M85" s="31" t="s">
        <v>173</v>
      </c>
    </row>
    <row r="86" spans="1:13" x14ac:dyDescent="0.2">
      <c r="A86" s="1" t="s">
        <v>155</v>
      </c>
      <c r="B86" t="s">
        <v>220</v>
      </c>
      <c r="C86" s="23" t="s">
        <v>171</v>
      </c>
      <c r="D86" s="23">
        <v>25473</v>
      </c>
      <c r="E86" s="23" t="s">
        <v>158</v>
      </c>
      <c r="F86" t="s">
        <v>159</v>
      </c>
      <c r="G86" s="23" t="s">
        <v>129</v>
      </c>
      <c r="H86" s="30">
        <v>1</v>
      </c>
      <c r="I86" s="30">
        <v>1</v>
      </c>
      <c r="J86" s="31">
        <v>34</v>
      </c>
      <c r="K86" s="49">
        <v>0.95499999999999996</v>
      </c>
      <c r="L86" s="32">
        <f t="shared" si="4"/>
        <v>32.47</v>
      </c>
      <c r="M86" s="31" t="s">
        <v>173</v>
      </c>
    </row>
    <row r="87" spans="1:13" x14ac:dyDescent="0.2">
      <c r="A87" s="1" t="s">
        <v>155</v>
      </c>
      <c r="B87" t="s">
        <v>221</v>
      </c>
      <c r="C87" s="23" t="s">
        <v>171</v>
      </c>
      <c r="D87" s="23">
        <v>800542</v>
      </c>
      <c r="E87" s="23" t="s">
        <v>158</v>
      </c>
      <c r="F87" t="s">
        <v>159</v>
      </c>
      <c r="G87" s="23" t="s">
        <v>129</v>
      </c>
      <c r="H87" s="30">
        <v>1</v>
      </c>
      <c r="I87" s="30">
        <v>1</v>
      </c>
      <c r="J87" s="31">
        <v>26</v>
      </c>
      <c r="K87" s="49">
        <v>0.90300000000000002</v>
      </c>
      <c r="L87" s="32">
        <f t="shared" si="4"/>
        <v>23.478000000000002</v>
      </c>
      <c r="M87" s="31" t="s">
        <v>186</v>
      </c>
    </row>
    <row r="88" spans="1:13" x14ac:dyDescent="0.2">
      <c r="A88" s="1" t="s">
        <v>155</v>
      </c>
      <c r="B88" t="s">
        <v>222</v>
      </c>
      <c r="C88" s="23" t="s">
        <v>171</v>
      </c>
      <c r="D88" s="23">
        <v>25533</v>
      </c>
      <c r="E88" s="23" t="s">
        <v>172</v>
      </c>
      <c r="F88" t="s">
        <v>159</v>
      </c>
      <c r="G88" s="23" t="s">
        <v>129</v>
      </c>
      <c r="H88" s="30">
        <v>1</v>
      </c>
      <c r="I88" s="30">
        <v>1</v>
      </c>
      <c r="J88" s="31">
        <v>15</v>
      </c>
      <c r="K88" s="49">
        <v>0.91300000000000003</v>
      </c>
      <c r="L88" s="32">
        <f t="shared" si="4"/>
        <v>13.695</v>
      </c>
      <c r="M88" s="31" t="s">
        <v>173</v>
      </c>
    </row>
    <row r="89" spans="1:13" x14ac:dyDescent="0.2">
      <c r="A89" s="1" t="s">
        <v>155</v>
      </c>
      <c r="B89" t="s">
        <v>223</v>
      </c>
      <c r="C89" s="23" t="s">
        <v>171</v>
      </c>
      <c r="D89" s="23">
        <v>25433</v>
      </c>
      <c r="E89" s="23" t="s">
        <v>158</v>
      </c>
      <c r="F89" t="s">
        <v>159</v>
      </c>
      <c r="G89" s="23" t="s">
        <v>129</v>
      </c>
      <c r="H89" s="30">
        <v>1</v>
      </c>
      <c r="I89" s="30">
        <v>1</v>
      </c>
      <c r="J89" s="31">
        <v>48</v>
      </c>
      <c r="K89" s="49">
        <v>0.94599999999999995</v>
      </c>
      <c r="L89" s="32">
        <f t="shared" si="4"/>
        <v>45.408000000000001</v>
      </c>
      <c r="M89" s="31" t="s">
        <v>173</v>
      </c>
    </row>
    <row r="90" spans="1:13" x14ac:dyDescent="0.2">
      <c r="A90" s="1" t="s">
        <v>155</v>
      </c>
      <c r="B90" t="s">
        <v>224</v>
      </c>
      <c r="C90" s="23" t="s">
        <v>171</v>
      </c>
      <c r="D90" s="23">
        <v>62472</v>
      </c>
      <c r="E90" s="23" t="s">
        <v>158</v>
      </c>
      <c r="F90" t="s">
        <v>159</v>
      </c>
      <c r="G90" s="23" t="s">
        <v>129</v>
      </c>
      <c r="H90" s="30">
        <v>1</v>
      </c>
      <c r="I90" s="30">
        <v>1</v>
      </c>
      <c r="J90" s="31">
        <v>75</v>
      </c>
      <c r="K90" s="49">
        <v>0.93500000000000005</v>
      </c>
      <c r="L90" s="32">
        <f t="shared" si="4"/>
        <v>70.125</v>
      </c>
      <c r="M90" s="31" t="s">
        <v>173</v>
      </c>
    </row>
    <row r="91" spans="1:13" x14ac:dyDescent="0.2">
      <c r="A91" s="1" t="s">
        <v>155</v>
      </c>
      <c r="B91" t="s">
        <v>225</v>
      </c>
      <c r="C91" s="23" t="s">
        <v>171</v>
      </c>
      <c r="D91" s="23">
        <v>25555</v>
      </c>
      <c r="E91" s="23" t="s">
        <v>158</v>
      </c>
      <c r="F91" t="s">
        <v>159</v>
      </c>
      <c r="G91" s="23" t="s">
        <v>129</v>
      </c>
      <c r="H91" s="30">
        <v>1</v>
      </c>
      <c r="I91" s="30">
        <v>1</v>
      </c>
      <c r="J91" s="31">
        <v>37</v>
      </c>
      <c r="K91" s="49">
        <v>0.90300000000000002</v>
      </c>
      <c r="L91" s="32">
        <f t="shared" si="4"/>
        <v>33.411000000000001</v>
      </c>
      <c r="M91" s="31" t="s">
        <v>173</v>
      </c>
    </row>
    <row r="92" spans="1:13" x14ac:dyDescent="0.2">
      <c r="A92" s="1" t="s">
        <v>155</v>
      </c>
      <c r="B92" t="s">
        <v>226</v>
      </c>
      <c r="C92" s="23" t="s">
        <v>171</v>
      </c>
      <c r="D92" s="23" t="s">
        <v>189</v>
      </c>
      <c r="E92" s="23" t="s">
        <v>158</v>
      </c>
      <c r="F92" t="s">
        <v>159</v>
      </c>
      <c r="G92" s="23" t="s">
        <v>129</v>
      </c>
      <c r="H92" s="30">
        <v>1</v>
      </c>
      <c r="I92" s="30">
        <v>1</v>
      </c>
      <c r="J92" s="31">
        <v>80</v>
      </c>
      <c r="K92" s="49">
        <v>0.86899999999999999</v>
      </c>
      <c r="L92" s="32">
        <f t="shared" si="4"/>
        <v>69.52</v>
      </c>
      <c r="M92" s="31" t="s">
        <v>173</v>
      </c>
    </row>
    <row r="93" spans="1:13" x14ac:dyDescent="0.2">
      <c r="A93" s="1" t="s">
        <v>155</v>
      </c>
      <c r="B93" t="s">
        <v>227</v>
      </c>
      <c r="C93" s="23" t="s">
        <v>171</v>
      </c>
      <c r="D93" s="23">
        <v>25448</v>
      </c>
      <c r="E93" s="23" t="s">
        <v>158</v>
      </c>
      <c r="F93" t="s">
        <v>159</v>
      </c>
      <c r="G93" s="23" t="s">
        <v>129</v>
      </c>
      <c r="H93" s="30">
        <v>1</v>
      </c>
      <c r="I93" s="30">
        <v>1</v>
      </c>
      <c r="J93" s="31">
        <v>56</v>
      </c>
      <c r="K93" s="49">
        <v>0.98199999999999998</v>
      </c>
      <c r="L93" s="32">
        <f t="shared" si="4"/>
        <v>54.991999999999997</v>
      </c>
      <c r="M93" s="31" t="s">
        <v>173</v>
      </c>
    </row>
    <row r="94" spans="1:13" x14ac:dyDescent="0.2">
      <c r="A94" s="1" t="s">
        <v>155</v>
      </c>
      <c r="B94" t="s">
        <v>228</v>
      </c>
      <c r="C94" s="23" t="s">
        <v>171</v>
      </c>
      <c r="D94" s="23">
        <v>62462</v>
      </c>
      <c r="E94" s="23" t="s">
        <v>158</v>
      </c>
      <c r="F94" t="s">
        <v>159</v>
      </c>
      <c r="G94" s="23" t="s">
        <v>129</v>
      </c>
      <c r="H94" s="30">
        <v>1</v>
      </c>
      <c r="I94" s="30">
        <v>1</v>
      </c>
      <c r="J94" s="31">
        <v>38</v>
      </c>
      <c r="K94" s="49">
        <v>0.97099999999999997</v>
      </c>
      <c r="L94" s="32">
        <f t="shared" si="4"/>
        <v>36.897999999999996</v>
      </c>
      <c r="M94" s="31" t="s">
        <v>173</v>
      </c>
    </row>
    <row r="95" spans="1:13" x14ac:dyDescent="0.2">
      <c r="A95" s="1" t="s">
        <v>155</v>
      </c>
      <c r="B95" t="s">
        <v>229</v>
      </c>
      <c r="C95" s="23" t="s">
        <v>171</v>
      </c>
      <c r="D95" s="23">
        <v>12211</v>
      </c>
      <c r="E95" s="23" t="s">
        <v>158</v>
      </c>
      <c r="F95" t="s">
        <v>159</v>
      </c>
      <c r="G95" s="23" t="s">
        <v>129</v>
      </c>
      <c r="H95" s="30">
        <v>1</v>
      </c>
      <c r="I95" s="30">
        <v>1</v>
      </c>
      <c r="J95" s="31">
        <v>70</v>
      </c>
      <c r="K95" s="49">
        <v>0.97199999999999998</v>
      </c>
      <c r="L95" s="32">
        <f t="shared" si="4"/>
        <v>68.039999999999992</v>
      </c>
      <c r="M95" s="31" t="s">
        <v>173</v>
      </c>
    </row>
    <row r="96" spans="1:13" x14ac:dyDescent="0.2">
      <c r="A96" s="1" t="s">
        <v>155</v>
      </c>
      <c r="B96" t="s">
        <v>230</v>
      </c>
      <c r="C96" s="23" t="s">
        <v>171</v>
      </c>
      <c r="D96" s="23">
        <v>62485</v>
      </c>
      <c r="E96" s="23" t="s">
        <v>158</v>
      </c>
      <c r="F96" t="s">
        <v>159</v>
      </c>
      <c r="G96" s="23" t="s">
        <v>129</v>
      </c>
      <c r="H96" s="30">
        <v>1</v>
      </c>
      <c r="I96" s="30">
        <v>1</v>
      </c>
      <c r="J96" s="31">
        <v>83</v>
      </c>
      <c r="K96" s="49">
        <v>0.97299999999999998</v>
      </c>
      <c r="L96" s="32">
        <f t="shared" si="4"/>
        <v>80.759</v>
      </c>
      <c r="M96" s="31" t="s">
        <v>173</v>
      </c>
    </row>
    <row r="97" spans="1:13" x14ac:dyDescent="0.2">
      <c r="A97" s="1" t="s">
        <v>155</v>
      </c>
      <c r="B97" t="s">
        <v>231</v>
      </c>
      <c r="C97" s="23" t="s">
        <v>171</v>
      </c>
      <c r="D97" s="23">
        <v>25528</v>
      </c>
      <c r="E97" s="23" t="s">
        <v>158</v>
      </c>
      <c r="F97" t="s">
        <v>159</v>
      </c>
      <c r="G97" s="23" t="s">
        <v>129</v>
      </c>
      <c r="H97" s="30">
        <v>1</v>
      </c>
      <c r="I97" s="30">
        <v>1</v>
      </c>
      <c r="J97" s="31">
        <v>43</v>
      </c>
      <c r="K97" s="49">
        <v>0.97699999999999998</v>
      </c>
      <c r="L97" s="32">
        <f t="shared" si="4"/>
        <v>42.010999999999996</v>
      </c>
      <c r="M97" s="31" t="s">
        <v>173</v>
      </c>
    </row>
    <row r="98" spans="1:13" x14ac:dyDescent="0.2">
      <c r="A98" s="1" t="s">
        <v>155</v>
      </c>
      <c r="B98" t="s">
        <v>232</v>
      </c>
      <c r="C98" s="23" t="s">
        <v>171</v>
      </c>
      <c r="D98" s="23">
        <v>62486</v>
      </c>
      <c r="E98" s="23" t="s">
        <v>158</v>
      </c>
      <c r="F98" t="s">
        <v>159</v>
      </c>
      <c r="G98" s="23" t="s">
        <v>129</v>
      </c>
      <c r="H98" s="30">
        <v>1</v>
      </c>
      <c r="I98" s="30">
        <v>1</v>
      </c>
      <c r="J98" s="31">
        <v>76</v>
      </c>
      <c r="K98" s="49">
        <v>0.93600000000000005</v>
      </c>
      <c r="L98" s="32">
        <f t="shared" si="4"/>
        <v>71.13600000000001</v>
      </c>
      <c r="M98" s="31" t="s">
        <v>173</v>
      </c>
    </row>
    <row r="99" spans="1:13" x14ac:dyDescent="0.2">
      <c r="A99" s="1" t="s">
        <v>155</v>
      </c>
      <c r="B99" t="s">
        <v>233</v>
      </c>
      <c r="C99" s="23" t="s">
        <v>171</v>
      </c>
      <c r="D99" s="23">
        <v>12308</v>
      </c>
      <c r="E99" s="23" t="s">
        <v>158</v>
      </c>
      <c r="F99" t="s">
        <v>159</v>
      </c>
      <c r="G99" s="23" t="s">
        <v>129</v>
      </c>
      <c r="H99" s="30">
        <v>1</v>
      </c>
      <c r="I99" s="30">
        <v>1</v>
      </c>
      <c r="J99" s="31">
        <v>36</v>
      </c>
      <c r="K99" s="49">
        <v>0.94299999999999995</v>
      </c>
      <c r="L99" s="32">
        <f t="shared" si="4"/>
        <v>33.948</v>
      </c>
      <c r="M99" s="31" t="s">
        <v>173</v>
      </c>
    </row>
    <row r="100" spans="1:13" x14ac:dyDescent="0.2">
      <c r="A100" s="1" t="s">
        <v>155</v>
      </c>
      <c r="B100" t="s">
        <v>234</v>
      </c>
      <c r="C100" s="23" t="s">
        <v>171</v>
      </c>
      <c r="D100" s="23" t="s">
        <v>189</v>
      </c>
      <c r="E100" s="23" t="s">
        <v>158</v>
      </c>
      <c r="F100" t="s">
        <v>159</v>
      </c>
      <c r="G100" s="23" t="s">
        <v>129</v>
      </c>
      <c r="H100" s="30">
        <v>1</v>
      </c>
      <c r="I100" s="30">
        <v>1</v>
      </c>
      <c r="J100" s="31">
        <v>39</v>
      </c>
      <c r="K100" s="49">
        <v>0.95799999999999996</v>
      </c>
      <c r="L100" s="32">
        <f t="shared" si="4"/>
        <v>37.362000000000002</v>
      </c>
      <c r="M100" s="31" t="s">
        <v>173</v>
      </c>
    </row>
    <row r="101" spans="1:13" x14ac:dyDescent="0.2">
      <c r="A101" s="1" t="s">
        <v>155</v>
      </c>
      <c r="B101" t="s">
        <v>235</v>
      </c>
      <c r="C101" s="23" t="s">
        <v>171</v>
      </c>
      <c r="D101" s="23">
        <v>25445</v>
      </c>
      <c r="E101" s="23" t="s">
        <v>158</v>
      </c>
      <c r="F101" t="s">
        <v>159</v>
      </c>
      <c r="G101" s="23" t="s">
        <v>129</v>
      </c>
      <c r="H101" s="30">
        <v>1</v>
      </c>
      <c r="I101" s="30">
        <v>1</v>
      </c>
      <c r="J101" s="31">
        <v>58</v>
      </c>
      <c r="K101" s="49">
        <v>0.95099999999999996</v>
      </c>
      <c r="L101" s="32">
        <f t="shared" si="4"/>
        <v>55.157999999999994</v>
      </c>
      <c r="M101" s="31" t="s">
        <v>173</v>
      </c>
    </row>
    <row r="102" spans="1:13" x14ac:dyDescent="0.2">
      <c r="A102" s="1" t="s">
        <v>155</v>
      </c>
      <c r="B102" t="s">
        <v>236</v>
      </c>
      <c r="C102" s="23" t="s">
        <v>171</v>
      </c>
      <c r="D102" s="23" t="s">
        <v>189</v>
      </c>
      <c r="E102" s="23" t="s">
        <v>158</v>
      </c>
      <c r="F102" t="s">
        <v>159</v>
      </c>
      <c r="G102" s="23" t="s">
        <v>129</v>
      </c>
      <c r="H102" s="30">
        <v>1</v>
      </c>
      <c r="I102" s="30">
        <v>1</v>
      </c>
      <c r="J102" s="31">
        <v>77</v>
      </c>
      <c r="K102" s="49">
        <v>0.91300000000000003</v>
      </c>
      <c r="L102" s="32">
        <f t="shared" si="4"/>
        <v>70.301000000000002</v>
      </c>
      <c r="M102" s="31" t="s">
        <v>173</v>
      </c>
    </row>
    <row r="103" spans="1:13" x14ac:dyDescent="0.2">
      <c r="A103" s="1" t="s">
        <v>155</v>
      </c>
      <c r="B103" t="s">
        <v>237</v>
      </c>
      <c r="C103" s="23" t="s">
        <v>171</v>
      </c>
      <c r="D103" s="23">
        <v>25525</v>
      </c>
      <c r="E103" s="23" t="s">
        <v>158</v>
      </c>
      <c r="F103" t="s">
        <v>159</v>
      </c>
      <c r="G103" s="23" t="s">
        <v>129</v>
      </c>
      <c r="H103" s="30">
        <v>1</v>
      </c>
      <c r="I103" s="30">
        <v>1</v>
      </c>
      <c r="J103" s="31">
        <v>21</v>
      </c>
      <c r="K103" s="49">
        <v>0.96399999999999997</v>
      </c>
      <c r="L103" s="32">
        <f t="shared" si="4"/>
        <v>20.244</v>
      </c>
      <c r="M103" s="31" t="s">
        <v>173</v>
      </c>
    </row>
    <row r="104" spans="1:13" x14ac:dyDescent="0.2">
      <c r="A104" s="1" t="s">
        <v>155</v>
      </c>
      <c r="B104" t="s">
        <v>238</v>
      </c>
      <c r="C104" s="23" t="s">
        <v>171</v>
      </c>
      <c r="D104" s="23" t="s">
        <v>189</v>
      </c>
      <c r="E104" s="23" t="s">
        <v>158</v>
      </c>
      <c r="F104" t="s">
        <v>159</v>
      </c>
      <c r="G104" s="23" t="s">
        <v>129</v>
      </c>
      <c r="H104" s="30">
        <v>1</v>
      </c>
      <c r="I104" s="30">
        <v>1</v>
      </c>
      <c r="J104" s="31">
        <v>0</v>
      </c>
      <c r="K104" s="49">
        <v>0.93600000000000005</v>
      </c>
      <c r="L104" s="32">
        <f t="shared" si="4"/>
        <v>0</v>
      </c>
      <c r="M104" s="31" t="s">
        <v>173</v>
      </c>
    </row>
    <row r="105" spans="1:13" x14ac:dyDescent="0.2">
      <c r="A105" s="1" t="s">
        <v>155</v>
      </c>
      <c r="B105" t="s">
        <v>239</v>
      </c>
      <c r="C105" s="23" t="s">
        <v>171</v>
      </c>
      <c r="D105" s="23">
        <v>25436</v>
      </c>
      <c r="E105" s="23" t="s">
        <v>158</v>
      </c>
      <c r="F105" t="s">
        <v>159</v>
      </c>
      <c r="G105" s="23" t="s">
        <v>129</v>
      </c>
      <c r="H105" s="30">
        <v>1</v>
      </c>
      <c r="I105" s="30">
        <v>1</v>
      </c>
      <c r="J105" s="31">
        <v>102</v>
      </c>
      <c r="K105" s="49">
        <v>0.97699999999999998</v>
      </c>
      <c r="L105" s="32">
        <f t="shared" si="4"/>
        <v>99.653999999999996</v>
      </c>
      <c r="M105" s="31" t="s">
        <v>173</v>
      </c>
    </row>
    <row r="106" spans="1:13" x14ac:dyDescent="0.2">
      <c r="A106" s="1" t="s">
        <v>155</v>
      </c>
      <c r="B106" t="s">
        <v>240</v>
      </c>
      <c r="C106" s="23" t="s">
        <v>171</v>
      </c>
      <c r="D106" s="23">
        <v>62463</v>
      </c>
      <c r="E106" s="23" t="s">
        <v>158</v>
      </c>
      <c r="F106" t="s">
        <v>159</v>
      </c>
      <c r="G106" s="23" t="s">
        <v>129</v>
      </c>
      <c r="H106" s="30">
        <v>1</v>
      </c>
      <c r="I106" s="30">
        <v>1</v>
      </c>
      <c r="J106" s="31">
        <v>116</v>
      </c>
      <c r="K106" s="49">
        <v>0.97899999999999998</v>
      </c>
      <c r="L106" s="32">
        <f t="shared" si="4"/>
        <v>113.56399999999999</v>
      </c>
      <c r="M106" s="31" t="s">
        <v>173</v>
      </c>
    </row>
    <row r="107" spans="1:13" x14ac:dyDescent="0.2">
      <c r="A107" s="1" t="s">
        <v>155</v>
      </c>
      <c r="B107" t="s">
        <v>241</v>
      </c>
      <c r="C107" s="23" t="s">
        <v>171</v>
      </c>
      <c r="D107" s="23">
        <v>25442</v>
      </c>
      <c r="E107" s="23" t="s">
        <v>158</v>
      </c>
      <c r="F107" t="s">
        <v>159</v>
      </c>
      <c r="G107" s="23" t="s">
        <v>129</v>
      </c>
      <c r="H107" s="30">
        <v>1</v>
      </c>
      <c r="I107" s="30">
        <v>1</v>
      </c>
      <c r="J107" s="31">
        <v>45</v>
      </c>
      <c r="K107" s="49">
        <v>0.91600000000000004</v>
      </c>
      <c r="L107" s="32">
        <f t="shared" si="4"/>
        <v>41.22</v>
      </c>
      <c r="M107" s="31" t="s">
        <v>173</v>
      </c>
    </row>
    <row r="108" spans="1:13" x14ac:dyDescent="0.2">
      <c r="A108" s="1" t="s">
        <v>155</v>
      </c>
      <c r="B108" t="s">
        <v>242</v>
      </c>
      <c r="C108" s="23" t="s">
        <v>171</v>
      </c>
      <c r="D108" s="23">
        <v>62786</v>
      </c>
      <c r="E108" s="23" t="s">
        <v>158</v>
      </c>
      <c r="F108" t="s">
        <v>159</v>
      </c>
      <c r="G108" s="23" t="s">
        <v>129</v>
      </c>
      <c r="H108" s="30">
        <v>1</v>
      </c>
      <c r="I108" s="30">
        <v>1</v>
      </c>
      <c r="J108" s="31">
        <v>108</v>
      </c>
      <c r="K108" s="49">
        <v>0.88800000000000001</v>
      </c>
      <c r="L108" s="32">
        <f t="shared" si="4"/>
        <v>95.903999999999996</v>
      </c>
      <c r="M108" s="31" t="s">
        <v>173</v>
      </c>
    </row>
    <row r="109" spans="1:13" x14ac:dyDescent="0.2">
      <c r="A109" s="1" t="s">
        <v>155</v>
      </c>
      <c r="B109" t="s">
        <v>243</v>
      </c>
      <c r="C109" s="23" t="s">
        <v>171</v>
      </c>
      <c r="D109" s="23">
        <v>25439</v>
      </c>
      <c r="E109" s="23" t="s">
        <v>172</v>
      </c>
      <c r="F109" t="s">
        <v>159</v>
      </c>
      <c r="G109" s="23" t="s">
        <v>129</v>
      </c>
      <c r="H109" s="30">
        <v>1</v>
      </c>
      <c r="I109" s="30">
        <v>1</v>
      </c>
      <c r="J109" s="31">
        <v>53</v>
      </c>
      <c r="K109" s="49">
        <v>0.90600000000000003</v>
      </c>
      <c r="L109" s="32">
        <f t="shared" si="4"/>
        <v>48.018000000000001</v>
      </c>
      <c r="M109" s="31" t="s">
        <v>173</v>
      </c>
    </row>
    <row r="110" spans="1:13" x14ac:dyDescent="0.2">
      <c r="A110" s="1" t="s">
        <v>155</v>
      </c>
      <c r="B110" t="s">
        <v>244</v>
      </c>
      <c r="C110" s="23" t="s">
        <v>171</v>
      </c>
      <c r="D110" s="23">
        <v>62670</v>
      </c>
      <c r="E110" s="23" t="s">
        <v>172</v>
      </c>
      <c r="F110" t="s">
        <v>159</v>
      </c>
      <c r="G110" s="23" t="s">
        <v>129</v>
      </c>
      <c r="H110" s="30">
        <v>1</v>
      </c>
      <c r="I110" s="30">
        <v>1</v>
      </c>
      <c r="J110" s="31">
        <v>114</v>
      </c>
      <c r="K110" s="49">
        <v>0.91500000000000004</v>
      </c>
      <c r="L110" s="32">
        <f t="shared" si="4"/>
        <v>104.31</v>
      </c>
      <c r="M110" s="31" t="s">
        <v>173</v>
      </c>
    </row>
    <row r="111" spans="1:13" x14ac:dyDescent="0.2">
      <c r="A111" s="1" t="s">
        <v>155</v>
      </c>
      <c r="B111" t="s">
        <v>245</v>
      </c>
      <c r="C111" s="23" t="s">
        <v>171</v>
      </c>
      <c r="D111" s="23">
        <v>25443</v>
      </c>
      <c r="E111" s="23" t="s">
        <v>172</v>
      </c>
      <c r="F111" t="s">
        <v>159</v>
      </c>
      <c r="G111" s="23" t="s">
        <v>129</v>
      </c>
      <c r="H111" s="30">
        <v>1</v>
      </c>
      <c r="I111" s="30">
        <v>1</v>
      </c>
      <c r="J111" s="31">
        <v>65</v>
      </c>
      <c r="K111" s="49">
        <v>0.85299999999999998</v>
      </c>
      <c r="L111" s="32">
        <f t="shared" si="4"/>
        <v>55.445</v>
      </c>
      <c r="M111" s="31" t="s">
        <v>173</v>
      </c>
    </row>
    <row r="112" spans="1:13" x14ac:dyDescent="0.2">
      <c r="A112" s="1" t="s">
        <v>155</v>
      </c>
      <c r="B112" t="s">
        <v>246</v>
      </c>
      <c r="C112" s="23" t="s">
        <v>171</v>
      </c>
      <c r="D112" s="23">
        <v>62787</v>
      </c>
      <c r="E112" s="23" t="s">
        <v>172</v>
      </c>
      <c r="F112" t="s">
        <v>159</v>
      </c>
      <c r="G112" s="23" t="s">
        <v>129</v>
      </c>
      <c r="H112" s="30">
        <v>1</v>
      </c>
      <c r="I112" s="30">
        <v>1</v>
      </c>
      <c r="J112" s="31">
        <v>62</v>
      </c>
      <c r="K112" s="49">
        <v>0.80400000000000005</v>
      </c>
      <c r="L112" s="32">
        <f t="shared" si="4"/>
        <v>49.848000000000006</v>
      </c>
      <c r="M112" s="31" t="s">
        <v>173</v>
      </c>
    </row>
    <row r="113" spans="1:15" x14ac:dyDescent="0.2">
      <c r="A113" s="1" t="s">
        <v>155</v>
      </c>
      <c r="B113" t="s">
        <v>247</v>
      </c>
      <c r="C113" s="23" t="s">
        <v>171</v>
      </c>
      <c r="D113" s="23">
        <v>12250</v>
      </c>
      <c r="E113" s="23" t="s">
        <v>158</v>
      </c>
      <c r="F113" t="s">
        <v>159</v>
      </c>
      <c r="G113" s="23" t="s">
        <v>129</v>
      </c>
      <c r="H113" s="30">
        <v>1</v>
      </c>
      <c r="I113" s="30">
        <v>1</v>
      </c>
      <c r="J113" s="31">
        <v>36</v>
      </c>
      <c r="K113" s="49">
        <v>0.96299999999999997</v>
      </c>
      <c r="L113" s="32">
        <f t="shared" si="4"/>
        <v>34.667999999999999</v>
      </c>
      <c r="M113" s="31" t="s">
        <v>173</v>
      </c>
    </row>
    <row r="114" spans="1:15" x14ac:dyDescent="0.2">
      <c r="A114" s="33" t="s">
        <v>155</v>
      </c>
      <c r="B114" s="9" t="s">
        <v>248</v>
      </c>
      <c r="C114" s="34" t="s">
        <v>171</v>
      </c>
      <c r="D114" s="34">
        <v>12302</v>
      </c>
      <c r="E114" s="34" t="s">
        <v>158</v>
      </c>
      <c r="F114" s="9" t="s">
        <v>159</v>
      </c>
      <c r="G114" s="34" t="s">
        <v>129</v>
      </c>
      <c r="H114" s="30">
        <v>1</v>
      </c>
      <c r="I114" s="30">
        <v>1</v>
      </c>
      <c r="J114" s="36">
        <v>0</v>
      </c>
      <c r="K114" s="50">
        <v>0.96</v>
      </c>
      <c r="L114" s="36">
        <f>J114*K114</f>
        <v>0</v>
      </c>
      <c r="M114" s="31"/>
    </row>
    <row r="115" spans="1:15" x14ac:dyDescent="0.2">
      <c r="A115" s="38"/>
      <c r="B115" s="39"/>
      <c r="C115" s="40"/>
      <c r="D115" s="40"/>
      <c r="E115" s="40"/>
      <c r="F115" s="39"/>
      <c r="G115" s="40"/>
      <c r="H115" s="30"/>
      <c r="I115" s="30"/>
      <c r="J115" s="42"/>
      <c r="K115" s="51"/>
      <c r="L115" s="42"/>
      <c r="M115" s="2" t="s">
        <v>152</v>
      </c>
      <c r="N115" s="1" t="s">
        <v>4</v>
      </c>
      <c r="O115" s="2" t="s">
        <v>153</v>
      </c>
    </row>
    <row r="116" spans="1:15" ht="15" x14ac:dyDescent="0.2">
      <c r="A116" s="61" t="s">
        <v>249</v>
      </c>
      <c r="B116" s="61"/>
      <c r="C116" s="44"/>
      <c r="D116" s="44"/>
      <c r="J116" s="45">
        <f>SUM(J41:J114)</f>
        <v>4595</v>
      </c>
      <c r="K116" s="46"/>
      <c r="L116" s="45">
        <f>SUM(L41:L114)</f>
        <v>4245.5018759999984</v>
      </c>
      <c r="M116" s="47">
        <v>0.75</v>
      </c>
      <c r="N116" s="48">
        <f>M116*L116</f>
        <v>3184.1264069999988</v>
      </c>
      <c r="O116" s="48">
        <f>L116-N116</f>
        <v>1061.3754689999996</v>
      </c>
    </row>
    <row r="117" spans="1:15" x14ac:dyDescent="0.2">
      <c r="J117" s="31"/>
      <c r="L117" s="31"/>
    </row>
    <row r="118" spans="1:15" x14ac:dyDescent="0.2">
      <c r="A118" s="1" t="s">
        <v>155</v>
      </c>
      <c r="B118" t="s">
        <v>250</v>
      </c>
      <c r="C118" s="23" t="s">
        <v>171</v>
      </c>
      <c r="D118" s="23">
        <v>25770</v>
      </c>
      <c r="E118" s="23" t="s">
        <v>251</v>
      </c>
      <c r="F118" t="s">
        <v>159</v>
      </c>
      <c r="G118" s="23" t="s">
        <v>129</v>
      </c>
      <c r="H118" s="30">
        <v>1</v>
      </c>
      <c r="I118" s="30">
        <v>1</v>
      </c>
      <c r="J118" s="31">
        <v>58</v>
      </c>
      <c r="K118" s="23">
        <v>0.90300000000000002</v>
      </c>
      <c r="L118" s="32">
        <f t="shared" ref="L118:L140" si="5">J118*K118</f>
        <v>52.374000000000002</v>
      </c>
    </row>
    <row r="119" spans="1:15" x14ac:dyDescent="0.2">
      <c r="A119" s="1" t="s">
        <v>155</v>
      </c>
      <c r="B119" t="s">
        <v>252</v>
      </c>
      <c r="C119" s="23" t="s">
        <v>171</v>
      </c>
      <c r="D119" s="23">
        <v>12320</v>
      </c>
      <c r="E119" s="23" t="s">
        <v>251</v>
      </c>
      <c r="F119" t="s">
        <v>159</v>
      </c>
      <c r="G119" s="23" t="s">
        <v>129</v>
      </c>
      <c r="H119" s="30">
        <v>1</v>
      </c>
      <c r="I119" s="30">
        <v>1</v>
      </c>
      <c r="J119" s="31">
        <v>56</v>
      </c>
      <c r="K119" s="23">
        <v>0.90300000000000002</v>
      </c>
      <c r="L119" s="32">
        <f t="shared" si="5"/>
        <v>50.567999999999998</v>
      </c>
    </row>
    <row r="120" spans="1:15" x14ac:dyDescent="0.2">
      <c r="A120" s="1" t="s">
        <v>155</v>
      </c>
      <c r="B120" t="s">
        <v>253</v>
      </c>
      <c r="C120" s="23" t="s">
        <v>171</v>
      </c>
      <c r="D120" s="23">
        <v>62500</v>
      </c>
      <c r="E120" s="23" t="s">
        <v>251</v>
      </c>
      <c r="F120" t="s">
        <v>159</v>
      </c>
      <c r="G120" s="23" t="s">
        <v>129</v>
      </c>
      <c r="H120" s="30">
        <v>1</v>
      </c>
      <c r="I120" s="30">
        <v>1</v>
      </c>
      <c r="J120" s="31">
        <v>41</v>
      </c>
      <c r="K120" s="23">
        <v>0.89100000000000001</v>
      </c>
      <c r="L120" s="32">
        <f t="shared" si="5"/>
        <v>36.530999999999999</v>
      </c>
    </row>
    <row r="121" spans="1:15" x14ac:dyDescent="0.2">
      <c r="A121" s="1" t="s">
        <v>155</v>
      </c>
      <c r="B121" t="s">
        <v>254</v>
      </c>
      <c r="C121" s="23" t="s">
        <v>171</v>
      </c>
      <c r="D121" s="23">
        <v>12548</v>
      </c>
      <c r="E121" s="23" t="s">
        <v>251</v>
      </c>
      <c r="F121" t="s">
        <v>159</v>
      </c>
      <c r="G121" s="23" t="s">
        <v>129</v>
      </c>
      <c r="H121" s="30">
        <v>1</v>
      </c>
      <c r="I121" s="30">
        <v>1</v>
      </c>
      <c r="J121" s="31">
        <v>93</v>
      </c>
      <c r="K121" s="23">
        <v>0.91300000000000003</v>
      </c>
      <c r="L121" s="32">
        <f t="shared" si="5"/>
        <v>84.909000000000006</v>
      </c>
    </row>
    <row r="122" spans="1:15" x14ac:dyDescent="0.2">
      <c r="A122" s="1" t="s">
        <v>155</v>
      </c>
      <c r="B122" t="s">
        <v>255</v>
      </c>
      <c r="C122" s="23" t="s">
        <v>171</v>
      </c>
      <c r="D122" s="23">
        <v>800524</v>
      </c>
      <c r="E122" s="23" t="s">
        <v>251</v>
      </c>
      <c r="F122" t="s">
        <v>159</v>
      </c>
      <c r="G122" s="23" t="s">
        <v>129</v>
      </c>
      <c r="H122" s="30">
        <v>1</v>
      </c>
      <c r="I122" s="30">
        <v>1</v>
      </c>
      <c r="J122" s="31">
        <v>103</v>
      </c>
      <c r="K122" s="23">
        <v>0.88100000000000001</v>
      </c>
      <c r="L122" s="32">
        <f t="shared" si="5"/>
        <v>90.742999999999995</v>
      </c>
    </row>
    <row r="123" spans="1:15" x14ac:dyDescent="0.2">
      <c r="A123" s="1" t="s">
        <v>155</v>
      </c>
      <c r="B123" t="s">
        <v>256</v>
      </c>
      <c r="C123" s="23" t="s">
        <v>171</v>
      </c>
      <c r="D123" s="23">
        <v>12545</v>
      </c>
      <c r="E123" s="23" t="s">
        <v>251</v>
      </c>
      <c r="F123" t="s">
        <v>159</v>
      </c>
      <c r="G123" s="23" t="s">
        <v>129</v>
      </c>
      <c r="H123" s="30">
        <v>1</v>
      </c>
      <c r="I123" s="30">
        <v>1</v>
      </c>
      <c r="J123" s="31">
        <v>68</v>
      </c>
      <c r="K123" s="23">
        <v>0.91300000000000003</v>
      </c>
      <c r="L123" s="32">
        <f t="shared" si="5"/>
        <v>62.084000000000003</v>
      </c>
    </row>
    <row r="124" spans="1:15" x14ac:dyDescent="0.2">
      <c r="A124" s="1" t="s">
        <v>155</v>
      </c>
      <c r="B124" t="s">
        <v>257</v>
      </c>
      <c r="C124" s="23" t="s">
        <v>171</v>
      </c>
      <c r="D124" s="23">
        <v>800530</v>
      </c>
      <c r="E124" s="23" t="s">
        <v>251</v>
      </c>
      <c r="F124" t="s">
        <v>159</v>
      </c>
      <c r="G124" s="23" t="s">
        <v>129</v>
      </c>
      <c r="H124" s="30">
        <v>1</v>
      </c>
      <c r="I124" s="30">
        <v>1</v>
      </c>
      <c r="J124" s="31">
        <v>67</v>
      </c>
      <c r="K124" s="49">
        <v>0.93</v>
      </c>
      <c r="L124" s="32">
        <f t="shared" si="5"/>
        <v>62.31</v>
      </c>
    </row>
    <row r="125" spans="1:15" x14ac:dyDescent="0.2">
      <c r="A125" s="1" t="s">
        <v>155</v>
      </c>
      <c r="B125" t="s">
        <v>258</v>
      </c>
      <c r="C125" s="23" t="s">
        <v>171</v>
      </c>
      <c r="D125" s="23">
        <v>12546</v>
      </c>
      <c r="E125" s="23" t="s">
        <v>251</v>
      </c>
      <c r="F125" t="s">
        <v>159</v>
      </c>
      <c r="G125" s="23" t="s">
        <v>129</v>
      </c>
      <c r="H125" s="30">
        <v>1</v>
      </c>
      <c r="I125" s="30">
        <v>1</v>
      </c>
      <c r="J125" s="31">
        <v>55</v>
      </c>
      <c r="K125" s="23">
        <v>0.91700000000000004</v>
      </c>
      <c r="L125" s="32">
        <f t="shared" si="5"/>
        <v>50.435000000000002</v>
      </c>
    </row>
    <row r="126" spans="1:15" x14ac:dyDescent="0.2">
      <c r="A126" s="1" t="s">
        <v>155</v>
      </c>
      <c r="B126" t="s">
        <v>259</v>
      </c>
      <c r="C126" s="23" t="s">
        <v>171</v>
      </c>
      <c r="D126" s="23">
        <v>62455</v>
      </c>
      <c r="E126" s="23" t="s">
        <v>251</v>
      </c>
      <c r="F126" t="s">
        <v>159</v>
      </c>
      <c r="G126" s="23" t="s">
        <v>129</v>
      </c>
      <c r="H126" s="30">
        <v>1</v>
      </c>
      <c r="I126" s="30">
        <v>1</v>
      </c>
      <c r="J126" s="31">
        <v>96</v>
      </c>
      <c r="K126" s="23">
        <v>0.91700000000000004</v>
      </c>
      <c r="L126" s="32">
        <f t="shared" si="5"/>
        <v>88.032000000000011</v>
      </c>
    </row>
    <row r="127" spans="1:15" x14ac:dyDescent="0.2">
      <c r="A127" s="1" t="s">
        <v>155</v>
      </c>
      <c r="B127" t="s">
        <v>260</v>
      </c>
      <c r="C127" s="23" t="s">
        <v>171</v>
      </c>
      <c r="D127" s="23">
        <v>62522</v>
      </c>
      <c r="E127" s="23" t="s">
        <v>158</v>
      </c>
      <c r="F127" t="s">
        <v>159</v>
      </c>
      <c r="G127" s="23" t="s">
        <v>129</v>
      </c>
      <c r="H127" s="30">
        <v>1</v>
      </c>
      <c r="I127" s="30">
        <v>1</v>
      </c>
      <c r="J127" s="31">
        <v>94</v>
      </c>
      <c r="K127" s="23">
        <v>0.92100000000000004</v>
      </c>
      <c r="L127" s="32">
        <f t="shared" si="5"/>
        <v>86.573999999999998</v>
      </c>
    </row>
    <row r="128" spans="1:15" x14ac:dyDescent="0.2">
      <c r="A128" s="1" t="s">
        <v>155</v>
      </c>
      <c r="B128" t="s">
        <v>261</v>
      </c>
      <c r="C128" s="23" t="s">
        <v>171</v>
      </c>
      <c r="D128" s="23">
        <v>12552</v>
      </c>
      <c r="E128" s="23" t="s">
        <v>158</v>
      </c>
      <c r="F128" t="s">
        <v>159</v>
      </c>
      <c r="G128" s="23" t="s">
        <v>129</v>
      </c>
      <c r="H128" s="30">
        <v>1</v>
      </c>
      <c r="I128" s="30">
        <v>1</v>
      </c>
      <c r="J128" s="31">
        <v>58</v>
      </c>
      <c r="K128" s="23">
        <v>0.84299999999999997</v>
      </c>
      <c r="L128" s="32">
        <f t="shared" si="5"/>
        <v>48.893999999999998</v>
      </c>
    </row>
    <row r="129" spans="1:15" x14ac:dyDescent="0.2">
      <c r="A129" s="1" t="s">
        <v>155</v>
      </c>
      <c r="B129" t="s">
        <v>262</v>
      </c>
      <c r="C129" s="23" t="s">
        <v>171</v>
      </c>
      <c r="D129" s="23">
        <v>62502</v>
      </c>
      <c r="E129" s="23" t="s">
        <v>158</v>
      </c>
      <c r="F129" t="s">
        <v>159</v>
      </c>
      <c r="G129" s="23" t="s">
        <v>129</v>
      </c>
      <c r="H129" s="30">
        <v>1</v>
      </c>
      <c r="I129" s="30">
        <v>1</v>
      </c>
      <c r="J129" s="31">
        <v>109</v>
      </c>
      <c r="K129" s="49">
        <v>0.86</v>
      </c>
      <c r="L129" s="32">
        <f t="shared" si="5"/>
        <v>93.74</v>
      </c>
    </row>
    <row r="130" spans="1:15" x14ac:dyDescent="0.2">
      <c r="A130" s="1" t="s">
        <v>155</v>
      </c>
      <c r="B130" t="s">
        <v>263</v>
      </c>
      <c r="C130" s="23" t="s">
        <v>171</v>
      </c>
      <c r="D130" s="23">
        <v>12329</v>
      </c>
      <c r="E130" s="23" t="s">
        <v>251</v>
      </c>
      <c r="F130" t="s">
        <v>159</v>
      </c>
      <c r="G130" s="23" t="s">
        <v>129</v>
      </c>
      <c r="H130" s="30">
        <v>1</v>
      </c>
      <c r="I130" s="30">
        <v>1</v>
      </c>
      <c r="J130" s="31">
        <v>61</v>
      </c>
      <c r="K130" s="23">
        <v>0.90400000000000003</v>
      </c>
      <c r="L130" s="32">
        <f t="shared" si="5"/>
        <v>55.143999999999998</v>
      </c>
    </row>
    <row r="131" spans="1:15" x14ac:dyDescent="0.2">
      <c r="A131" s="1" t="s">
        <v>155</v>
      </c>
      <c r="B131" t="s">
        <v>264</v>
      </c>
      <c r="C131" s="23" t="s">
        <v>171</v>
      </c>
      <c r="D131" s="23">
        <v>25559</v>
      </c>
      <c r="E131" s="23" t="s">
        <v>251</v>
      </c>
      <c r="F131" t="s">
        <v>159</v>
      </c>
      <c r="G131" s="23" t="s">
        <v>129</v>
      </c>
      <c r="H131" s="30">
        <v>1</v>
      </c>
      <c r="I131" s="30">
        <v>1</v>
      </c>
      <c r="J131" s="31">
        <v>96</v>
      </c>
      <c r="K131" s="23">
        <v>0.92100000000000004</v>
      </c>
      <c r="L131" s="32">
        <f t="shared" si="5"/>
        <v>88.415999999999997</v>
      </c>
    </row>
    <row r="132" spans="1:15" x14ac:dyDescent="0.2">
      <c r="A132" s="1" t="s">
        <v>155</v>
      </c>
      <c r="B132" t="s">
        <v>265</v>
      </c>
      <c r="C132" s="23" t="s">
        <v>171</v>
      </c>
      <c r="D132" s="23">
        <v>12547</v>
      </c>
      <c r="E132" s="23" t="s">
        <v>251</v>
      </c>
      <c r="F132" t="s">
        <v>159</v>
      </c>
      <c r="G132" s="23" t="s">
        <v>129</v>
      </c>
      <c r="H132" s="30">
        <v>1</v>
      </c>
      <c r="I132" s="30">
        <v>1</v>
      </c>
      <c r="J132" s="31">
        <v>59</v>
      </c>
      <c r="K132" s="23">
        <v>0.93300000000000005</v>
      </c>
      <c r="L132" s="32">
        <f t="shared" si="5"/>
        <v>55.047000000000004</v>
      </c>
    </row>
    <row r="133" spans="1:15" x14ac:dyDescent="0.2">
      <c r="A133" s="1" t="s">
        <v>155</v>
      </c>
      <c r="B133" t="s">
        <v>266</v>
      </c>
      <c r="C133" s="23" t="s">
        <v>171</v>
      </c>
      <c r="D133" s="23">
        <v>62523</v>
      </c>
      <c r="E133" s="23" t="s">
        <v>251</v>
      </c>
      <c r="F133" t="s">
        <v>159</v>
      </c>
      <c r="G133" s="23" t="s">
        <v>129</v>
      </c>
      <c r="H133" s="30">
        <v>1</v>
      </c>
      <c r="I133" s="30">
        <v>1</v>
      </c>
      <c r="J133" s="31">
        <v>117</v>
      </c>
      <c r="K133" s="23">
        <v>0.94199999999999995</v>
      </c>
      <c r="L133" s="32">
        <f t="shared" si="5"/>
        <v>110.214</v>
      </c>
    </row>
    <row r="134" spans="1:15" x14ac:dyDescent="0.2">
      <c r="A134" s="1" t="s">
        <v>155</v>
      </c>
      <c r="B134" t="s">
        <v>267</v>
      </c>
      <c r="C134" s="23" t="s">
        <v>171</v>
      </c>
      <c r="D134" s="23">
        <v>12549</v>
      </c>
      <c r="E134" s="23" t="s">
        <v>251</v>
      </c>
      <c r="F134" t="s">
        <v>159</v>
      </c>
      <c r="G134" s="23" t="s">
        <v>129</v>
      </c>
      <c r="H134" s="30">
        <v>1</v>
      </c>
      <c r="I134" s="30">
        <v>1</v>
      </c>
      <c r="J134" s="31">
        <v>54</v>
      </c>
      <c r="K134" s="23">
        <v>0.90700000000000003</v>
      </c>
      <c r="L134" s="32">
        <f t="shared" si="5"/>
        <v>48.978000000000002</v>
      </c>
    </row>
    <row r="135" spans="1:15" x14ac:dyDescent="0.2">
      <c r="A135" s="1" t="s">
        <v>155</v>
      </c>
      <c r="B135" t="s">
        <v>268</v>
      </c>
      <c r="C135" s="23" t="s">
        <v>171</v>
      </c>
      <c r="D135" s="23">
        <v>62501</v>
      </c>
      <c r="E135" s="23" t="s">
        <v>251</v>
      </c>
      <c r="F135" t="s">
        <v>159</v>
      </c>
      <c r="G135" s="23" t="s">
        <v>129</v>
      </c>
      <c r="H135" s="30">
        <v>1</v>
      </c>
      <c r="I135" s="30">
        <v>1</v>
      </c>
      <c r="J135" s="31">
        <v>85</v>
      </c>
      <c r="K135" s="23">
        <v>0.91300000000000003</v>
      </c>
      <c r="L135" s="32">
        <f t="shared" si="5"/>
        <v>77.605000000000004</v>
      </c>
    </row>
    <row r="136" spans="1:15" x14ac:dyDescent="0.2">
      <c r="A136" s="1" t="s">
        <v>155</v>
      </c>
      <c r="B136" t="s">
        <v>269</v>
      </c>
      <c r="C136" s="23" t="s">
        <v>171</v>
      </c>
      <c r="D136" s="23">
        <v>12550</v>
      </c>
      <c r="E136" s="23" t="s">
        <v>251</v>
      </c>
      <c r="F136" t="s">
        <v>159</v>
      </c>
      <c r="G136" s="23" t="s">
        <v>129</v>
      </c>
      <c r="H136" s="30">
        <v>1</v>
      </c>
      <c r="I136" s="30">
        <v>1</v>
      </c>
      <c r="J136" s="31">
        <v>54</v>
      </c>
      <c r="K136" s="49">
        <v>0.94</v>
      </c>
      <c r="L136" s="32">
        <f t="shared" si="5"/>
        <v>50.76</v>
      </c>
    </row>
    <row r="137" spans="1:15" x14ac:dyDescent="0.2">
      <c r="A137" s="1" t="s">
        <v>155</v>
      </c>
      <c r="B137" t="s">
        <v>270</v>
      </c>
      <c r="C137" s="23" t="s">
        <v>171</v>
      </c>
      <c r="D137" s="23">
        <v>25557</v>
      </c>
      <c r="E137" s="23" t="s">
        <v>251</v>
      </c>
      <c r="F137" t="s">
        <v>159</v>
      </c>
      <c r="G137" s="23" t="s">
        <v>129</v>
      </c>
      <c r="H137" s="30">
        <v>1</v>
      </c>
      <c r="I137" s="30">
        <v>1</v>
      </c>
      <c r="J137" s="31">
        <v>54</v>
      </c>
      <c r="K137" s="23">
        <v>0.92400000000000004</v>
      </c>
      <c r="L137" s="32">
        <f t="shared" si="5"/>
        <v>49.896000000000001</v>
      </c>
    </row>
    <row r="138" spans="1:15" x14ac:dyDescent="0.2">
      <c r="A138" s="1" t="s">
        <v>155</v>
      </c>
      <c r="B138" t="s">
        <v>271</v>
      </c>
      <c r="C138" s="23" t="s">
        <v>171</v>
      </c>
      <c r="D138" s="23">
        <v>62784</v>
      </c>
      <c r="E138" s="23" t="s">
        <v>251</v>
      </c>
      <c r="F138" t="s">
        <v>159</v>
      </c>
      <c r="G138" s="23" t="s">
        <v>129</v>
      </c>
      <c r="H138" s="30">
        <v>1</v>
      </c>
      <c r="I138" s="30">
        <v>1</v>
      </c>
      <c r="J138" s="31">
        <v>66</v>
      </c>
      <c r="K138" s="23">
        <v>0.92100000000000004</v>
      </c>
      <c r="L138" s="32">
        <f t="shared" si="5"/>
        <v>60.786000000000001</v>
      </c>
    </row>
    <row r="139" spans="1:15" x14ac:dyDescent="0.2">
      <c r="A139" s="1" t="s">
        <v>155</v>
      </c>
      <c r="B139" t="s">
        <v>272</v>
      </c>
      <c r="C139" s="23" t="s">
        <v>171</v>
      </c>
      <c r="D139" s="23">
        <v>12544</v>
      </c>
      <c r="E139" s="23" t="s">
        <v>251</v>
      </c>
      <c r="F139" t="s">
        <v>159</v>
      </c>
      <c r="G139" s="23" t="s">
        <v>129</v>
      </c>
      <c r="H139" s="30">
        <v>1</v>
      </c>
      <c r="I139" s="30">
        <v>1</v>
      </c>
      <c r="J139" s="31">
        <v>93</v>
      </c>
      <c r="K139" s="23">
        <v>0.93400000000000005</v>
      </c>
      <c r="L139" s="32">
        <f t="shared" si="5"/>
        <v>86.862000000000009</v>
      </c>
    </row>
    <row r="140" spans="1:15" x14ac:dyDescent="0.2">
      <c r="A140" s="33" t="s">
        <v>155</v>
      </c>
      <c r="B140" s="9" t="s">
        <v>273</v>
      </c>
      <c r="C140" s="34" t="s">
        <v>171</v>
      </c>
      <c r="D140" s="34">
        <v>62525</v>
      </c>
      <c r="E140" s="34" t="s">
        <v>251</v>
      </c>
      <c r="F140" s="9" t="s">
        <v>159</v>
      </c>
      <c r="G140" s="34" t="s">
        <v>129</v>
      </c>
      <c r="H140" s="35">
        <v>1</v>
      </c>
      <c r="I140" s="35">
        <v>1</v>
      </c>
      <c r="J140" s="36">
        <v>56</v>
      </c>
      <c r="K140" s="34">
        <v>0.93200000000000005</v>
      </c>
      <c r="L140" s="37">
        <f t="shared" si="5"/>
        <v>52.192</v>
      </c>
    </row>
    <row r="141" spans="1:15" x14ac:dyDescent="0.2">
      <c r="A141" s="38"/>
      <c r="B141" s="39"/>
      <c r="C141" s="40"/>
      <c r="D141" s="40"/>
      <c r="E141" s="40"/>
      <c r="F141" s="39"/>
      <c r="G141" s="40"/>
      <c r="H141" s="41"/>
      <c r="I141" s="41"/>
      <c r="J141" s="42"/>
      <c r="K141" s="40"/>
      <c r="L141" s="43"/>
      <c r="M141" s="2" t="s">
        <v>152</v>
      </c>
      <c r="N141" s="1" t="s">
        <v>4</v>
      </c>
      <c r="O141" s="2" t="s">
        <v>153</v>
      </c>
    </row>
    <row r="142" spans="1:15" ht="15" x14ac:dyDescent="0.2">
      <c r="A142" s="61" t="s">
        <v>274</v>
      </c>
      <c r="B142" s="61"/>
      <c r="C142" s="44"/>
      <c r="D142" s="44"/>
      <c r="J142" s="45">
        <f>SUM(J118:J140)</f>
        <v>1693</v>
      </c>
      <c r="K142" s="46"/>
      <c r="L142" s="45">
        <f>SUM(L118:L140)</f>
        <v>1543.0940000000001</v>
      </c>
      <c r="M142" s="47">
        <v>0.75</v>
      </c>
      <c r="N142" s="48">
        <f>M142*L142</f>
        <v>1157.3205</v>
      </c>
      <c r="O142" s="48">
        <f>L142-N142</f>
        <v>385.77350000000001</v>
      </c>
    </row>
    <row r="143" spans="1:15" ht="15" x14ac:dyDescent="0.2">
      <c r="A143" s="44"/>
      <c r="B143" s="44"/>
      <c r="C143" s="44"/>
      <c r="D143" s="44"/>
      <c r="J143" s="45"/>
      <c r="K143" s="46"/>
      <c r="L143" s="45"/>
      <c r="M143" s="47"/>
      <c r="N143" s="48"/>
      <c r="O143" s="48"/>
    </row>
    <row r="144" spans="1:15" x14ac:dyDescent="0.2">
      <c r="B144" s="1"/>
      <c r="C144" s="1"/>
      <c r="D144" s="1"/>
      <c r="J144" s="31"/>
      <c r="L144" s="31"/>
    </row>
    <row r="145" spans="1:15" ht="15.75" x14ac:dyDescent="0.25">
      <c r="A145" s="52" t="s">
        <v>275</v>
      </c>
      <c r="J145" s="31"/>
      <c r="L145" s="31"/>
    </row>
    <row r="146" spans="1:15" x14ac:dyDescent="0.2">
      <c r="A146" s="1" t="s">
        <v>155</v>
      </c>
      <c r="B146" t="s">
        <v>276</v>
      </c>
      <c r="C146" s="23" t="s">
        <v>171</v>
      </c>
      <c r="D146" s="23">
        <v>12322</v>
      </c>
      <c r="E146" s="23" t="s">
        <v>251</v>
      </c>
      <c r="F146" t="s">
        <v>159</v>
      </c>
      <c r="G146" s="23" t="s">
        <v>129</v>
      </c>
      <c r="H146" s="41">
        <v>1</v>
      </c>
      <c r="I146" s="41">
        <v>1</v>
      </c>
      <c r="J146" s="31">
        <v>38</v>
      </c>
      <c r="K146" s="23">
        <v>0.874</v>
      </c>
      <c r="L146" s="32">
        <f>J146*K146</f>
        <v>33.212000000000003</v>
      </c>
    </row>
    <row r="147" spans="1:15" x14ac:dyDescent="0.2">
      <c r="A147" s="33" t="s">
        <v>155</v>
      </c>
      <c r="B147" s="9" t="s">
        <v>277</v>
      </c>
      <c r="C147" s="34" t="s">
        <v>171</v>
      </c>
      <c r="D147" s="34">
        <v>62465</v>
      </c>
      <c r="E147" s="34" t="s">
        <v>251</v>
      </c>
      <c r="F147" s="9" t="s">
        <v>159</v>
      </c>
      <c r="G147" s="34" t="s">
        <v>129</v>
      </c>
      <c r="H147" s="35">
        <v>1</v>
      </c>
      <c r="I147" s="35">
        <v>1</v>
      </c>
      <c r="J147" s="36">
        <v>33</v>
      </c>
      <c r="K147" s="50">
        <v>1</v>
      </c>
      <c r="L147" s="36">
        <f>J147*K147</f>
        <v>33</v>
      </c>
    </row>
    <row r="148" spans="1:15" x14ac:dyDescent="0.2">
      <c r="A148" s="38"/>
      <c r="B148" s="39"/>
      <c r="C148" s="40"/>
      <c r="D148" s="40"/>
      <c r="E148" s="40"/>
      <c r="F148" s="39"/>
      <c r="G148" s="40"/>
      <c r="H148" s="41"/>
      <c r="I148" s="41"/>
      <c r="J148" s="42"/>
      <c r="K148" s="51"/>
      <c r="L148" s="42"/>
      <c r="M148" s="2" t="s">
        <v>152</v>
      </c>
      <c r="N148" s="1" t="s">
        <v>4</v>
      </c>
      <c r="O148" s="2" t="s">
        <v>153</v>
      </c>
    </row>
    <row r="149" spans="1:15" ht="15" x14ac:dyDescent="0.2">
      <c r="A149" s="61" t="s">
        <v>278</v>
      </c>
      <c r="B149" s="61"/>
      <c r="C149" s="44"/>
      <c r="D149" s="44"/>
      <c r="J149" s="31">
        <f>J146+J147</f>
        <v>71</v>
      </c>
      <c r="L149" s="32">
        <f>L146+L147</f>
        <v>66.212000000000003</v>
      </c>
      <c r="M149" s="47">
        <v>0.75</v>
      </c>
      <c r="N149" s="48">
        <f>M149*L149</f>
        <v>49.659000000000006</v>
      </c>
      <c r="O149" s="48">
        <f>L149-N149</f>
        <v>16.552999999999997</v>
      </c>
    </row>
    <row r="150" spans="1:15" x14ac:dyDescent="0.2">
      <c r="J150" s="31"/>
      <c r="L150" s="31"/>
    </row>
    <row r="151" spans="1:15" ht="15.75" x14ac:dyDescent="0.25">
      <c r="A151" s="52" t="s">
        <v>275</v>
      </c>
      <c r="J151" s="31"/>
      <c r="L151" s="31"/>
    </row>
    <row r="152" spans="1:15" x14ac:dyDescent="0.2">
      <c r="A152" s="1" t="s">
        <v>155</v>
      </c>
      <c r="B152" t="s">
        <v>279</v>
      </c>
      <c r="C152" s="23" t="s">
        <v>171</v>
      </c>
      <c r="D152" s="23">
        <v>25463</v>
      </c>
      <c r="E152" s="23" t="s">
        <v>280</v>
      </c>
      <c r="F152" t="s">
        <v>159</v>
      </c>
      <c r="G152" s="23" t="s">
        <v>129</v>
      </c>
      <c r="H152" s="41">
        <v>1</v>
      </c>
      <c r="I152" s="41">
        <v>1</v>
      </c>
      <c r="J152" s="31">
        <v>61</v>
      </c>
      <c r="K152" s="23">
        <v>0.95399999999999996</v>
      </c>
      <c r="L152" s="32">
        <f t="shared" ref="L152:L165" si="6">J152*K152</f>
        <v>58.193999999999996</v>
      </c>
    </row>
    <row r="153" spans="1:15" x14ac:dyDescent="0.2">
      <c r="A153" s="1" t="s">
        <v>155</v>
      </c>
      <c r="B153" t="s">
        <v>281</v>
      </c>
      <c r="C153" s="23" t="s">
        <v>171</v>
      </c>
      <c r="D153" s="23">
        <v>62524</v>
      </c>
      <c r="E153" s="23" t="s">
        <v>280</v>
      </c>
      <c r="F153" t="s">
        <v>159</v>
      </c>
      <c r="G153" s="23" t="s">
        <v>129</v>
      </c>
      <c r="H153" s="41">
        <v>1</v>
      </c>
      <c r="I153" s="41">
        <v>1</v>
      </c>
      <c r="J153" s="31">
        <v>91</v>
      </c>
      <c r="K153" s="23">
        <v>0.999</v>
      </c>
      <c r="L153" s="32">
        <f t="shared" si="6"/>
        <v>90.909000000000006</v>
      </c>
    </row>
    <row r="154" spans="1:15" x14ac:dyDescent="0.2">
      <c r="A154" s="1" t="s">
        <v>155</v>
      </c>
      <c r="B154" t="s">
        <v>282</v>
      </c>
      <c r="C154" s="23" t="s">
        <v>171</v>
      </c>
      <c r="D154" s="23">
        <v>25467</v>
      </c>
      <c r="E154" s="23" t="s">
        <v>280</v>
      </c>
      <c r="F154" t="s">
        <v>159</v>
      </c>
      <c r="G154" s="23" t="s">
        <v>129</v>
      </c>
      <c r="H154" s="41">
        <v>1</v>
      </c>
      <c r="I154" s="41">
        <v>1</v>
      </c>
      <c r="J154" s="31">
        <v>78</v>
      </c>
      <c r="K154" s="23">
        <v>0.95799999999999996</v>
      </c>
      <c r="L154" s="32">
        <f t="shared" si="6"/>
        <v>74.724000000000004</v>
      </c>
    </row>
    <row r="155" spans="1:15" x14ac:dyDescent="0.2">
      <c r="A155" s="1" t="s">
        <v>155</v>
      </c>
      <c r="B155" t="s">
        <v>283</v>
      </c>
      <c r="C155" s="23" t="s">
        <v>171</v>
      </c>
      <c r="D155" s="23">
        <v>62788</v>
      </c>
      <c r="E155" s="23" t="s">
        <v>280</v>
      </c>
      <c r="F155" t="s">
        <v>159</v>
      </c>
      <c r="G155" s="23" t="s">
        <v>129</v>
      </c>
      <c r="H155" s="41">
        <v>1</v>
      </c>
      <c r="I155" s="41">
        <v>1</v>
      </c>
      <c r="J155" s="31">
        <v>80</v>
      </c>
      <c r="K155" s="49">
        <v>1</v>
      </c>
      <c r="L155" s="31">
        <f t="shared" si="6"/>
        <v>80</v>
      </c>
    </row>
    <row r="156" spans="1:15" x14ac:dyDescent="0.2">
      <c r="A156" s="1" t="s">
        <v>155</v>
      </c>
      <c r="B156" t="s">
        <v>284</v>
      </c>
      <c r="C156" s="23" t="s">
        <v>171</v>
      </c>
      <c r="D156" s="23">
        <v>25462</v>
      </c>
      <c r="E156" s="23" t="s">
        <v>280</v>
      </c>
      <c r="F156" t="s">
        <v>159</v>
      </c>
      <c r="G156" s="23" t="s">
        <v>129</v>
      </c>
      <c r="H156" s="41">
        <v>1</v>
      </c>
      <c r="I156" s="41">
        <v>1</v>
      </c>
      <c r="J156" s="31">
        <v>126</v>
      </c>
      <c r="K156" s="23">
        <v>0.94299999999999995</v>
      </c>
      <c r="L156" s="32">
        <f t="shared" si="6"/>
        <v>118.818</v>
      </c>
    </row>
    <row r="157" spans="1:15" x14ac:dyDescent="0.2">
      <c r="A157" s="1" t="s">
        <v>155</v>
      </c>
      <c r="B157" t="s">
        <v>285</v>
      </c>
      <c r="C157" s="23" t="s">
        <v>171</v>
      </c>
      <c r="D157" s="23">
        <v>62508</v>
      </c>
      <c r="E157" s="23" t="s">
        <v>280</v>
      </c>
      <c r="F157" t="s">
        <v>159</v>
      </c>
      <c r="G157" s="23" t="s">
        <v>129</v>
      </c>
      <c r="H157" s="41">
        <v>1</v>
      </c>
      <c r="I157" s="41">
        <v>1</v>
      </c>
      <c r="J157" s="31">
        <v>90</v>
      </c>
      <c r="K157" s="49">
        <v>1</v>
      </c>
      <c r="L157" s="31">
        <f t="shared" si="6"/>
        <v>90</v>
      </c>
    </row>
    <row r="158" spans="1:15" x14ac:dyDescent="0.2">
      <c r="A158" s="1" t="s">
        <v>155</v>
      </c>
      <c r="B158" t="s">
        <v>286</v>
      </c>
      <c r="C158" s="23" t="s">
        <v>171</v>
      </c>
      <c r="D158" s="23">
        <v>25465</v>
      </c>
      <c r="E158" s="23" t="s">
        <v>251</v>
      </c>
      <c r="F158" t="s">
        <v>159</v>
      </c>
      <c r="G158" s="23" t="s">
        <v>129</v>
      </c>
      <c r="H158" s="41">
        <v>1</v>
      </c>
      <c r="I158" s="41">
        <v>1</v>
      </c>
      <c r="J158" s="31">
        <v>76</v>
      </c>
      <c r="K158" s="23">
        <v>0.92200000000000004</v>
      </c>
      <c r="L158" s="32">
        <f t="shared" si="6"/>
        <v>70.072000000000003</v>
      </c>
    </row>
    <row r="159" spans="1:15" x14ac:dyDescent="0.2">
      <c r="A159" s="1" t="s">
        <v>155</v>
      </c>
      <c r="B159" t="s">
        <v>287</v>
      </c>
      <c r="C159" s="23" t="s">
        <v>171</v>
      </c>
      <c r="D159" s="23">
        <v>62781</v>
      </c>
      <c r="E159" s="23" t="s">
        <v>251</v>
      </c>
      <c r="F159" t="s">
        <v>159</v>
      </c>
      <c r="G159" s="23" t="s">
        <v>129</v>
      </c>
      <c r="H159" s="41">
        <v>1</v>
      </c>
      <c r="I159" s="41">
        <v>1</v>
      </c>
      <c r="J159" s="31">
        <v>69</v>
      </c>
      <c r="K159" s="49">
        <v>1</v>
      </c>
      <c r="L159" s="31">
        <f t="shared" si="6"/>
        <v>69</v>
      </c>
    </row>
    <row r="160" spans="1:15" x14ac:dyDescent="0.2">
      <c r="A160" s="1" t="s">
        <v>155</v>
      </c>
      <c r="B160" t="s">
        <v>288</v>
      </c>
      <c r="C160" s="23" t="s">
        <v>171</v>
      </c>
      <c r="D160" s="23">
        <v>12330</v>
      </c>
      <c r="E160" s="23" t="s">
        <v>280</v>
      </c>
      <c r="F160" t="s">
        <v>159</v>
      </c>
      <c r="G160" s="23" t="s">
        <v>129</v>
      </c>
      <c r="H160" s="41">
        <v>1</v>
      </c>
      <c r="I160" s="41">
        <v>1</v>
      </c>
      <c r="J160" s="31">
        <v>93</v>
      </c>
      <c r="K160" s="23">
        <v>0.90800000000000003</v>
      </c>
      <c r="L160" s="32">
        <f t="shared" si="6"/>
        <v>84.444000000000003</v>
      </c>
    </row>
    <row r="161" spans="1:15" x14ac:dyDescent="0.2">
      <c r="A161" s="1" t="s">
        <v>155</v>
      </c>
      <c r="B161" t="s">
        <v>289</v>
      </c>
      <c r="C161" s="23" t="s">
        <v>171</v>
      </c>
      <c r="D161" s="23">
        <v>62460</v>
      </c>
      <c r="E161" s="23" t="s">
        <v>280</v>
      </c>
      <c r="F161" t="s">
        <v>159</v>
      </c>
      <c r="G161" s="23" t="s">
        <v>129</v>
      </c>
      <c r="H161" s="41">
        <v>1</v>
      </c>
      <c r="I161" s="41">
        <v>1</v>
      </c>
      <c r="J161" s="31">
        <v>0</v>
      </c>
      <c r="K161" s="49">
        <v>1</v>
      </c>
      <c r="L161" s="31">
        <f t="shared" si="6"/>
        <v>0</v>
      </c>
    </row>
    <row r="162" spans="1:15" x14ac:dyDescent="0.2">
      <c r="A162" s="1" t="s">
        <v>155</v>
      </c>
      <c r="B162" t="s">
        <v>290</v>
      </c>
      <c r="C162" s="23" t="s">
        <v>171</v>
      </c>
      <c r="D162" s="23">
        <v>25464</v>
      </c>
      <c r="E162" s="23" t="s">
        <v>280</v>
      </c>
      <c r="F162" t="s">
        <v>159</v>
      </c>
      <c r="G162" s="23" t="s">
        <v>129</v>
      </c>
      <c r="H162" s="41">
        <v>1</v>
      </c>
      <c r="I162" s="41">
        <v>1</v>
      </c>
      <c r="J162" s="31">
        <v>91</v>
      </c>
      <c r="K162" s="23">
        <v>0.92400000000000004</v>
      </c>
      <c r="L162" s="32">
        <f t="shared" si="6"/>
        <v>84.084000000000003</v>
      </c>
    </row>
    <row r="163" spans="1:15" x14ac:dyDescent="0.2">
      <c r="A163" s="1" t="s">
        <v>155</v>
      </c>
      <c r="B163" t="s">
        <v>291</v>
      </c>
      <c r="C163" s="23" t="s">
        <v>171</v>
      </c>
      <c r="D163" s="23">
        <v>62785</v>
      </c>
      <c r="E163" s="23" t="s">
        <v>280</v>
      </c>
      <c r="F163" t="s">
        <v>159</v>
      </c>
      <c r="G163" s="23" t="s">
        <v>129</v>
      </c>
      <c r="H163" s="41">
        <v>1</v>
      </c>
      <c r="I163" s="41">
        <v>1</v>
      </c>
      <c r="J163" s="31">
        <v>41</v>
      </c>
      <c r="K163" s="49">
        <v>1</v>
      </c>
      <c r="L163" s="31">
        <f t="shared" si="6"/>
        <v>41</v>
      </c>
    </row>
    <row r="164" spans="1:15" x14ac:dyDescent="0.2">
      <c r="A164" s="1" t="s">
        <v>155</v>
      </c>
      <c r="B164" t="s">
        <v>292</v>
      </c>
      <c r="C164" s="23" t="s">
        <v>171</v>
      </c>
      <c r="D164" s="23">
        <v>25466</v>
      </c>
      <c r="E164" s="23" t="s">
        <v>280</v>
      </c>
      <c r="F164" t="s">
        <v>159</v>
      </c>
      <c r="G164" s="23" t="s">
        <v>129</v>
      </c>
      <c r="H164" s="41">
        <v>1</v>
      </c>
      <c r="I164" s="41">
        <v>1</v>
      </c>
      <c r="J164" s="31">
        <v>142</v>
      </c>
      <c r="K164" s="23">
        <v>0.94299999999999995</v>
      </c>
      <c r="L164" s="32">
        <f t="shared" si="6"/>
        <v>133.90600000000001</v>
      </c>
    </row>
    <row r="165" spans="1:15" x14ac:dyDescent="0.2">
      <c r="A165" s="33" t="s">
        <v>155</v>
      </c>
      <c r="B165" s="9" t="s">
        <v>293</v>
      </c>
      <c r="C165" s="34" t="s">
        <v>171</v>
      </c>
      <c r="D165" s="34">
        <v>62503</v>
      </c>
      <c r="E165" s="34" t="s">
        <v>280</v>
      </c>
      <c r="F165" s="9" t="s">
        <v>159</v>
      </c>
      <c r="G165" s="34" t="s">
        <v>129</v>
      </c>
      <c r="H165" s="35">
        <v>1</v>
      </c>
      <c r="I165" s="35">
        <v>1</v>
      </c>
      <c r="J165" s="36">
        <v>81</v>
      </c>
      <c r="K165" s="50">
        <v>1</v>
      </c>
      <c r="L165" s="36">
        <f t="shared" si="6"/>
        <v>81</v>
      </c>
    </row>
    <row r="166" spans="1:15" x14ac:dyDescent="0.2">
      <c r="C166" s="23"/>
      <c r="D166" s="23"/>
      <c r="H166" s="41"/>
      <c r="I166" s="41"/>
      <c r="J166" s="31"/>
      <c r="K166" s="49"/>
      <c r="L166" s="31"/>
      <c r="M166" s="2" t="s">
        <v>152</v>
      </c>
      <c r="N166" s="1" t="s">
        <v>4</v>
      </c>
      <c r="O166" s="2" t="s">
        <v>153</v>
      </c>
    </row>
    <row r="167" spans="1:15" ht="15" x14ac:dyDescent="0.2">
      <c r="A167" s="61" t="s">
        <v>294</v>
      </c>
      <c r="B167" s="61"/>
      <c r="C167" s="44"/>
      <c r="D167" s="44"/>
      <c r="J167" s="45">
        <f>SUM(J152:J165)</f>
        <v>1119</v>
      </c>
      <c r="K167" s="46"/>
      <c r="L167" s="45">
        <f>SUM(L152:L165)</f>
        <v>1076.1509999999998</v>
      </c>
      <c r="M167" s="47">
        <v>0.75</v>
      </c>
      <c r="N167" s="48">
        <f>M167*L167</f>
        <v>807.11324999999988</v>
      </c>
      <c r="O167" s="48">
        <f>L167-N167</f>
        <v>269.03774999999996</v>
      </c>
    </row>
    <row r="168" spans="1:15" x14ac:dyDescent="0.2">
      <c r="J168" s="31"/>
      <c r="L168" s="31"/>
    </row>
  </sheetData>
  <mergeCells count="6">
    <mergeCell ref="A167:B167"/>
    <mergeCell ref="A25:B25"/>
    <mergeCell ref="A116:B116"/>
    <mergeCell ref="A142:B142"/>
    <mergeCell ref="A149:B149"/>
    <mergeCell ref="A38:B38"/>
  </mergeCells>
  <pageMargins left="0.34" right="0.38" top="1" bottom="1" header="0.5" footer="0.5"/>
  <pageSetup paperSize="5" scale="85" orientation="landscape" r:id="rId1"/>
  <headerFooter alignWithMargins="0">
    <oddFooter>&amp;L&amp;"Arial,Bold"&amp;8&amp;D
&amp;T&amp;C&amp;P&amp;R&amp;F</oddFooter>
  </headerFooter>
  <rowBreaks count="2" manualBreakCount="2">
    <brk id="117" max="14" man="1"/>
    <brk id="142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8"/>
  <sheetViews>
    <sheetView tabSelected="1" topLeftCell="C13" workbookViewId="0">
      <selection activeCell="F34" sqref="F34"/>
    </sheetView>
  </sheetViews>
  <sheetFormatPr defaultRowHeight="12.75" x14ac:dyDescent="0.2"/>
  <cols>
    <col min="2" max="2" width="35.7109375" customWidth="1"/>
    <col min="4" max="4" width="17.7109375" customWidth="1"/>
    <col min="8" max="8" width="15.7109375" customWidth="1"/>
    <col min="10" max="10" width="11.7109375" customWidth="1"/>
  </cols>
  <sheetData>
    <row r="1" spans="1:41" ht="15" x14ac:dyDescent="0.2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</row>
    <row r="2" spans="1:41" ht="15" x14ac:dyDescent="0.2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</row>
    <row r="3" spans="1:41" ht="15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</row>
    <row r="4" spans="1:41" ht="15.75" x14ac:dyDescent="0.25">
      <c r="A4" s="52" t="s">
        <v>295</v>
      </c>
      <c r="B4" s="52" t="s">
        <v>296</v>
      </c>
      <c r="C4" s="52"/>
      <c r="D4" s="54" t="s">
        <v>297</v>
      </c>
      <c r="E4" s="53"/>
      <c r="F4" s="53"/>
      <c r="G4" s="52" t="s">
        <v>98</v>
      </c>
      <c r="H4" s="52" t="s">
        <v>99</v>
      </c>
      <c r="I4" s="52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</row>
    <row r="5" spans="1:41" ht="15.75" x14ac:dyDescent="0.25">
      <c r="A5" s="52"/>
      <c r="B5" s="52" t="s">
        <v>298</v>
      </c>
      <c r="C5" s="52"/>
      <c r="D5" s="54">
        <v>36617</v>
      </c>
      <c r="E5" s="53"/>
      <c r="F5" s="53"/>
      <c r="G5" s="52" t="s">
        <v>102</v>
      </c>
      <c r="H5" s="52" t="s">
        <v>103</v>
      </c>
      <c r="I5" s="52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</row>
    <row r="6" spans="1:41" ht="15.75" x14ac:dyDescent="0.25">
      <c r="A6" s="53"/>
      <c r="B6" s="53"/>
      <c r="C6" s="53"/>
      <c r="D6" s="53"/>
      <c r="E6" s="53"/>
      <c r="F6" s="53"/>
      <c r="G6" s="52" t="s">
        <v>104</v>
      </c>
      <c r="H6" s="52" t="s">
        <v>105</v>
      </c>
      <c r="I6" s="52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</row>
    <row r="7" spans="1:41" ht="15.75" x14ac:dyDescent="0.25">
      <c r="A7" s="53"/>
      <c r="B7" s="53"/>
      <c r="C7" s="53"/>
      <c r="D7" s="53"/>
      <c r="E7" s="53"/>
      <c r="F7" s="53"/>
      <c r="G7" s="52"/>
      <c r="H7" s="52"/>
      <c r="I7" s="52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</row>
    <row r="8" spans="1:41" ht="15.75" x14ac:dyDescent="0.25">
      <c r="A8" s="53"/>
      <c r="B8" s="53"/>
      <c r="C8" s="53"/>
      <c r="D8" s="53"/>
      <c r="E8" s="53"/>
      <c r="F8" s="53"/>
      <c r="G8" s="52"/>
      <c r="H8" s="52"/>
      <c r="I8" s="52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</row>
    <row r="9" spans="1:41" ht="15.75" x14ac:dyDescent="0.25">
      <c r="A9" s="52" t="s">
        <v>299</v>
      </c>
      <c r="B9" s="52" t="s">
        <v>300</v>
      </c>
      <c r="C9" s="52"/>
      <c r="D9" s="52"/>
      <c r="E9" s="53"/>
      <c r="F9" s="53"/>
      <c r="G9" s="52" t="s">
        <v>98</v>
      </c>
      <c r="H9" s="52" t="s">
        <v>107</v>
      </c>
      <c r="I9" s="52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</row>
    <row r="10" spans="1:41" ht="15.75" x14ac:dyDescent="0.25">
      <c r="A10" s="52"/>
      <c r="B10" s="52" t="s">
        <v>33</v>
      </c>
      <c r="C10" s="52"/>
      <c r="D10" s="52"/>
      <c r="E10" s="53"/>
      <c r="F10" s="53"/>
      <c r="G10" s="52" t="s">
        <v>102</v>
      </c>
      <c r="H10" s="52" t="s">
        <v>109</v>
      </c>
      <c r="I10" s="52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</row>
    <row r="11" spans="1:41" ht="15.75" x14ac:dyDescent="0.25">
      <c r="A11" s="53"/>
      <c r="B11" s="53"/>
      <c r="C11" s="53"/>
      <c r="D11" s="53"/>
      <c r="E11" s="53"/>
      <c r="F11" s="53"/>
      <c r="G11" s="52" t="s">
        <v>104</v>
      </c>
      <c r="H11" s="52" t="s">
        <v>110</v>
      </c>
      <c r="I11" s="52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</row>
    <row r="12" spans="1:41" ht="15.75" x14ac:dyDescent="0.25">
      <c r="A12" s="53"/>
      <c r="B12" s="53"/>
      <c r="C12" s="53"/>
      <c r="D12" s="53"/>
      <c r="E12" s="53"/>
      <c r="F12" s="53"/>
      <c r="G12" s="52"/>
      <c r="H12" s="52"/>
      <c r="I12" s="52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</row>
    <row r="13" spans="1:41" ht="15.75" x14ac:dyDescent="0.25">
      <c r="A13" s="53"/>
      <c r="B13" s="53"/>
      <c r="C13" s="53"/>
      <c r="D13" s="55" t="s">
        <v>301</v>
      </c>
      <c r="E13" s="53"/>
      <c r="F13" s="55" t="s">
        <v>302</v>
      </c>
      <c r="G13" s="53"/>
      <c r="H13" s="55" t="s">
        <v>302</v>
      </c>
      <c r="I13" s="53"/>
      <c r="J13" s="55" t="s">
        <v>153</v>
      </c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</row>
    <row r="14" spans="1:41" ht="15.75" x14ac:dyDescent="0.25">
      <c r="A14" s="53"/>
      <c r="B14" s="55" t="s">
        <v>303</v>
      </c>
      <c r="C14" s="53"/>
      <c r="D14" s="55" t="s">
        <v>304</v>
      </c>
      <c r="E14" s="53"/>
      <c r="F14" s="55" t="s">
        <v>305</v>
      </c>
      <c r="G14" s="53"/>
      <c r="H14" s="55" t="s">
        <v>304</v>
      </c>
      <c r="I14" s="53"/>
      <c r="J14" s="55" t="s">
        <v>306</v>
      </c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</row>
    <row r="15" spans="1:41" ht="15" x14ac:dyDescent="0.2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</row>
    <row r="16" spans="1:41" ht="15" x14ac:dyDescent="0.2">
      <c r="A16" s="53"/>
      <c r="B16" s="53" t="s">
        <v>307</v>
      </c>
      <c r="C16" s="53"/>
      <c r="D16" s="56">
        <v>1009.25</v>
      </c>
      <c r="E16" s="53"/>
      <c r="F16" s="57">
        <v>0.75</v>
      </c>
      <c r="G16" s="53"/>
      <c r="H16" s="56">
        <f t="shared" ref="H16:H33" si="0">D16*F16</f>
        <v>756.9375</v>
      </c>
      <c r="I16" s="53"/>
      <c r="J16" s="56">
        <f t="shared" ref="J16:J33" si="1">D16-H16</f>
        <v>252.3125</v>
      </c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</row>
    <row r="17" spans="1:41" ht="15" x14ac:dyDescent="0.2">
      <c r="A17" s="53"/>
      <c r="B17" s="53" t="s">
        <v>308</v>
      </c>
      <c r="C17" s="53"/>
      <c r="D17" s="56">
        <v>97.5</v>
      </c>
      <c r="E17" s="53"/>
      <c r="F17" s="57">
        <v>0.75</v>
      </c>
      <c r="G17" s="53"/>
      <c r="H17" s="56">
        <f t="shared" si="0"/>
        <v>73.125</v>
      </c>
      <c r="I17" s="53"/>
      <c r="J17" s="56">
        <f t="shared" si="1"/>
        <v>24.375</v>
      </c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</row>
    <row r="18" spans="1:41" ht="15" x14ac:dyDescent="0.2">
      <c r="A18" s="53"/>
      <c r="B18" s="53" t="s">
        <v>309</v>
      </c>
      <c r="C18" s="53"/>
      <c r="D18" s="56">
        <v>82.55</v>
      </c>
      <c r="E18" s="53"/>
      <c r="F18" s="57">
        <v>0.75</v>
      </c>
      <c r="G18" s="53"/>
      <c r="H18" s="56">
        <f t="shared" si="0"/>
        <v>61.912499999999994</v>
      </c>
      <c r="I18" s="53"/>
      <c r="J18" s="56">
        <f t="shared" si="1"/>
        <v>20.637500000000003</v>
      </c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</row>
    <row r="19" spans="1:41" ht="15" x14ac:dyDescent="0.2">
      <c r="A19" s="53"/>
      <c r="B19" s="53" t="s">
        <v>310</v>
      </c>
      <c r="C19" s="53"/>
      <c r="D19" s="56">
        <v>91</v>
      </c>
      <c r="E19" s="53"/>
      <c r="F19" s="57">
        <v>0.75</v>
      </c>
      <c r="G19" s="53"/>
      <c r="H19" s="56">
        <f t="shared" si="0"/>
        <v>68.25</v>
      </c>
      <c r="I19" s="53"/>
      <c r="J19" s="56">
        <f t="shared" si="1"/>
        <v>22.75</v>
      </c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</row>
    <row r="20" spans="1:41" ht="15" x14ac:dyDescent="0.2">
      <c r="A20" s="53"/>
      <c r="B20" s="53" t="s">
        <v>311</v>
      </c>
      <c r="C20" s="53"/>
      <c r="D20" s="56">
        <v>442</v>
      </c>
      <c r="E20" s="53"/>
      <c r="F20" s="57">
        <v>0.75</v>
      </c>
      <c r="G20" s="53"/>
      <c r="H20" s="56">
        <f t="shared" si="0"/>
        <v>331.5</v>
      </c>
      <c r="I20" s="53"/>
      <c r="J20" s="56">
        <f t="shared" si="1"/>
        <v>110.5</v>
      </c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</row>
    <row r="21" spans="1:41" ht="15" x14ac:dyDescent="0.2">
      <c r="A21" s="53"/>
      <c r="B21" s="53" t="s">
        <v>312</v>
      </c>
      <c r="C21" s="53"/>
      <c r="D21" s="56">
        <v>6282.5817599999991</v>
      </c>
      <c r="E21" s="53"/>
      <c r="F21" s="57">
        <v>0.75</v>
      </c>
      <c r="G21" s="53"/>
      <c r="H21" s="56">
        <f t="shared" si="0"/>
        <v>4711.9363199999989</v>
      </c>
      <c r="I21" s="53"/>
      <c r="J21" s="56">
        <f t="shared" si="1"/>
        <v>1570.6454400000002</v>
      </c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</row>
    <row r="22" spans="1:41" ht="15" x14ac:dyDescent="0.2">
      <c r="A22" s="53"/>
      <c r="B22" s="53" t="s">
        <v>313</v>
      </c>
      <c r="C22" s="53"/>
      <c r="D22" s="56">
        <v>385.125</v>
      </c>
      <c r="E22" s="53"/>
      <c r="F22" s="57">
        <v>0.75</v>
      </c>
      <c r="G22" s="53"/>
      <c r="H22" s="56">
        <f t="shared" si="0"/>
        <v>288.84375</v>
      </c>
      <c r="I22" s="53"/>
      <c r="J22" s="56">
        <f t="shared" si="1"/>
        <v>96.28125</v>
      </c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</row>
    <row r="23" spans="1:41" ht="15" x14ac:dyDescent="0.2">
      <c r="A23" s="53"/>
      <c r="B23" s="53" t="s">
        <v>314</v>
      </c>
      <c r="C23" s="53"/>
      <c r="D23" s="56">
        <v>468</v>
      </c>
      <c r="E23" s="53"/>
      <c r="F23" s="57">
        <v>0.75</v>
      </c>
      <c r="G23" s="53"/>
      <c r="H23" s="56">
        <f t="shared" si="0"/>
        <v>351</v>
      </c>
      <c r="I23" s="53"/>
      <c r="J23" s="56">
        <f t="shared" si="1"/>
        <v>117</v>
      </c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</row>
    <row r="24" spans="1:41" ht="15" x14ac:dyDescent="0.2">
      <c r="A24" s="53"/>
      <c r="B24" s="53" t="s">
        <v>315</v>
      </c>
      <c r="C24" s="53"/>
      <c r="D24" s="56">
        <v>204.75</v>
      </c>
      <c r="E24" s="53"/>
      <c r="F24" s="57">
        <v>0.75</v>
      </c>
      <c r="G24" s="53"/>
      <c r="H24" s="56">
        <f t="shared" si="0"/>
        <v>153.5625</v>
      </c>
      <c r="I24" s="53"/>
      <c r="J24" s="56">
        <f t="shared" si="1"/>
        <v>51.1875</v>
      </c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</row>
    <row r="25" spans="1:41" ht="15" x14ac:dyDescent="0.2">
      <c r="A25" s="53"/>
      <c r="B25" s="53" t="s">
        <v>316</v>
      </c>
      <c r="C25" s="53"/>
      <c r="D25" s="56">
        <v>390</v>
      </c>
      <c r="E25" s="53"/>
      <c r="F25" s="57">
        <v>0.75</v>
      </c>
      <c r="G25" s="53"/>
      <c r="H25" s="56">
        <f t="shared" si="0"/>
        <v>292.5</v>
      </c>
      <c r="I25" s="53"/>
      <c r="J25" s="56">
        <f t="shared" si="1"/>
        <v>97.5</v>
      </c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</row>
    <row r="26" spans="1:41" ht="15" x14ac:dyDescent="0.2">
      <c r="A26" s="53"/>
      <c r="B26" s="53" t="s">
        <v>317</v>
      </c>
      <c r="C26" s="53"/>
      <c r="D26" s="56">
        <v>487.5</v>
      </c>
      <c r="E26" s="53"/>
      <c r="F26" s="57">
        <v>0.75</v>
      </c>
      <c r="G26" s="53"/>
      <c r="H26" s="56">
        <f t="shared" si="0"/>
        <v>365.625</v>
      </c>
      <c r="I26" s="53"/>
      <c r="J26" s="56">
        <f t="shared" si="1"/>
        <v>121.875</v>
      </c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</row>
    <row r="27" spans="1:41" ht="15" x14ac:dyDescent="0.2">
      <c r="A27" s="53"/>
      <c r="B27" s="53" t="s">
        <v>318</v>
      </c>
      <c r="C27" s="53"/>
      <c r="D27" s="56">
        <v>300.95</v>
      </c>
      <c r="E27" s="53"/>
      <c r="F27" s="57">
        <v>0.75</v>
      </c>
      <c r="G27" s="53"/>
      <c r="H27" s="56">
        <f t="shared" si="0"/>
        <v>225.71249999999998</v>
      </c>
      <c r="I27" s="53"/>
      <c r="J27" s="56">
        <f t="shared" si="1"/>
        <v>75.237500000000011</v>
      </c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</row>
    <row r="28" spans="1:41" ht="15" x14ac:dyDescent="0.2">
      <c r="A28" s="53"/>
      <c r="B28" s="53" t="s">
        <v>319</v>
      </c>
      <c r="C28" s="53"/>
      <c r="D28" s="56">
        <v>401.69805000000002</v>
      </c>
      <c r="E28" s="53"/>
      <c r="F28" s="57">
        <v>0.75</v>
      </c>
      <c r="G28" s="53"/>
      <c r="H28" s="56">
        <f t="shared" si="0"/>
        <v>301.27353750000003</v>
      </c>
      <c r="I28" s="53"/>
      <c r="J28" s="56">
        <f t="shared" si="1"/>
        <v>100.42451249999999</v>
      </c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</row>
    <row r="29" spans="1:41" ht="15" x14ac:dyDescent="0.2">
      <c r="A29" s="53"/>
      <c r="B29" s="53" t="s">
        <v>320</v>
      </c>
      <c r="C29" s="53"/>
      <c r="D29" s="56">
        <v>435.5</v>
      </c>
      <c r="E29" s="53"/>
      <c r="F29" s="57">
        <v>0.75</v>
      </c>
      <c r="G29" s="53"/>
      <c r="H29" s="56">
        <f t="shared" si="0"/>
        <v>326.625</v>
      </c>
      <c r="I29" s="53"/>
      <c r="J29" s="56">
        <f t="shared" si="1"/>
        <v>108.875</v>
      </c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</row>
    <row r="30" spans="1:41" ht="15" x14ac:dyDescent="0.2">
      <c r="A30" s="53"/>
      <c r="B30" s="53" t="s">
        <v>321</v>
      </c>
      <c r="C30" s="53"/>
      <c r="D30" s="56">
        <v>390</v>
      </c>
      <c r="E30" s="53"/>
      <c r="F30" s="57">
        <v>0.75</v>
      </c>
      <c r="G30" s="53"/>
      <c r="H30" s="56">
        <f t="shared" si="0"/>
        <v>292.5</v>
      </c>
      <c r="I30" s="53"/>
      <c r="J30" s="56">
        <f t="shared" si="1"/>
        <v>97.5</v>
      </c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</row>
    <row r="31" spans="1:41" ht="15" x14ac:dyDescent="0.2">
      <c r="A31" s="53"/>
      <c r="B31" s="53" t="s">
        <v>322</v>
      </c>
      <c r="C31" s="53"/>
      <c r="D31" s="56">
        <v>1029.84375</v>
      </c>
      <c r="E31" s="53"/>
      <c r="F31" s="57">
        <v>0.75</v>
      </c>
      <c r="G31" s="53"/>
      <c r="H31" s="56">
        <f t="shared" si="0"/>
        <v>772.3828125</v>
      </c>
      <c r="I31" s="53"/>
      <c r="J31" s="56">
        <f t="shared" si="1"/>
        <v>257.4609375</v>
      </c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1" ht="15" x14ac:dyDescent="0.2">
      <c r="A32" s="53"/>
      <c r="B32" s="53" t="s">
        <v>323</v>
      </c>
      <c r="C32" s="53"/>
      <c r="D32" s="56">
        <v>128.01322787500001</v>
      </c>
      <c r="E32" s="53"/>
      <c r="F32" s="57">
        <v>0.75</v>
      </c>
      <c r="G32" s="53"/>
      <c r="H32" s="56">
        <f t="shared" si="0"/>
        <v>96.009920906250017</v>
      </c>
      <c r="I32" s="53"/>
      <c r="J32" s="56">
        <f t="shared" si="1"/>
        <v>32.003306968749996</v>
      </c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</row>
    <row r="33" spans="1:41" ht="15" x14ac:dyDescent="0.2">
      <c r="A33" s="53"/>
      <c r="B33" s="58" t="s">
        <v>324</v>
      </c>
      <c r="C33" s="58"/>
      <c r="D33" s="59">
        <v>325</v>
      </c>
      <c r="E33" s="58"/>
      <c r="F33" s="57">
        <v>0.75</v>
      </c>
      <c r="G33" s="58"/>
      <c r="H33" s="59">
        <f t="shared" si="0"/>
        <v>243.75</v>
      </c>
      <c r="I33" s="58"/>
      <c r="J33" s="59">
        <f t="shared" si="1"/>
        <v>81.25</v>
      </c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</row>
    <row r="34" spans="1:41" ht="15" x14ac:dyDescent="0.2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</row>
    <row r="35" spans="1:41" ht="15.75" x14ac:dyDescent="0.25">
      <c r="A35" s="53"/>
      <c r="B35" s="52" t="s">
        <v>325</v>
      </c>
      <c r="C35" s="53"/>
      <c r="D35" s="60">
        <f>SUM(D16:D33)</f>
        <v>12951.261787875002</v>
      </c>
      <c r="E35" s="53"/>
      <c r="F35" s="53"/>
      <c r="G35" s="53"/>
      <c r="H35" s="60">
        <f>SUM(H16:H33)</f>
        <v>9713.4463409062482</v>
      </c>
      <c r="I35" s="53"/>
      <c r="J35" s="60">
        <f>SUM(J16:J33)</f>
        <v>3237.8154469687502</v>
      </c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</row>
    <row r="36" spans="1:41" ht="15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</row>
    <row r="37" spans="1:41" ht="15" x14ac:dyDescent="0.2">
      <c r="A37" s="53"/>
      <c r="B37" s="53"/>
      <c r="C37" s="53"/>
      <c r="D37" s="56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</row>
    <row r="38" spans="1:41" ht="15" x14ac:dyDescent="0.2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</row>
    <row r="39" spans="1:41" ht="15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</row>
    <row r="40" spans="1:41" ht="15" x14ac:dyDescent="0.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</row>
    <row r="41" spans="1:41" ht="15" x14ac:dyDescent="0.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</row>
    <row r="42" spans="1:41" ht="15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</row>
    <row r="43" spans="1:41" ht="15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</row>
    <row r="44" spans="1:41" ht="15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</row>
    <row r="45" spans="1:41" ht="15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</row>
    <row r="46" spans="1:41" ht="15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</row>
    <row r="47" spans="1:41" ht="15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</row>
    <row r="48" spans="1:41" ht="15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</row>
    <row r="49" spans="1:41" ht="15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</row>
    <row r="50" spans="1:41" ht="15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</row>
    <row r="51" spans="1:41" ht="15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</row>
    <row r="52" spans="1:41" ht="15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</row>
    <row r="53" spans="1:41" ht="15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</row>
    <row r="54" spans="1:41" ht="15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</row>
    <row r="55" spans="1:41" ht="15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</row>
    <row r="56" spans="1:41" ht="15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</row>
    <row r="57" spans="1:41" ht="15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</row>
    <row r="58" spans="1:41" ht="15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</row>
    <row r="59" spans="1:41" ht="15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</row>
    <row r="60" spans="1:41" ht="15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</row>
    <row r="61" spans="1:41" ht="15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</row>
    <row r="62" spans="1:41" ht="15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</row>
    <row r="63" spans="1:41" ht="15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</row>
    <row r="64" spans="1:41" ht="15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</row>
    <row r="65" spans="1:41" ht="15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</row>
    <row r="66" spans="1:41" ht="15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</row>
    <row r="67" spans="1:41" ht="15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</row>
    <row r="68" spans="1:41" ht="15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</row>
    <row r="69" spans="1:41" ht="15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</row>
    <row r="70" spans="1:41" ht="15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</row>
    <row r="71" spans="1:41" ht="15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</row>
    <row r="72" spans="1:41" ht="15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</row>
    <row r="73" spans="1:41" ht="15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</row>
    <row r="74" spans="1:41" ht="15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</row>
    <row r="75" spans="1:41" ht="15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</row>
    <row r="76" spans="1:41" ht="15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</row>
    <row r="77" spans="1:41" ht="15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</row>
    <row r="78" spans="1:41" ht="15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</row>
    <row r="79" spans="1:41" ht="15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</row>
    <row r="80" spans="1:41" ht="15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</row>
    <row r="81" spans="1:41" ht="15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</row>
    <row r="82" spans="1:41" ht="15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</row>
    <row r="83" spans="1:41" ht="15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</row>
    <row r="84" spans="1:41" ht="15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</row>
    <row r="85" spans="1:41" ht="15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</row>
    <row r="86" spans="1:41" ht="15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</row>
    <row r="87" spans="1:41" ht="15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</row>
    <row r="88" spans="1:41" ht="15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</row>
    <row r="89" spans="1:41" ht="15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</row>
    <row r="90" spans="1:41" ht="15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</row>
    <row r="91" spans="1:41" ht="15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</row>
    <row r="92" spans="1:41" ht="15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</row>
    <row r="93" spans="1:41" ht="15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</row>
    <row r="94" spans="1:41" ht="15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</row>
    <row r="95" spans="1:41" ht="15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</row>
    <row r="96" spans="1:41" ht="15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</row>
    <row r="97" spans="1:41" ht="15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</row>
    <row r="98" spans="1:41" ht="15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</row>
    <row r="99" spans="1:41" ht="15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</row>
    <row r="100" spans="1:41" ht="15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</row>
    <row r="101" spans="1:41" ht="15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</row>
    <row r="102" spans="1:41" ht="15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</row>
    <row r="103" spans="1:41" ht="15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</row>
    <row r="104" spans="1:41" ht="15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</row>
    <row r="105" spans="1:41" ht="15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</row>
    <row r="106" spans="1:41" ht="15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</row>
    <row r="107" spans="1:41" ht="15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</row>
    <row r="108" spans="1:41" ht="15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</row>
    <row r="109" spans="1:41" ht="15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</row>
    <row r="110" spans="1:41" ht="15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</row>
    <row r="111" spans="1:41" ht="15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</row>
    <row r="112" spans="1:41" ht="15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</row>
    <row r="113" spans="1:41" ht="15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</row>
    <row r="114" spans="1:41" ht="15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</row>
    <row r="115" spans="1:41" ht="15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</row>
    <row r="116" spans="1:41" ht="15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</row>
    <row r="117" spans="1:41" ht="15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</row>
    <row r="118" spans="1:41" ht="15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</row>
    <row r="119" spans="1:41" ht="15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</row>
    <row r="120" spans="1:41" ht="15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</row>
    <row r="121" spans="1:41" ht="15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</row>
    <row r="122" spans="1:41" ht="15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</row>
    <row r="123" spans="1:41" ht="15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</row>
    <row r="124" spans="1:41" ht="15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</row>
    <row r="125" spans="1:41" ht="15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</row>
    <row r="126" spans="1:41" ht="15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</row>
    <row r="127" spans="1:41" ht="15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</row>
    <row r="128" spans="1:41" ht="15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</row>
  </sheetData>
  <printOptions gridLines="1"/>
  <pageMargins left="0.75" right="0.75" top="1" bottom="1" header="0.5" footer="0.5"/>
  <pageSetup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Offshore, S. Tx, Arklatex, G.C.</vt:lpstr>
      <vt:lpstr>Midcontinent Area</vt:lpstr>
      <vt:lpstr>Sid Richardson Plant</vt:lpstr>
      <vt:lpstr>'Midcontinent Area'!Print_Area</vt:lpstr>
      <vt:lpstr>'Offshore, S. Tx, Arklatex, G.C.'!Print_Area</vt:lpstr>
      <vt:lpstr>'Sid Richardson Plant'!Print_Area</vt:lpstr>
      <vt:lpstr>'Midcontinent Area'!Print_Titles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2000-03-22T17:18:25Z</cp:lastPrinted>
  <dcterms:created xsi:type="dcterms:W3CDTF">2000-02-18T20:56:59Z</dcterms:created>
  <dcterms:modified xsi:type="dcterms:W3CDTF">2023-09-19T00:41:15Z</dcterms:modified>
</cp:coreProperties>
</file>