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37F495-C69B-43F2-99AA-803F74181AF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Sheet1!$A$1:$T$135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C12" i="1"/>
  <c r="D12" i="1"/>
  <c r="E12" i="1"/>
  <c r="I12" i="1"/>
  <c r="R12" i="1"/>
  <c r="S12" i="1"/>
  <c r="T12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C40" i="1"/>
  <c r="D40" i="1"/>
  <c r="E40" i="1"/>
  <c r="I40" i="1"/>
  <c r="R40" i="1"/>
  <c r="S40" i="1"/>
  <c r="T40" i="1"/>
  <c r="C42" i="1"/>
  <c r="D42" i="1"/>
  <c r="E42" i="1"/>
  <c r="H42" i="1"/>
  <c r="I42" i="1"/>
  <c r="R42" i="1"/>
  <c r="S42" i="1"/>
  <c r="T42" i="1"/>
  <c r="D45" i="1"/>
  <c r="E45" i="1"/>
  <c r="H45" i="1"/>
  <c r="I45" i="1"/>
  <c r="S45" i="1"/>
  <c r="T45" i="1"/>
  <c r="D46" i="1"/>
  <c r="E46" i="1"/>
  <c r="H46" i="1"/>
  <c r="I46" i="1"/>
  <c r="S46" i="1"/>
  <c r="T46" i="1"/>
  <c r="D47" i="1"/>
  <c r="E47" i="1"/>
  <c r="H47" i="1"/>
  <c r="I47" i="1"/>
  <c r="S47" i="1"/>
  <c r="T47" i="1"/>
  <c r="D48" i="1"/>
  <c r="E48" i="1"/>
  <c r="H48" i="1"/>
  <c r="I48" i="1"/>
  <c r="S48" i="1"/>
  <c r="T48" i="1"/>
  <c r="D49" i="1"/>
  <c r="E49" i="1"/>
  <c r="H49" i="1"/>
  <c r="I49" i="1"/>
  <c r="S49" i="1"/>
  <c r="T49" i="1"/>
  <c r="D50" i="1"/>
  <c r="E50" i="1"/>
  <c r="H50" i="1"/>
  <c r="I50" i="1"/>
  <c r="S50" i="1"/>
  <c r="T50" i="1"/>
  <c r="D52" i="1"/>
  <c r="E52" i="1"/>
  <c r="H52" i="1"/>
  <c r="I52" i="1"/>
  <c r="S52" i="1"/>
  <c r="T52" i="1"/>
  <c r="D53" i="1"/>
  <c r="E53" i="1"/>
  <c r="H53" i="1"/>
  <c r="I53" i="1"/>
  <c r="S53" i="1"/>
  <c r="T53" i="1"/>
  <c r="C54" i="1"/>
  <c r="D54" i="1"/>
  <c r="E54" i="1"/>
  <c r="H54" i="1"/>
  <c r="I54" i="1"/>
  <c r="R54" i="1"/>
  <c r="S54" i="1"/>
  <c r="T54" i="1"/>
  <c r="D57" i="1"/>
  <c r="E57" i="1"/>
  <c r="H57" i="1"/>
  <c r="I57" i="1"/>
  <c r="R57" i="1"/>
  <c r="S57" i="1"/>
  <c r="T57" i="1"/>
  <c r="D58" i="1"/>
  <c r="E58" i="1"/>
  <c r="H58" i="1"/>
  <c r="I58" i="1"/>
  <c r="S58" i="1"/>
  <c r="T58" i="1"/>
  <c r="C59" i="1"/>
  <c r="D59" i="1"/>
  <c r="E59" i="1"/>
  <c r="H59" i="1"/>
  <c r="I59" i="1"/>
  <c r="R59" i="1"/>
  <c r="S59" i="1"/>
  <c r="T59" i="1"/>
  <c r="D62" i="1"/>
  <c r="E62" i="1"/>
  <c r="H62" i="1"/>
  <c r="I62" i="1"/>
  <c r="S62" i="1"/>
  <c r="T62" i="1"/>
  <c r="D63" i="1"/>
  <c r="E63" i="1"/>
  <c r="H63" i="1"/>
  <c r="I63" i="1"/>
  <c r="S63" i="1"/>
  <c r="T63" i="1"/>
  <c r="C64" i="1"/>
  <c r="D64" i="1"/>
  <c r="E64" i="1"/>
  <c r="H64" i="1"/>
  <c r="I64" i="1"/>
  <c r="R64" i="1"/>
  <c r="S64" i="1"/>
  <c r="T64" i="1"/>
  <c r="D67" i="1"/>
  <c r="E67" i="1"/>
  <c r="H67" i="1"/>
  <c r="I67" i="1"/>
  <c r="S67" i="1"/>
  <c r="T67" i="1"/>
  <c r="D68" i="1"/>
  <c r="E68" i="1"/>
  <c r="H68" i="1"/>
  <c r="I68" i="1"/>
  <c r="S68" i="1"/>
  <c r="T68" i="1"/>
  <c r="D69" i="1"/>
  <c r="E69" i="1"/>
  <c r="H69" i="1"/>
  <c r="I69" i="1"/>
  <c r="S69" i="1"/>
  <c r="T69" i="1"/>
  <c r="C70" i="1"/>
  <c r="D70" i="1"/>
  <c r="E70" i="1"/>
  <c r="H70" i="1"/>
  <c r="I70" i="1"/>
  <c r="R70" i="1"/>
  <c r="S70" i="1"/>
  <c r="T70" i="1"/>
  <c r="D73" i="1"/>
  <c r="E73" i="1"/>
  <c r="H73" i="1"/>
  <c r="I73" i="1"/>
  <c r="S73" i="1"/>
  <c r="T73" i="1"/>
  <c r="C74" i="1"/>
  <c r="D74" i="1"/>
  <c r="E74" i="1"/>
  <c r="H74" i="1"/>
  <c r="I74" i="1"/>
  <c r="R74" i="1"/>
  <c r="S74" i="1"/>
  <c r="T74" i="1"/>
  <c r="D77" i="1"/>
  <c r="E77" i="1"/>
  <c r="H77" i="1"/>
  <c r="I77" i="1"/>
  <c r="S77" i="1"/>
  <c r="T77" i="1"/>
  <c r="D78" i="1"/>
  <c r="E78" i="1"/>
  <c r="H78" i="1"/>
  <c r="I78" i="1"/>
  <c r="S78" i="1"/>
  <c r="T78" i="1"/>
  <c r="D79" i="1"/>
  <c r="E79" i="1"/>
  <c r="H79" i="1"/>
  <c r="I79" i="1"/>
  <c r="S79" i="1"/>
  <c r="T79" i="1"/>
  <c r="C80" i="1"/>
  <c r="D80" i="1"/>
  <c r="E80" i="1"/>
  <c r="H80" i="1"/>
  <c r="I80" i="1"/>
  <c r="R80" i="1"/>
  <c r="S80" i="1"/>
  <c r="T80" i="1"/>
  <c r="C83" i="1"/>
  <c r="D83" i="1"/>
  <c r="E83" i="1"/>
  <c r="H83" i="1"/>
  <c r="I83" i="1"/>
  <c r="S83" i="1"/>
  <c r="T83" i="1"/>
  <c r="D84" i="1"/>
  <c r="E84" i="1"/>
  <c r="H84" i="1"/>
  <c r="I84" i="1"/>
  <c r="S84" i="1"/>
  <c r="T84" i="1"/>
  <c r="D85" i="1"/>
  <c r="E85" i="1"/>
  <c r="H85" i="1"/>
  <c r="I85" i="1"/>
  <c r="S85" i="1"/>
  <c r="T85" i="1"/>
  <c r="C86" i="1"/>
  <c r="D86" i="1"/>
  <c r="E86" i="1"/>
  <c r="H86" i="1"/>
  <c r="I86" i="1"/>
  <c r="R86" i="1"/>
  <c r="S86" i="1"/>
  <c r="T86" i="1"/>
  <c r="D89" i="1"/>
  <c r="E89" i="1"/>
  <c r="H89" i="1"/>
  <c r="I89" i="1"/>
  <c r="S89" i="1"/>
  <c r="T89" i="1"/>
  <c r="D90" i="1"/>
  <c r="E90" i="1"/>
  <c r="H90" i="1"/>
  <c r="I90" i="1"/>
  <c r="S90" i="1"/>
  <c r="T90" i="1"/>
  <c r="D91" i="1"/>
  <c r="E91" i="1"/>
  <c r="H91" i="1"/>
  <c r="I91" i="1"/>
  <c r="S91" i="1"/>
  <c r="T91" i="1"/>
  <c r="C92" i="1"/>
  <c r="D92" i="1"/>
  <c r="E92" i="1"/>
  <c r="H92" i="1"/>
  <c r="I92" i="1"/>
  <c r="R92" i="1"/>
  <c r="S92" i="1"/>
  <c r="T92" i="1"/>
  <c r="D95" i="1"/>
  <c r="E95" i="1"/>
  <c r="H95" i="1"/>
  <c r="I95" i="1"/>
  <c r="S95" i="1"/>
  <c r="T95" i="1"/>
  <c r="D96" i="1"/>
  <c r="E96" i="1"/>
  <c r="H96" i="1"/>
  <c r="I96" i="1"/>
  <c r="S96" i="1"/>
  <c r="T96" i="1"/>
  <c r="D97" i="1"/>
  <c r="E97" i="1"/>
  <c r="H97" i="1"/>
  <c r="I97" i="1"/>
  <c r="S97" i="1"/>
  <c r="T97" i="1"/>
  <c r="C98" i="1"/>
  <c r="D98" i="1"/>
  <c r="E98" i="1"/>
  <c r="H98" i="1"/>
  <c r="I98" i="1"/>
  <c r="R98" i="1"/>
  <c r="S98" i="1"/>
  <c r="T98" i="1"/>
  <c r="D101" i="1"/>
  <c r="E101" i="1"/>
  <c r="H101" i="1"/>
  <c r="I101" i="1"/>
  <c r="S101" i="1"/>
  <c r="T101" i="1"/>
  <c r="D102" i="1"/>
  <c r="E102" i="1"/>
  <c r="H102" i="1"/>
  <c r="I102" i="1"/>
  <c r="S102" i="1"/>
  <c r="T102" i="1"/>
  <c r="D103" i="1"/>
  <c r="E103" i="1"/>
  <c r="H103" i="1"/>
  <c r="I103" i="1"/>
  <c r="S103" i="1"/>
  <c r="T103" i="1"/>
  <c r="C104" i="1"/>
  <c r="D104" i="1"/>
  <c r="E104" i="1"/>
  <c r="H104" i="1"/>
  <c r="I104" i="1"/>
  <c r="R104" i="1"/>
  <c r="S104" i="1"/>
  <c r="T104" i="1"/>
  <c r="D107" i="1"/>
  <c r="E107" i="1"/>
  <c r="H107" i="1"/>
  <c r="I107" i="1"/>
  <c r="S107" i="1"/>
  <c r="T107" i="1"/>
  <c r="C108" i="1"/>
  <c r="D108" i="1"/>
  <c r="E108" i="1"/>
  <c r="H108" i="1"/>
  <c r="I108" i="1"/>
  <c r="R108" i="1"/>
  <c r="S108" i="1"/>
  <c r="T108" i="1"/>
  <c r="D111" i="1"/>
  <c r="E111" i="1"/>
  <c r="H111" i="1"/>
  <c r="I111" i="1"/>
  <c r="S111" i="1"/>
  <c r="T111" i="1"/>
  <c r="D112" i="1"/>
  <c r="E112" i="1"/>
  <c r="H112" i="1"/>
  <c r="I112" i="1"/>
  <c r="S112" i="1"/>
  <c r="T112" i="1"/>
  <c r="D113" i="1"/>
  <c r="E113" i="1"/>
  <c r="H113" i="1"/>
  <c r="I113" i="1"/>
  <c r="S113" i="1"/>
  <c r="T113" i="1"/>
  <c r="C114" i="1"/>
  <c r="D114" i="1"/>
  <c r="E114" i="1"/>
  <c r="H114" i="1"/>
  <c r="I114" i="1"/>
  <c r="R114" i="1"/>
  <c r="S114" i="1"/>
  <c r="T114" i="1"/>
  <c r="D117" i="1"/>
  <c r="E117" i="1"/>
  <c r="H117" i="1"/>
  <c r="I117" i="1"/>
  <c r="S117" i="1"/>
  <c r="T117" i="1"/>
  <c r="C118" i="1"/>
  <c r="D118" i="1"/>
  <c r="E118" i="1"/>
  <c r="H118" i="1"/>
  <c r="I118" i="1"/>
  <c r="R118" i="1"/>
  <c r="S118" i="1"/>
  <c r="T118" i="1"/>
  <c r="D121" i="1"/>
  <c r="E121" i="1"/>
  <c r="H121" i="1"/>
  <c r="I121" i="1"/>
  <c r="S121" i="1"/>
  <c r="T121" i="1"/>
  <c r="D122" i="1"/>
  <c r="E122" i="1"/>
  <c r="H122" i="1"/>
  <c r="I122" i="1"/>
  <c r="S122" i="1"/>
  <c r="T122" i="1"/>
  <c r="D123" i="1"/>
  <c r="E123" i="1"/>
  <c r="H123" i="1"/>
  <c r="I123" i="1"/>
  <c r="S123" i="1"/>
  <c r="T123" i="1"/>
  <c r="D124" i="1"/>
  <c r="E124" i="1"/>
  <c r="H124" i="1"/>
  <c r="I124" i="1"/>
  <c r="S124" i="1"/>
  <c r="T124" i="1"/>
  <c r="C125" i="1"/>
  <c r="D125" i="1"/>
  <c r="E125" i="1"/>
  <c r="H125" i="1"/>
  <c r="I125" i="1"/>
  <c r="R125" i="1"/>
  <c r="S125" i="1"/>
  <c r="T125" i="1"/>
  <c r="D128" i="1"/>
  <c r="E128" i="1"/>
  <c r="H128" i="1"/>
  <c r="I128" i="1"/>
  <c r="S128" i="1"/>
  <c r="T128" i="1"/>
  <c r="C129" i="1"/>
  <c r="D129" i="1"/>
  <c r="E129" i="1"/>
  <c r="H129" i="1"/>
  <c r="I129" i="1"/>
  <c r="R129" i="1"/>
  <c r="S129" i="1"/>
  <c r="T129" i="1"/>
  <c r="D132" i="1"/>
  <c r="E132" i="1"/>
  <c r="H132" i="1"/>
  <c r="I132" i="1"/>
  <c r="S132" i="1"/>
  <c r="T132" i="1"/>
  <c r="C133" i="1"/>
  <c r="D133" i="1"/>
  <c r="E133" i="1"/>
  <c r="H133" i="1"/>
  <c r="I133" i="1"/>
  <c r="R133" i="1"/>
  <c r="S133" i="1"/>
  <c r="T133" i="1"/>
  <c r="C135" i="1"/>
  <c r="D135" i="1"/>
  <c r="E135" i="1"/>
  <c r="H135" i="1"/>
  <c r="I135" i="1"/>
  <c r="R135" i="1"/>
  <c r="S135" i="1"/>
  <c r="T135" i="1"/>
</calcChain>
</file>

<file path=xl/sharedStrings.xml><?xml version="1.0" encoding="utf-8"?>
<sst xmlns="http://schemas.openxmlformats.org/spreadsheetml/2006/main" count="290" uniqueCount="90">
  <si>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</si>
  <si>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</si>
  <si>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</si>
  <si>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</si>
  <si>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</si>
  <si>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</si>
  <si>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</si>
  <si>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</si>
  <si>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</si>
  <si>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</si>
  <si>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</si>
  <si>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</si>
  <si>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</si>
  <si>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</si>
  <si>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</si>
  <si>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</si>
  <si>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</si>
  <si>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</si>
  <si>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</si>
  <si>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</si>
  <si>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</si>
  <si>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</si>
  <si>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</si>
  <si>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</si>
  <si>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</si>
  <si>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</si>
  <si>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</si>
  <si>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</si>
  <si>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</si>
  <si>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</si>
  <si>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</si>
  <si>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</si>
  <si>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</si>
  <si>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</si>
  <si>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</si>
  <si>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</si>
  <si>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</si>
  <si>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</si>
  <si>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</si>
  <si>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</si>
  <si>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</si>
  <si>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</si>
  <si>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</si>
  <si>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</si>
  <si>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</si>
  <si>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</si>
  <si>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</si>
  <si>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</si>
  <si>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</si>
  <si>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</si>
  <si>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</si>
  <si>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</si>
  <si>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</si>
  <si>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</si>
  <si>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</si>
  <si>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</si>
  <si>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JANUARY 2000 STORAGE TRANSACTIONS</t>
  </si>
  <si>
    <t>S-2954</t>
  </si>
  <si>
    <t>S-2906</t>
  </si>
  <si>
    <t>EZ6434</t>
  </si>
  <si>
    <t>S-2989</t>
  </si>
  <si>
    <t>S-3002</t>
  </si>
  <si>
    <t>S-3020</t>
  </si>
  <si>
    <t>S-3040</t>
  </si>
  <si>
    <t>S-3038</t>
  </si>
  <si>
    <t>S-3068</t>
  </si>
  <si>
    <t>S-3084</t>
  </si>
  <si>
    <t>S-3089</t>
  </si>
  <si>
    <t>S-3091</t>
  </si>
  <si>
    <t>S-3095</t>
  </si>
  <si>
    <t>S-3098</t>
  </si>
  <si>
    <t>S-3105</t>
  </si>
  <si>
    <t>nx1</t>
  </si>
  <si>
    <t>S-3106</t>
  </si>
  <si>
    <t>S-3109</t>
  </si>
  <si>
    <t>ECT</t>
  </si>
  <si>
    <t>S-3115</t>
  </si>
  <si>
    <t>S-3116</t>
  </si>
  <si>
    <t>Date Enetered</t>
  </si>
  <si>
    <t>n/a</t>
  </si>
  <si>
    <t>S-3129</t>
  </si>
  <si>
    <t>11/99 PMA</t>
  </si>
  <si>
    <t>S-3158</t>
  </si>
  <si>
    <t>Fuel&amp; Prod.tx.</t>
  </si>
  <si>
    <t>Asset</t>
  </si>
  <si>
    <t>S-3165</t>
  </si>
  <si>
    <t>S-3164</t>
  </si>
  <si>
    <t>S-3137</t>
  </si>
  <si>
    <t>12/99 PMA</t>
  </si>
  <si>
    <t>PMA's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</si>
</sst>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0" xfId="0" quotePrefix="1"/>
    <xf numFmtId="8" fontId="0" fillId="0" borderId="0" xfId="0" applyNumberFormat="1" applyAlignment="1">
      <alignment shrinkToFit="1"/>
    </xf>
    <xf numFmtId="0" fontId="3" fillId="0" borderId="0" xfId="0" applyFont="1" applyBorder="1" applyAlignment="1"/>
    <xf numFmtId="38" fontId="3" fillId="0" borderId="0" xfId="0" applyNumberFormat="1" applyFont="1" applyBorder="1"/>
    <xf numFmtId="164" fontId="3" fillId="0" borderId="0" xfId="0" applyNumberFormat="1" applyFont="1" applyBorder="1"/>
    <xf numFmtId="8" fontId="3" fillId="0" borderId="0" xfId="0" applyNumberFormat="1" applyFont="1" applyBorder="1"/>
    <xf numFmtId="166" fontId="3" fillId="0" borderId="0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38" fontId="3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6"/>
  <sheetViews>
    <sheetView tabSelected="1" workbookViewId="0"/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140625" style="15"/>
    <col min="9" max="9" width="15.85546875" style="12" customWidth="1"/>
    <col min="10" max="11" width="10.7109375" style="12" customWidth="1"/>
    <col min="12" max="12" width="10.7109375" style="34" customWidth="1"/>
    <col min="13" max="13" width="10" style="15" customWidth="1"/>
    <col min="14" max="14" width="9.140625" style="15"/>
    <col min="15" max="16" width="11.5703125" style="15" customWidth="1"/>
    <col min="17" max="17" width="9.140625" style="12"/>
    <col min="18" max="18" width="12" style="12" customWidth="1"/>
    <col min="19" max="19" width="13.85546875" style="12" customWidth="1"/>
  </cols>
  <sheetData>
    <row r="1" spans="1:22" ht="18" x14ac:dyDescent="0.25">
      <c r="A1" s="2" t="s">
        <v>56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3"/>
      <c r="M1" s="13"/>
      <c r="N1" s="13"/>
      <c r="O1" s="13"/>
      <c r="P1" s="13"/>
      <c r="Q1" s="1"/>
      <c r="R1" s="19"/>
      <c r="S1" s="19"/>
      <c r="T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2" t="s">
        <v>78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2" x14ac:dyDescent="0.2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2" ht="13.5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2" ht="13.5" thickTop="1" x14ac:dyDescent="0.2">
      <c r="T6" s="12"/>
    </row>
    <row r="7" spans="1:22" x14ac:dyDescent="0.2">
      <c r="T7" s="12"/>
    </row>
    <row r="8" spans="1:22" x14ac:dyDescent="0.2">
      <c r="A8" s="5" t="s">
        <v>19</v>
      </c>
      <c r="B8" s="5" t="s">
        <v>75</v>
      </c>
      <c r="C8" s="8">
        <v>-2768140</v>
      </c>
      <c r="D8" s="8">
        <f>C8*0</f>
        <v>0</v>
      </c>
      <c r="E8" s="8">
        <f>SUM(C8:D8)</f>
        <v>-2768140</v>
      </c>
      <c r="F8" s="15">
        <v>2.34</v>
      </c>
      <c r="G8" s="15">
        <v>-1.4999999999999999E-2</v>
      </c>
      <c r="H8" s="15">
        <f>G8+F8</f>
        <v>2.3249999999999997</v>
      </c>
      <c r="I8" s="12">
        <f>H8*C8</f>
        <v>-6435925.4999999991</v>
      </c>
      <c r="L8" s="34" t="s">
        <v>79</v>
      </c>
      <c r="S8" s="12">
        <f>(SUM(M8:Q8)*E8)+I8+R8</f>
        <v>-6435925.4999999991</v>
      </c>
      <c r="T8" s="15">
        <f>S8/E8</f>
        <v>2.3249999999999997</v>
      </c>
    </row>
    <row r="9" spans="1:22" x14ac:dyDescent="0.2">
      <c r="A9" s="5" t="s">
        <v>19</v>
      </c>
      <c r="B9" s="5" t="s">
        <v>75</v>
      </c>
      <c r="C9" s="8">
        <v>2768140</v>
      </c>
      <c r="D9" s="8">
        <f>C9*0</f>
        <v>0</v>
      </c>
      <c r="E9" s="8">
        <f>SUM(C9:D9)</f>
        <v>2768140</v>
      </c>
      <c r="F9" s="15">
        <v>2.34</v>
      </c>
      <c r="G9" s="15">
        <v>-1.4999999999999999E-2</v>
      </c>
      <c r="H9" s="15">
        <f>G9+F9</f>
        <v>2.3249999999999997</v>
      </c>
      <c r="I9" s="12">
        <f>H9*C9</f>
        <v>6435925.4999999991</v>
      </c>
      <c r="L9" s="34" t="s">
        <v>79</v>
      </c>
      <c r="S9" s="12">
        <f>(SUM(M9:Q9)*E9)+I9+R9</f>
        <v>6435925.4999999991</v>
      </c>
      <c r="T9" s="15">
        <f>S9/E9</f>
        <v>2.3249999999999997</v>
      </c>
    </row>
    <row r="10" spans="1:22" x14ac:dyDescent="0.2">
      <c r="A10" s="5" t="s">
        <v>19</v>
      </c>
      <c r="B10" s="5" t="s">
        <v>75</v>
      </c>
      <c r="C10" s="8">
        <v>-2000000</v>
      </c>
      <c r="D10" s="8">
        <f>C10*0</f>
        <v>0</v>
      </c>
      <c r="E10" s="8">
        <f>SUM(C10:D10)</f>
        <v>-2000000</v>
      </c>
      <c r="F10" s="15">
        <v>2.3325</v>
      </c>
      <c r="G10" s="15">
        <v>0</v>
      </c>
      <c r="H10" s="15">
        <f>G10+F10</f>
        <v>2.3325</v>
      </c>
      <c r="I10" s="12">
        <f>H10*C10</f>
        <v>-4665000</v>
      </c>
      <c r="J10" s="12" t="s">
        <v>74</v>
      </c>
      <c r="L10" s="34">
        <v>36523</v>
      </c>
      <c r="S10" s="12">
        <f>(SUM(M10:Q10)*E10)+I10+R10</f>
        <v>-4665000</v>
      </c>
      <c r="T10" s="15">
        <f>S10/E10</f>
        <v>2.3325</v>
      </c>
      <c r="U10" t="s">
        <v>24</v>
      </c>
      <c r="V10" t="s">
        <v>72</v>
      </c>
    </row>
    <row r="11" spans="1:22" x14ac:dyDescent="0.2">
      <c r="A11" s="5" t="s">
        <v>19</v>
      </c>
      <c r="B11" s="5" t="s">
        <v>75</v>
      </c>
      <c r="C11" s="8">
        <v>-1000000</v>
      </c>
      <c r="D11" s="8">
        <f>C11*0</f>
        <v>0</v>
      </c>
      <c r="E11" s="8">
        <f>SUM(C11:D11)</f>
        <v>-1000000</v>
      </c>
      <c r="F11" s="15">
        <v>2.35</v>
      </c>
      <c r="G11" s="15">
        <v>0</v>
      </c>
      <c r="H11" s="15">
        <f>G11+F11</f>
        <v>2.35</v>
      </c>
      <c r="I11" s="12">
        <f>H11*C11</f>
        <v>-2350000</v>
      </c>
      <c r="J11" s="12" t="s">
        <v>74</v>
      </c>
      <c r="L11" s="34">
        <v>36523</v>
      </c>
      <c r="S11" s="12">
        <f>(SUM(M11:Q11)*E11)+I11+R11</f>
        <v>-2350000</v>
      </c>
      <c r="T11" s="15">
        <f>S11/E11</f>
        <v>2.35</v>
      </c>
      <c r="U11" t="s">
        <v>24</v>
      </c>
      <c r="V11" t="s">
        <v>72</v>
      </c>
    </row>
    <row r="12" spans="1:22" ht="13.5" thickBot="1" x14ac:dyDescent="0.25">
      <c r="C12" s="9">
        <f>SUM(C8:C11)</f>
        <v>-3000000</v>
      </c>
      <c r="D12" s="9">
        <f>SUM(D8:D11)</f>
        <v>0</v>
      </c>
      <c r="E12" s="9">
        <f>SUM(E8:E11)</f>
        <v>-3000000</v>
      </c>
      <c r="F12" s="16"/>
      <c r="G12" s="16"/>
      <c r="H12" s="16"/>
      <c r="I12" s="21">
        <f>SUM(I8:I11)</f>
        <v>-7015000</v>
      </c>
      <c r="J12" s="21"/>
      <c r="K12" s="21"/>
      <c r="L12" s="35"/>
      <c r="M12" s="16"/>
      <c r="N12" s="16"/>
      <c r="O12" s="16"/>
      <c r="P12" s="16"/>
      <c r="Q12" s="21"/>
      <c r="R12" s="21">
        <f>SUM(R8:R11)</f>
        <v>0</v>
      </c>
      <c r="S12" s="21">
        <f>SUM(S8:S11)</f>
        <v>-7015000</v>
      </c>
      <c r="T12" s="16">
        <f>S12/E12</f>
        <v>2.3383333333333334</v>
      </c>
    </row>
    <row r="13" spans="1:22" ht="13.5" thickTop="1" x14ac:dyDescent="0.2">
      <c r="T13" s="12"/>
    </row>
    <row r="14" spans="1:22" x14ac:dyDescent="0.2">
      <c r="A14" s="5" t="s">
        <v>19</v>
      </c>
      <c r="B14" s="5" t="s">
        <v>75</v>
      </c>
      <c r="C14" s="8">
        <v>-22800000</v>
      </c>
      <c r="D14" s="8">
        <f t="shared" ref="D14:D39" si="0">C14*0</f>
        <v>0</v>
      </c>
      <c r="E14" s="8">
        <f t="shared" ref="E14:E21" si="1">SUM(C14:D14)</f>
        <v>-22800000</v>
      </c>
      <c r="F14" s="15">
        <v>2.34</v>
      </c>
      <c r="G14" s="15">
        <v>-1.4999999999999999E-2</v>
      </c>
      <c r="H14" s="15">
        <f t="shared" ref="H14:H21" si="2">G14+F14</f>
        <v>2.3249999999999997</v>
      </c>
      <c r="I14" s="12">
        <f t="shared" ref="I14:I21" si="3">H14*C14</f>
        <v>-53009999.999999993</v>
      </c>
      <c r="J14" s="12" t="s">
        <v>23</v>
      </c>
      <c r="Q14" s="39" t="s">
        <v>84</v>
      </c>
      <c r="R14" s="12">
        <v>-610000</v>
      </c>
      <c r="S14" s="12">
        <f t="shared" ref="S14:S21" si="4">(SUM(M14:Q14)*E14)+I14+R14</f>
        <v>-53619999.999999993</v>
      </c>
      <c r="T14" s="15">
        <f t="shared" ref="T14:T21" si="5">S14/E14</f>
        <v>2.3517543859649122</v>
      </c>
    </row>
    <row r="15" spans="1:22" x14ac:dyDescent="0.2">
      <c r="A15" s="5" t="s">
        <v>19</v>
      </c>
      <c r="B15" s="5" t="s">
        <v>75</v>
      </c>
      <c r="C15" s="8">
        <v>1643000</v>
      </c>
      <c r="D15" s="8">
        <f t="shared" si="0"/>
        <v>0</v>
      </c>
      <c r="E15" s="8">
        <f t="shared" si="1"/>
        <v>1643000</v>
      </c>
      <c r="F15" s="15">
        <v>2.34</v>
      </c>
      <c r="G15" s="15">
        <v>-1.4999999999999999E-2</v>
      </c>
      <c r="H15" s="15">
        <f t="shared" si="2"/>
        <v>2.3249999999999997</v>
      </c>
      <c r="I15" s="12">
        <f t="shared" si="3"/>
        <v>3819974.9999999995</v>
      </c>
      <c r="J15" s="12" t="s">
        <v>57</v>
      </c>
      <c r="K15" s="12" t="s">
        <v>59</v>
      </c>
      <c r="L15" s="34">
        <v>36368</v>
      </c>
      <c r="M15" s="15">
        <v>-7.4999999999999997E-3</v>
      </c>
      <c r="Q15" s="39" t="s">
        <v>83</v>
      </c>
      <c r="R15" s="12">
        <v>53033.26</v>
      </c>
      <c r="S15" s="12">
        <f t="shared" si="4"/>
        <v>3860685.7599999993</v>
      </c>
      <c r="T15" s="15">
        <f t="shared" si="5"/>
        <v>2.3497783079732195</v>
      </c>
      <c r="U15" t="s">
        <v>24</v>
      </c>
    </row>
    <row r="16" spans="1:22" x14ac:dyDescent="0.2">
      <c r="A16" s="5" t="s">
        <v>19</v>
      </c>
      <c r="B16" s="5" t="s">
        <v>75</v>
      </c>
      <c r="C16" s="8">
        <v>-1875000</v>
      </c>
      <c r="D16" s="8">
        <f t="shared" si="0"/>
        <v>0</v>
      </c>
      <c r="E16" s="8">
        <f t="shared" si="1"/>
        <v>-1875000</v>
      </c>
      <c r="F16" s="15">
        <v>2.34</v>
      </c>
      <c r="G16" s="15">
        <v>-1.4999999999999999E-2</v>
      </c>
      <c r="H16" s="15">
        <f t="shared" si="2"/>
        <v>2.3249999999999997</v>
      </c>
      <c r="I16" s="12">
        <f t="shared" si="3"/>
        <v>-4359374.9999999991</v>
      </c>
      <c r="J16" s="12" t="s">
        <v>58</v>
      </c>
      <c r="L16" s="34">
        <v>36290</v>
      </c>
      <c r="M16" s="15">
        <v>-5.0000000000000001E-3</v>
      </c>
      <c r="S16" s="12">
        <f t="shared" si="4"/>
        <v>-4349999.9999999991</v>
      </c>
      <c r="T16" s="15">
        <f t="shared" si="5"/>
        <v>2.3199999999999994</v>
      </c>
      <c r="U16" t="s">
        <v>24</v>
      </c>
    </row>
    <row r="17" spans="1:22" ht="12.75" customHeight="1" x14ac:dyDescent="0.2">
      <c r="A17" s="5" t="s">
        <v>19</v>
      </c>
      <c r="B17" s="5" t="s">
        <v>75</v>
      </c>
      <c r="C17" s="8">
        <v>1000000</v>
      </c>
      <c r="D17" s="8">
        <f t="shared" si="0"/>
        <v>0</v>
      </c>
      <c r="E17" s="8">
        <f t="shared" si="1"/>
        <v>1000000</v>
      </c>
      <c r="F17" s="15">
        <v>2.34</v>
      </c>
      <c r="G17" s="15">
        <v>-1.4999999999999999E-2</v>
      </c>
      <c r="H17" s="15">
        <f t="shared" si="2"/>
        <v>2.3249999999999997</v>
      </c>
      <c r="I17" s="12">
        <f t="shared" si="3"/>
        <v>2324999.9999999995</v>
      </c>
      <c r="J17" s="12" t="s">
        <v>60</v>
      </c>
      <c r="L17" s="34">
        <v>36412</v>
      </c>
      <c r="M17" s="15">
        <v>-5.0000000000000001E-3</v>
      </c>
      <c r="S17" s="12">
        <f t="shared" si="4"/>
        <v>2319999.9999999995</v>
      </c>
      <c r="T17" s="15">
        <f t="shared" si="5"/>
        <v>2.3199999999999994</v>
      </c>
      <c r="U17" t="s">
        <v>24</v>
      </c>
    </row>
    <row r="18" spans="1:22" ht="12.75" customHeight="1" x14ac:dyDescent="0.2">
      <c r="A18" s="5" t="s">
        <v>19</v>
      </c>
      <c r="B18" s="5" t="s">
        <v>75</v>
      </c>
      <c r="C18" s="8">
        <v>-23000</v>
      </c>
      <c r="D18" s="8">
        <f t="shared" si="0"/>
        <v>0</v>
      </c>
      <c r="E18" s="8">
        <f t="shared" si="1"/>
        <v>-23000</v>
      </c>
      <c r="F18" s="15">
        <v>2.34</v>
      </c>
      <c r="G18" s="15">
        <v>-1.4999999999999999E-2</v>
      </c>
      <c r="H18" s="15">
        <f t="shared" si="2"/>
        <v>2.3249999999999997</v>
      </c>
      <c r="I18" s="12">
        <f t="shared" si="3"/>
        <v>-53474.999999999993</v>
      </c>
      <c r="J18" s="12" t="s">
        <v>61</v>
      </c>
      <c r="L18" s="34">
        <v>36431</v>
      </c>
      <c r="M18" s="15">
        <v>-5.0000000000000001E-3</v>
      </c>
      <c r="S18" s="12">
        <f t="shared" si="4"/>
        <v>-53359.999999999993</v>
      </c>
      <c r="T18" s="15">
        <f t="shared" si="5"/>
        <v>2.3199999999999998</v>
      </c>
      <c r="U18" t="s">
        <v>24</v>
      </c>
    </row>
    <row r="19" spans="1:22" ht="12.75" customHeight="1" x14ac:dyDescent="0.2">
      <c r="A19" s="5" t="s">
        <v>19</v>
      </c>
      <c r="B19" s="5" t="s">
        <v>75</v>
      </c>
      <c r="C19" s="8">
        <v>-190037</v>
      </c>
      <c r="D19" s="8">
        <f t="shared" si="0"/>
        <v>0</v>
      </c>
      <c r="E19" s="8">
        <f t="shared" si="1"/>
        <v>-190037</v>
      </c>
      <c r="F19" s="15">
        <v>2.34</v>
      </c>
      <c r="G19" s="15">
        <v>-1.4999999999999999E-2</v>
      </c>
      <c r="H19" s="15">
        <f t="shared" si="2"/>
        <v>2.3249999999999997</v>
      </c>
      <c r="I19" s="12">
        <f t="shared" si="3"/>
        <v>-441836.02499999997</v>
      </c>
      <c r="J19" s="12" t="s">
        <v>62</v>
      </c>
      <c r="L19" s="34">
        <v>36447</v>
      </c>
      <c r="M19" s="15">
        <v>-0.01</v>
      </c>
      <c r="S19" s="12">
        <f t="shared" si="4"/>
        <v>-439935.65499999997</v>
      </c>
      <c r="T19" s="15">
        <f t="shared" si="5"/>
        <v>2.3149999999999999</v>
      </c>
      <c r="U19" t="s">
        <v>24</v>
      </c>
    </row>
    <row r="20" spans="1:22" ht="12.75" customHeight="1" x14ac:dyDescent="0.2">
      <c r="A20" s="5" t="s">
        <v>19</v>
      </c>
      <c r="B20" s="5" t="s">
        <v>75</v>
      </c>
      <c r="C20" s="8">
        <v>2958177</v>
      </c>
      <c r="D20" s="8">
        <f t="shared" si="0"/>
        <v>0</v>
      </c>
      <c r="E20" s="8">
        <f t="shared" si="1"/>
        <v>2958177</v>
      </c>
      <c r="F20" s="15">
        <v>2.34</v>
      </c>
      <c r="G20" s="15">
        <v>-1.4999999999999999E-2</v>
      </c>
      <c r="H20" s="15">
        <f t="shared" si="2"/>
        <v>2.3249999999999997</v>
      </c>
      <c r="I20" s="12">
        <f t="shared" si="3"/>
        <v>6877761.5249999994</v>
      </c>
      <c r="J20" s="12" t="s">
        <v>62</v>
      </c>
      <c r="L20" s="34">
        <v>36447</v>
      </c>
      <c r="M20" s="15">
        <v>-0.01</v>
      </c>
      <c r="S20" s="12">
        <f t="shared" si="4"/>
        <v>6848179.7549999999</v>
      </c>
      <c r="T20" s="15">
        <f t="shared" si="5"/>
        <v>2.3149999999999999</v>
      </c>
      <c r="U20" t="s">
        <v>24</v>
      </c>
    </row>
    <row r="21" spans="1:22" ht="12.75" customHeight="1" x14ac:dyDescent="0.2">
      <c r="A21" s="5" t="s">
        <v>19</v>
      </c>
      <c r="B21" s="5" t="s">
        <v>75</v>
      </c>
      <c r="C21" s="8">
        <v>-75537</v>
      </c>
      <c r="D21" s="8">
        <f t="shared" si="0"/>
        <v>0</v>
      </c>
      <c r="E21" s="8">
        <f t="shared" si="1"/>
        <v>-75537</v>
      </c>
      <c r="F21" s="15">
        <v>2.34</v>
      </c>
      <c r="G21" s="15">
        <v>-1.4999999999999999E-2</v>
      </c>
      <c r="H21" s="15">
        <f t="shared" si="2"/>
        <v>2.3249999999999997</v>
      </c>
      <c r="I21" s="12">
        <f t="shared" si="3"/>
        <v>-175623.52499999999</v>
      </c>
      <c r="J21" s="12" t="s">
        <v>64</v>
      </c>
      <c r="L21" s="34">
        <v>36459</v>
      </c>
      <c r="M21" s="15">
        <v>-0.01</v>
      </c>
      <c r="S21" s="12">
        <f t="shared" si="4"/>
        <v>-174868.155</v>
      </c>
      <c r="T21" s="15">
        <f t="shared" si="5"/>
        <v>2.3149999999999999</v>
      </c>
      <c r="U21" t="s">
        <v>24</v>
      </c>
    </row>
    <row r="22" spans="1:22" ht="12.75" customHeight="1" x14ac:dyDescent="0.2">
      <c r="A22" s="5" t="s">
        <v>19</v>
      </c>
      <c r="B22" s="5" t="s">
        <v>75</v>
      </c>
      <c r="C22" s="8">
        <v>-2220</v>
      </c>
      <c r="D22" s="8">
        <f t="shared" si="0"/>
        <v>0</v>
      </c>
      <c r="E22" s="8">
        <f t="shared" ref="E22:E39" si="6">SUM(C22:D22)</f>
        <v>-2220</v>
      </c>
      <c r="F22" s="15">
        <v>2.34</v>
      </c>
      <c r="G22" s="15">
        <v>-1.4999999999999999E-2</v>
      </c>
      <c r="H22" s="15">
        <f t="shared" ref="H22:H31" si="7">G22+F22</f>
        <v>2.3249999999999997</v>
      </c>
      <c r="I22" s="12">
        <f t="shared" ref="I22:I39" si="8">H22*C22</f>
        <v>-5161.4999999999991</v>
      </c>
      <c r="J22" s="12" t="s">
        <v>63</v>
      </c>
      <c r="L22" s="34">
        <v>36461</v>
      </c>
      <c r="M22" s="15">
        <v>-0.01</v>
      </c>
      <c r="S22" s="12">
        <f t="shared" ref="S22:S39" si="9">(SUM(M22:Q22)*E22)+I22+R22</f>
        <v>-5139.2999999999993</v>
      </c>
      <c r="T22" s="15">
        <f t="shared" ref="T22:T39" si="10">S22/E22</f>
        <v>2.3149999999999995</v>
      </c>
      <c r="U22" t="s">
        <v>24</v>
      </c>
    </row>
    <row r="23" spans="1:22" ht="12.75" customHeight="1" x14ac:dyDescent="0.2">
      <c r="A23" s="5" t="s">
        <v>19</v>
      </c>
      <c r="B23" s="5" t="s">
        <v>75</v>
      </c>
      <c r="C23" s="8">
        <v>1000000</v>
      </c>
      <c r="D23" s="8">
        <f t="shared" si="0"/>
        <v>0</v>
      </c>
      <c r="E23" s="8">
        <f t="shared" si="6"/>
        <v>1000000</v>
      </c>
      <c r="F23" s="15">
        <v>2.34</v>
      </c>
      <c r="G23" s="15">
        <v>-1.4999999999999999E-2</v>
      </c>
      <c r="H23" s="15">
        <f t="shared" si="7"/>
        <v>2.3249999999999997</v>
      </c>
      <c r="I23" s="12">
        <f t="shared" si="8"/>
        <v>2324999.9999999995</v>
      </c>
      <c r="J23" s="12" t="s">
        <v>65</v>
      </c>
      <c r="L23" s="34">
        <v>36486</v>
      </c>
      <c r="M23" s="15">
        <v>-1.7500000000000002E-2</v>
      </c>
      <c r="S23" s="12">
        <f t="shared" si="9"/>
        <v>2307499.9999999995</v>
      </c>
      <c r="T23" s="15">
        <f t="shared" si="10"/>
        <v>2.3074999999999997</v>
      </c>
      <c r="U23" t="s">
        <v>24</v>
      </c>
    </row>
    <row r="24" spans="1:22" ht="12.75" customHeight="1" x14ac:dyDescent="0.2">
      <c r="A24" s="5" t="s">
        <v>19</v>
      </c>
      <c r="B24" s="5" t="s">
        <v>75</v>
      </c>
      <c r="C24" s="8">
        <v>5500000</v>
      </c>
      <c r="D24" s="8">
        <f t="shared" si="0"/>
        <v>0</v>
      </c>
      <c r="E24" s="8">
        <f t="shared" si="6"/>
        <v>5500000</v>
      </c>
      <c r="F24" s="15">
        <v>2.34</v>
      </c>
      <c r="G24" s="15">
        <v>-1.4999999999999999E-2</v>
      </c>
      <c r="H24" s="15">
        <f t="shared" si="7"/>
        <v>2.3249999999999997</v>
      </c>
      <c r="I24" s="12">
        <f t="shared" si="8"/>
        <v>12787499.999999998</v>
      </c>
      <c r="J24" s="12" t="s">
        <v>66</v>
      </c>
      <c r="L24" s="34">
        <v>36501</v>
      </c>
      <c r="M24" s="15">
        <v>-1.7500000000000002E-2</v>
      </c>
      <c r="S24" s="12">
        <f t="shared" si="9"/>
        <v>12691249.999999998</v>
      </c>
      <c r="T24" s="15">
        <f t="shared" si="10"/>
        <v>2.3074999999999997</v>
      </c>
      <c r="U24" t="s">
        <v>24</v>
      </c>
    </row>
    <row r="25" spans="1:22" ht="12.75" customHeight="1" x14ac:dyDescent="0.2">
      <c r="A25" s="5" t="s">
        <v>19</v>
      </c>
      <c r="B25" s="5" t="s">
        <v>75</v>
      </c>
      <c r="C25" s="8">
        <v>6000000</v>
      </c>
      <c r="D25" s="8">
        <f t="shared" si="0"/>
        <v>0</v>
      </c>
      <c r="E25" s="8">
        <f t="shared" si="6"/>
        <v>6000000</v>
      </c>
      <c r="F25" s="15">
        <v>2.34</v>
      </c>
      <c r="G25" s="15">
        <v>-1.4999999999999999E-2</v>
      </c>
      <c r="H25" s="15">
        <f t="shared" si="7"/>
        <v>2.3249999999999997</v>
      </c>
      <c r="I25" s="12">
        <f t="shared" si="8"/>
        <v>13949999.999999998</v>
      </c>
      <c r="J25" s="12" t="s">
        <v>67</v>
      </c>
      <c r="L25" s="34">
        <v>36503</v>
      </c>
      <c r="M25" s="15">
        <v>-1.7500000000000002E-2</v>
      </c>
      <c r="S25" s="12">
        <f t="shared" si="9"/>
        <v>13844999.999999998</v>
      </c>
      <c r="T25" s="15">
        <f t="shared" si="10"/>
        <v>2.3074999999999997</v>
      </c>
      <c r="U25" t="s">
        <v>24</v>
      </c>
    </row>
    <row r="26" spans="1:22" ht="12.75" customHeight="1" x14ac:dyDescent="0.2">
      <c r="A26" s="5" t="s">
        <v>19</v>
      </c>
      <c r="B26" s="5" t="s">
        <v>75</v>
      </c>
      <c r="C26" s="8">
        <v>-11000000</v>
      </c>
      <c r="D26" s="8">
        <f t="shared" si="0"/>
        <v>0</v>
      </c>
      <c r="E26" s="8">
        <f t="shared" si="6"/>
        <v>-11000000</v>
      </c>
      <c r="F26" s="15">
        <v>2.34</v>
      </c>
      <c r="G26" s="15">
        <v>-1.4999999999999999E-2</v>
      </c>
      <c r="H26" s="15">
        <f t="shared" si="7"/>
        <v>2.3249999999999997</v>
      </c>
      <c r="I26" s="12">
        <f t="shared" si="8"/>
        <v>-25574999.999999996</v>
      </c>
      <c r="J26" s="12" t="s">
        <v>68</v>
      </c>
      <c r="L26" s="34">
        <v>36504</v>
      </c>
      <c r="M26" s="15">
        <v>-1.7500000000000002E-2</v>
      </c>
      <c r="S26" s="12">
        <f t="shared" si="9"/>
        <v>-25382499.999999996</v>
      </c>
      <c r="T26" s="15">
        <f t="shared" si="10"/>
        <v>2.3074999999999997</v>
      </c>
      <c r="U26" t="s">
        <v>24</v>
      </c>
    </row>
    <row r="27" spans="1:22" ht="12.75" customHeight="1" x14ac:dyDescent="0.2">
      <c r="A27" s="5" t="s">
        <v>19</v>
      </c>
      <c r="B27" s="5" t="s">
        <v>75</v>
      </c>
      <c r="C27" s="8">
        <v>500000</v>
      </c>
      <c r="D27" s="8">
        <f t="shared" si="0"/>
        <v>0</v>
      </c>
      <c r="E27" s="8">
        <f t="shared" si="6"/>
        <v>500000</v>
      </c>
      <c r="F27" s="15">
        <v>2.34</v>
      </c>
      <c r="G27" s="15">
        <v>-1.4999999999999999E-2</v>
      </c>
      <c r="H27" s="15">
        <f t="shared" si="7"/>
        <v>2.3249999999999997</v>
      </c>
      <c r="I27" s="12">
        <f t="shared" si="8"/>
        <v>1162499.9999999998</v>
      </c>
      <c r="J27" s="12" t="s">
        <v>69</v>
      </c>
      <c r="L27" s="34">
        <v>36509</v>
      </c>
      <c r="M27" s="15">
        <v>-1.7500000000000002E-2</v>
      </c>
      <c r="S27" s="12">
        <f t="shared" si="9"/>
        <v>1153749.9999999998</v>
      </c>
      <c r="T27" s="15">
        <f t="shared" si="10"/>
        <v>2.3074999999999997</v>
      </c>
      <c r="U27" t="s">
        <v>24</v>
      </c>
    </row>
    <row r="28" spans="1:22" ht="12.75" customHeight="1" x14ac:dyDescent="0.2">
      <c r="A28" s="5" t="s">
        <v>19</v>
      </c>
      <c r="B28" s="5" t="s">
        <v>75</v>
      </c>
      <c r="C28" s="8">
        <v>4000000</v>
      </c>
      <c r="D28" s="8">
        <f t="shared" si="0"/>
        <v>0</v>
      </c>
      <c r="E28" s="8">
        <f t="shared" si="6"/>
        <v>4000000</v>
      </c>
      <c r="F28" s="15">
        <v>2.34</v>
      </c>
      <c r="G28" s="15">
        <v>-1.4999999999999999E-2</v>
      </c>
      <c r="H28" s="15">
        <f t="shared" si="7"/>
        <v>2.3249999999999997</v>
      </c>
      <c r="I28" s="12">
        <f t="shared" si="8"/>
        <v>9299999.9999999981</v>
      </c>
      <c r="J28" s="12" t="s">
        <v>70</v>
      </c>
      <c r="L28" s="34">
        <v>36514</v>
      </c>
      <c r="M28" s="15">
        <v>-1.4999999999999999E-2</v>
      </c>
      <c r="S28" s="12">
        <f t="shared" si="9"/>
        <v>9239999.9999999981</v>
      </c>
      <c r="T28" s="15">
        <f t="shared" si="10"/>
        <v>2.3099999999999996</v>
      </c>
      <c r="U28" t="s">
        <v>24</v>
      </c>
    </row>
    <row r="29" spans="1:22" ht="12.75" customHeight="1" x14ac:dyDescent="0.2">
      <c r="A29" s="5" t="s">
        <v>19</v>
      </c>
      <c r="B29" s="5" t="s">
        <v>75</v>
      </c>
      <c r="C29" s="8">
        <v>14000000</v>
      </c>
      <c r="D29" s="8">
        <f t="shared" si="0"/>
        <v>0</v>
      </c>
      <c r="E29" s="8">
        <f t="shared" si="6"/>
        <v>14000000</v>
      </c>
      <c r="F29" s="15">
        <v>2.34</v>
      </c>
      <c r="G29" s="15">
        <v>-1.4999999999999999E-2</v>
      </c>
      <c r="H29" s="15">
        <f t="shared" si="7"/>
        <v>2.3249999999999997</v>
      </c>
      <c r="I29" s="12">
        <f t="shared" si="8"/>
        <v>32549999.999999996</v>
      </c>
      <c r="J29" s="12" t="s">
        <v>71</v>
      </c>
      <c r="L29" s="34">
        <v>36521</v>
      </c>
      <c r="M29" s="15">
        <v>-1.4999999999999999E-2</v>
      </c>
      <c r="S29" s="12">
        <f t="shared" si="9"/>
        <v>32339999.999999996</v>
      </c>
      <c r="T29" s="15">
        <f t="shared" si="10"/>
        <v>2.3099999999999996</v>
      </c>
      <c r="U29" t="s">
        <v>24</v>
      </c>
      <c r="V29" t="s">
        <v>72</v>
      </c>
    </row>
    <row r="30" spans="1:22" ht="12.75" customHeight="1" x14ac:dyDescent="0.2">
      <c r="A30" s="5" t="s">
        <v>19</v>
      </c>
      <c r="B30" s="5" t="s">
        <v>75</v>
      </c>
      <c r="C30" s="8">
        <v>3100000</v>
      </c>
      <c r="D30" s="8">
        <f t="shared" si="0"/>
        <v>0</v>
      </c>
      <c r="E30" s="8">
        <f t="shared" si="6"/>
        <v>3100000</v>
      </c>
      <c r="F30" s="15">
        <v>2.34</v>
      </c>
      <c r="G30" s="15">
        <v>-1.4999999999999999E-2</v>
      </c>
      <c r="H30" s="15">
        <f t="shared" si="7"/>
        <v>2.3249999999999997</v>
      </c>
      <c r="I30" s="12">
        <f t="shared" si="8"/>
        <v>7207499.9999999991</v>
      </c>
      <c r="J30" s="12" t="s">
        <v>73</v>
      </c>
      <c r="L30" s="34">
        <v>36522</v>
      </c>
      <c r="M30" s="15">
        <v>-1.4999999999999999E-2</v>
      </c>
      <c r="S30" s="12">
        <f t="shared" si="9"/>
        <v>7160999.9999999991</v>
      </c>
      <c r="T30" s="15">
        <f t="shared" si="10"/>
        <v>2.3099999999999996</v>
      </c>
      <c r="U30" t="s">
        <v>24</v>
      </c>
      <c r="V30" t="s">
        <v>72</v>
      </c>
    </row>
    <row r="31" spans="1:22" ht="12.75" customHeight="1" x14ac:dyDescent="0.2">
      <c r="A31" s="5" t="s">
        <v>19</v>
      </c>
      <c r="B31" s="5" t="s">
        <v>75</v>
      </c>
      <c r="C31" s="8">
        <v>-2768140</v>
      </c>
      <c r="D31" s="8">
        <f t="shared" si="0"/>
        <v>0</v>
      </c>
      <c r="E31" s="8">
        <f t="shared" ref="E31:E38" si="11">SUM(C31:D31)</f>
        <v>-2768140</v>
      </c>
      <c r="F31" s="15">
        <v>2.34</v>
      </c>
      <c r="G31" s="15">
        <v>-1.4999999999999999E-2</v>
      </c>
      <c r="H31" s="15">
        <f t="shared" si="7"/>
        <v>2.3249999999999997</v>
      </c>
      <c r="I31" s="12">
        <f t="shared" ref="I31:I38" si="12">H31*C31</f>
        <v>-6435925.4999999991</v>
      </c>
      <c r="L31" s="34" t="s">
        <v>79</v>
      </c>
      <c r="S31" s="12">
        <f t="shared" ref="S31:S38" si="13">(SUM(M31:Q31)*E31)+I31+R31</f>
        <v>-6435925.4999999991</v>
      </c>
      <c r="T31" s="15">
        <f t="shared" ref="T31:T38" si="14">S31/E31</f>
        <v>2.3249999999999997</v>
      </c>
    </row>
    <row r="32" spans="1:22" ht="12.75" customHeight="1" x14ac:dyDescent="0.2">
      <c r="A32" s="5" t="s">
        <v>19</v>
      </c>
      <c r="B32" s="5" t="s">
        <v>75</v>
      </c>
      <c r="C32" s="8">
        <v>-678226</v>
      </c>
      <c r="D32" s="8">
        <f t="shared" si="0"/>
        <v>0</v>
      </c>
      <c r="E32" s="8">
        <f t="shared" si="11"/>
        <v>-678226</v>
      </c>
      <c r="F32" s="15">
        <v>2.34</v>
      </c>
      <c r="G32" s="15">
        <v>0</v>
      </c>
      <c r="H32" s="15">
        <f t="shared" ref="H32:H39" si="15">G32+F32</f>
        <v>2.34</v>
      </c>
      <c r="I32" s="12">
        <f t="shared" si="12"/>
        <v>-1587048.8399999999</v>
      </c>
      <c r="J32" s="12" t="s">
        <v>76</v>
      </c>
      <c r="L32" s="34">
        <v>36524</v>
      </c>
      <c r="M32" s="15">
        <v>-1.4999999999999999E-2</v>
      </c>
      <c r="S32" s="12">
        <f t="shared" si="13"/>
        <v>-1576875.45</v>
      </c>
      <c r="T32" s="15">
        <f t="shared" si="14"/>
        <v>2.3249999999999997</v>
      </c>
    </row>
    <row r="33" spans="1:21" ht="12.75" customHeight="1" x14ac:dyDescent="0.2">
      <c r="A33" s="5" t="s">
        <v>19</v>
      </c>
      <c r="B33" s="5" t="s">
        <v>75</v>
      </c>
      <c r="C33" s="8">
        <v>-179522</v>
      </c>
      <c r="D33" s="8">
        <f t="shared" si="0"/>
        <v>0</v>
      </c>
      <c r="E33" s="8">
        <f t="shared" si="11"/>
        <v>-179522</v>
      </c>
      <c r="F33" s="15">
        <v>2.34</v>
      </c>
      <c r="G33" s="15">
        <v>0</v>
      </c>
      <c r="H33" s="15">
        <f t="shared" si="15"/>
        <v>2.34</v>
      </c>
      <c r="I33" s="12">
        <f t="shared" si="12"/>
        <v>-420081.48</v>
      </c>
      <c r="J33" s="12" t="s">
        <v>77</v>
      </c>
      <c r="L33" s="34">
        <v>36529</v>
      </c>
      <c r="S33" s="12">
        <f t="shared" si="13"/>
        <v>-420081.48</v>
      </c>
      <c r="T33" s="15">
        <f t="shared" si="14"/>
        <v>2.34</v>
      </c>
    </row>
    <row r="34" spans="1:21" ht="12.75" customHeight="1" x14ac:dyDescent="0.2">
      <c r="A34" s="5" t="s">
        <v>19</v>
      </c>
      <c r="B34" s="5" t="s">
        <v>75</v>
      </c>
      <c r="C34" s="8">
        <v>100000</v>
      </c>
      <c r="D34" s="8">
        <f t="shared" si="0"/>
        <v>0</v>
      </c>
      <c r="E34" s="8">
        <f t="shared" si="11"/>
        <v>100000</v>
      </c>
      <c r="F34" s="15">
        <v>2.19</v>
      </c>
      <c r="G34" s="15">
        <v>0</v>
      </c>
      <c r="H34" s="15">
        <f t="shared" si="15"/>
        <v>2.19</v>
      </c>
      <c r="I34" s="12">
        <f t="shared" si="12"/>
        <v>219000</v>
      </c>
      <c r="J34" s="12" t="s">
        <v>77</v>
      </c>
      <c r="L34" s="34">
        <v>36529</v>
      </c>
      <c r="S34" s="12">
        <f t="shared" si="13"/>
        <v>219000</v>
      </c>
      <c r="T34" s="15">
        <f t="shared" si="14"/>
        <v>2.19</v>
      </c>
    </row>
    <row r="35" spans="1:21" ht="12.75" customHeight="1" x14ac:dyDescent="0.2">
      <c r="A35" s="5" t="s">
        <v>19</v>
      </c>
      <c r="B35" s="5" t="s">
        <v>75</v>
      </c>
      <c r="C35" s="8">
        <v>-10476</v>
      </c>
      <c r="D35" s="8">
        <f t="shared" si="0"/>
        <v>0</v>
      </c>
      <c r="E35" s="8">
        <f t="shared" si="11"/>
        <v>-10476</v>
      </c>
      <c r="F35" s="15">
        <v>2.19</v>
      </c>
      <c r="G35" s="15">
        <v>0</v>
      </c>
      <c r="H35" s="15">
        <f t="shared" si="15"/>
        <v>2.19</v>
      </c>
      <c r="I35" s="12">
        <f t="shared" si="12"/>
        <v>-22942.44</v>
      </c>
      <c r="J35" s="12" t="s">
        <v>80</v>
      </c>
      <c r="L35" s="34">
        <v>36535</v>
      </c>
      <c r="S35" s="12">
        <f t="shared" si="13"/>
        <v>-22942.44</v>
      </c>
      <c r="T35" s="15">
        <f t="shared" si="14"/>
        <v>2.19</v>
      </c>
    </row>
    <row r="36" spans="1:21" ht="12.75" customHeight="1" x14ac:dyDescent="0.2">
      <c r="A36" s="5" t="s">
        <v>19</v>
      </c>
      <c r="B36" s="5" t="s">
        <v>75</v>
      </c>
      <c r="C36" s="8">
        <v>3500000</v>
      </c>
      <c r="D36" s="8">
        <f t="shared" si="0"/>
        <v>0</v>
      </c>
      <c r="E36" s="8">
        <f t="shared" si="11"/>
        <v>3500000</v>
      </c>
      <c r="F36" s="15">
        <v>2.5674999999999999</v>
      </c>
      <c r="G36" s="15">
        <v>0</v>
      </c>
      <c r="H36" s="15">
        <f t="shared" si="15"/>
        <v>2.5674999999999999</v>
      </c>
      <c r="I36" s="12">
        <f t="shared" si="12"/>
        <v>8986250</v>
      </c>
      <c r="J36" s="12" t="s">
        <v>80</v>
      </c>
      <c r="L36" s="34">
        <v>36535</v>
      </c>
      <c r="S36" s="12">
        <f t="shared" si="13"/>
        <v>8986250</v>
      </c>
      <c r="T36" s="15">
        <f t="shared" si="14"/>
        <v>2.5674999999999999</v>
      </c>
    </row>
    <row r="37" spans="1:21" ht="12.75" customHeight="1" x14ac:dyDescent="0.2">
      <c r="A37" s="5" t="s">
        <v>19</v>
      </c>
      <c r="B37" s="5" t="s">
        <v>75</v>
      </c>
      <c r="C37" s="8">
        <v>-2300000</v>
      </c>
      <c r="D37" s="8">
        <f t="shared" si="0"/>
        <v>0</v>
      </c>
      <c r="E37" s="8">
        <f t="shared" si="11"/>
        <v>-2300000</v>
      </c>
      <c r="F37" s="15">
        <v>2.59</v>
      </c>
      <c r="G37" s="15">
        <v>0</v>
      </c>
      <c r="H37" s="15">
        <f t="shared" si="15"/>
        <v>2.59</v>
      </c>
      <c r="I37" s="12">
        <f t="shared" si="12"/>
        <v>-5957000</v>
      </c>
      <c r="J37" s="12" t="s">
        <v>82</v>
      </c>
      <c r="L37" s="34">
        <v>36553</v>
      </c>
      <c r="S37" s="12">
        <f t="shared" si="13"/>
        <v>-5957000</v>
      </c>
      <c r="T37" s="15">
        <f t="shared" si="14"/>
        <v>2.59</v>
      </c>
    </row>
    <row r="38" spans="1:21" ht="12.75" customHeight="1" x14ac:dyDescent="0.2">
      <c r="A38" s="5" t="s">
        <v>19</v>
      </c>
      <c r="B38" s="5" t="s">
        <v>75</v>
      </c>
      <c r="C38" s="8">
        <v>-485034</v>
      </c>
      <c r="D38" s="8">
        <f t="shared" si="0"/>
        <v>0</v>
      </c>
      <c r="E38" s="8">
        <f t="shared" si="11"/>
        <v>-485034</v>
      </c>
      <c r="F38" s="15">
        <v>2.59</v>
      </c>
      <c r="G38" s="15">
        <v>0</v>
      </c>
      <c r="H38" s="15">
        <f>G38+F38</f>
        <v>2.59</v>
      </c>
      <c r="I38" s="12">
        <f t="shared" si="12"/>
        <v>-1256238.0599999998</v>
      </c>
      <c r="J38" s="12" t="s">
        <v>82</v>
      </c>
      <c r="L38" s="34">
        <v>36553</v>
      </c>
      <c r="S38" s="12">
        <f t="shared" si="13"/>
        <v>-1256238.0599999998</v>
      </c>
      <c r="T38" s="15">
        <f t="shared" si="14"/>
        <v>2.5899999999999994</v>
      </c>
    </row>
    <row r="39" spans="1:21" x14ac:dyDescent="0.2">
      <c r="A39" s="5" t="s">
        <v>19</v>
      </c>
      <c r="B39" s="5" t="s">
        <v>75</v>
      </c>
      <c r="C39" s="8">
        <v>-458031</v>
      </c>
      <c r="D39" s="8">
        <f t="shared" si="0"/>
        <v>0</v>
      </c>
      <c r="E39" s="8">
        <f t="shared" si="6"/>
        <v>-458031</v>
      </c>
      <c r="F39" s="15">
        <v>2.59</v>
      </c>
      <c r="G39" s="15">
        <v>0</v>
      </c>
      <c r="H39" s="15">
        <f t="shared" si="15"/>
        <v>2.59</v>
      </c>
      <c r="I39" s="12">
        <f t="shared" si="8"/>
        <v>-1186300.29</v>
      </c>
      <c r="J39" s="12" t="s">
        <v>86</v>
      </c>
      <c r="L39" s="34">
        <v>36556</v>
      </c>
      <c r="S39" s="12">
        <f t="shared" si="9"/>
        <v>-1186300.29</v>
      </c>
      <c r="T39" s="15">
        <f t="shared" si="10"/>
        <v>2.5900000000000003</v>
      </c>
    </row>
    <row r="40" spans="1:21" ht="13.5" thickBot="1" x14ac:dyDescent="0.25">
      <c r="C40" s="9">
        <f>SUM(C14:C39)</f>
        <v>455954</v>
      </c>
      <c r="D40" s="9">
        <f>SUM(D14:D39)</f>
        <v>0</v>
      </c>
      <c r="E40" s="9">
        <f>SUM(E14:E39)</f>
        <v>455954</v>
      </c>
      <c r="F40" s="16"/>
      <c r="G40" s="16"/>
      <c r="H40" s="16"/>
      <c r="I40" s="21">
        <f>SUM(I14:I39)</f>
        <v>1024478.8650000058</v>
      </c>
      <c r="J40" s="21"/>
      <c r="K40" s="21"/>
      <c r="L40" s="35"/>
      <c r="M40" s="16"/>
      <c r="N40" s="16"/>
      <c r="O40" s="16"/>
      <c r="P40" s="16"/>
      <c r="Q40" s="21"/>
      <c r="R40" s="21">
        <f>SUM(R14:R39)</f>
        <v>-556966.74</v>
      </c>
      <c r="S40" s="21">
        <f>SUM(S14:S39)</f>
        <v>91449.185000005877</v>
      </c>
      <c r="T40" s="16">
        <f>S40/E40</f>
        <v>0.20056669093813384</v>
      </c>
    </row>
    <row r="41" spans="1:21" ht="13.5" thickTop="1" x14ac:dyDescent="0.2"/>
    <row r="42" spans="1:21" ht="13.5" thickBot="1" x14ac:dyDescent="0.25">
      <c r="A42" s="27" t="s">
        <v>19</v>
      </c>
      <c r="B42" s="27" t="s">
        <v>25</v>
      </c>
      <c r="C42" s="9">
        <f>SUM(C5,C12,C40)</f>
        <v>-2544046</v>
      </c>
      <c r="D42" s="9">
        <f>SUM(D5,D12,D40)</f>
        <v>0</v>
      </c>
      <c r="E42" s="9">
        <f>SUM(E5,E12,E40)</f>
        <v>-2544046</v>
      </c>
      <c r="F42" s="16"/>
      <c r="G42" s="16"/>
      <c r="H42" s="16">
        <f>I42/E42</f>
        <v>2.3547220195703984</v>
      </c>
      <c r="I42" s="21">
        <f>SUM(I5,I12,I40)</f>
        <v>-5990521.1349999942</v>
      </c>
      <c r="J42" s="21"/>
      <c r="K42" s="21"/>
      <c r="L42" s="35"/>
      <c r="M42" s="16"/>
      <c r="N42" s="16"/>
      <c r="O42" s="16"/>
      <c r="P42" s="16"/>
      <c r="Q42" s="21"/>
      <c r="R42" s="21">
        <f>SUM(R5,R12,R40)</f>
        <v>-556966.74</v>
      </c>
      <c r="S42" s="21">
        <f>SUM(S5,S12,S40)</f>
        <v>-6923550.8149999939</v>
      </c>
      <c r="T42" s="16">
        <f>S42/E42</f>
        <v>2.7214723377643306</v>
      </c>
    </row>
    <row r="43" spans="1:21" ht="13.5" thickTop="1" x14ac:dyDescent="0.2">
      <c r="A43" s="30"/>
      <c r="B43" s="30"/>
      <c r="C43" s="11"/>
      <c r="D43" s="11"/>
      <c r="E43" s="11"/>
      <c r="F43" s="18"/>
      <c r="G43" s="18"/>
      <c r="H43" s="18"/>
      <c r="I43" s="23"/>
      <c r="J43" s="23"/>
      <c r="K43" s="23"/>
      <c r="L43" s="36"/>
      <c r="M43" s="18"/>
      <c r="N43" s="18"/>
      <c r="O43" s="18"/>
      <c r="P43" s="18"/>
      <c r="Q43" s="23"/>
      <c r="R43" s="23"/>
      <c r="S43" s="23"/>
      <c r="T43" s="18"/>
    </row>
    <row r="44" spans="1:21" x14ac:dyDescent="0.2">
      <c r="A44" s="40" t="s">
        <v>89</v>
      </c>
      <c r="B44" s="40"/>
      <c r="C44" s="41"/>
      <c r="D44" s="41"/>
      <c r="E44" s="41"/>
      <c r="F44" s="42"/>
      <c r="G44" s="42"/>
      <c r="H44" s="42"/>
      <c r="I44" s="43"/>
      <c r="J44" s="43"/>
      <c r="K44" s="43"/>
      <c r="L44" s="44"/>
      <c r="M44" s="42"/>
      <c r="N44" s="42"/>
      <c r="O44" s="42"/>
      <c r="P44" s="42"/>
      <c r="Q44" s="43"/>
      <c r="R44" s="43"/>
      <c r="S44" s="43"/>
      <c r="T44" s="42"/>
      <c r="U44" s="45"/>
    </row>
    <row r="45" spans="1:21" ht="17.25" customHeight="1" x14ac:dyDescent="0.2">
      <c r="A45" s="46" t="s">
        <v>19</v>
      </c>
      <c r="B45" s="46" t="s">
        <v>22</v>
      </c>
      <c r="C45" s="47">
        <v>10476</v>
      </c>
      <c r="D45" s="47">
        <f t="shared" ref="D45:D50" si="16">C45*0</f>
        <v>0</v>
      </c>
      <c r="E45" s="47">
        <f t="shared" ref="E45:E50" si="17">SUM(C45:D45)</f>
        <v>10476</v>
      </c>
      <c r="F45" s="48">
        <v>2.34</v>
      </c>
      <c r="G45" s="48">
        <v>0</v>
      </c>
      <c r="H45" s="48">
        <f t="shared" ref="H45:H50" si="18">G45+F45</f>
        <v>2.34</v>
      </c>
      <c r="I45" s="49">
        <f t="shared" ref="I45:I50" si="19">H45*C45</f>
        <v>24513.84</v>
      </c>
      <c r="J45" s="49" t="s">
        <v>80</v>
      </c>
      <c r="K45" s="49"/>
      <c r="L45" s="50" t="s">
        <v>81</v>
      </c>
      <c r="M45" s="48"/>
      <c r="N45" s="48"/>
      <c r="O45" s="48"/>
      <c r="P45" s="48"/>
      <c r="Q45" s="49"/>
      <c r="R45" s="49"/>
      <c r="S45" s="49">
        <f t="shared" ref="S45:S50" si="20">(SUM(M45:Q45)*E45)+I45+R45</f>
        <v>24513.84</v>
      </c>
      <c r="T45" s="48">
        <f t="shared" ref="T45:T50" si="21">S45/E45</f>
        <v>2.34</v>
      </c>
      <c r="U45" s="45" t="s">
        <v>24</v>
      </c>
    </row>
    <row r="46" spans="1:21" x14ac:dyDescent="0.2">
      <c r="A46" s="46" t="s">
        <v>19</v>
      </c>
      <c r="B46" s="46" t="s">
        <v>22</v>
      </c>
      <c r="C46" s="47">
        <v>5615</v>
      </c>
      <c r="D46" s="47">
        <f t="shared" si="16"/>
        <v>0</v>
      </c>
      <c r="E46" s="47">
        <f t="shared" si="17"/>
        <v>5615</v>
      </c>
      <c r="F46" s="48">
        <v>0</v>
      </c>
      <c r="G46" s="48">
        <v>0</v>
      </c>
      <c r="H46" s="48">
        <f t="shared" si="18"/>
        <v>0</v>
      </c>
      <c r="I46" s="49">
        <f t="shared" si="19"/>
        <v>0</v>
      </c>
      <c r="J46" s="49" t="s">
        <v>87</v>
      </c>
      <c r="K46" s="49"/>
      <c r="L46" s="50" t="s">
        <v>81</v>
      </c>
      <c r="M46" s="48"/>
      <c r="N46" s="48"/>
      <c r="O46" s="48"/>
      <c r="P46" s="48"/>
      <c r="Q46" s="49"/>
      <c r="R46" s="49"/>
      <c r="S46" s="49">
        <f t="shared" si="20"/>
        <v>0</v>
      </c>
      <c r="T46" s="48">
        <f t="shared" si="21"/>
        <v>0</v>
      </c>
      <c r="U46" s="45" t="s">
        <v>24</v>
      </c>
    </row>
    <row r="47" spans="1:21" x14ac:dyDescent="0.2">
      <c r="A47" s="46" t="s">
        <v>19</v>
      </c>
      <c r="B47" s="46" t="s">
        <v>22</v>
      </c>
      <c r="C47" s="47">
        <v>-5615</v>
      </c>
      <c r="D47" s="47">
        <f t="shared" si="16"/>
        <v>0</v>
      </c>
      <c r="E47" s="47">
        <f t="shared" si="17"/>
        <v>-5615</v>
      </c>
      <c r="F47" s="48">
        <v>2.34</v>
      </c>
      <c r="G47" s="48">
        <v>0</v>
      </c>
      <c r="H47" s="48">
        <f t="shared" si="18"/>
        <v>2.34</v>
      </c>
      <c r="I47" s="49">
        <f t="shared" si="19"/>
        <v>-13139.099999999999</v>
      </c>
      <c r="J47" s="49" t="s">
        <v>87</v>
      </c>
      <c r="K47" s="49"/>
      <c r="L47" s="50" t="s">
        <v>81</v>
      </c>
      <c r="M47" s="48"/>
      <c r="N47" s="48"/>
      <c r="O47" s="48"/>
      <c r="P47" s="48"/>
      <c r="Q47" s="49"/>
      <c r="R47" s="49"/>
      <c r="S47" s="49">
        <f t="shared" si="20"/>
        <v>-13139.099999999999</v>
      </c>
      <c r="T47" s="48">
        <f t="shared" si="21"/>
        <v>2.34</v>
      </c>
      <c r="U47" s="45" t="s">
        <v>24</v>
      </c>
    </row>
    <row r="48" spans="1:21" x14ac:dyDescent="0.2">
      <c r="A48" s="46" t="s">
        <v>19</v>
      </c>
      <c r="B48" s="46" t="s">
        <v>22</v>
      </c>
      <c r="C48" s="47">
        <v>-2188</v>
      </c>
      <c r="D48" s="47">
        <f t="shared" si="16"/>
        <v>0</v>
      </c>
      <c r="E48" s="47">
        <f t="shared" si="17"/>
        <v>-2188</v>
      </c>
      <c r="F48" s="48">
        <v>2.59</v>
      </c>
      <c r="G48" s="48">
        <v>0</v>
      </c>
      <c r="H48" s="48">
        <f t="shared" si="18"/>
        <v>2.59</v>
      </c>
      <c r="I48" s="49">
        <f t="shared" si="19"/>
        <v>-5666.92</v>
      </c>
      <c r="J48" s="49" t="s">
        <v>86</v>
      </c>
      <c r="K48" s="49"/>
      <c r="L48" s="50" t="s">
        <v>81</v>
      </c>
      <c r="M48" s="48"/>
      <c r="N48" s="48"/>
      <c r="O48" s="48"/>
      <c r="P48" s="48"/>
      <c r="Q48" s="49"/>
      <c r="R48" s="49"/>
      <c r="S48" s="49">
        <f t="shared" si="20"/>
        <v>-5666.92</v>
      </c>
      <c r="T48" s="48">
        <f t="shared" si="21"/>
        <v>2.59</v>
      </c>
      <c r="U48" s="45" t="s">
        <v>24</v>
      </c>
    </row>
    <row r="49" spans="1:21" x14ac:dyDescent="0.2">
      <c r="A49" s="46" t="s">
        <v>19</v>
      </c>
      <c r="B49" s="46" t="s">
        <v>22</v>
      </c>
      <c r="C49" s="47">
        <v>25745</v>
      </c>
      <c r="D49" s="47">
        <f t="shared" si="16"/>
        <v>0</v>
      </c>
      <c r="E49" s="47">
        <f t="shared" si="17"/>
        <v>25745</v>
      </c>
      <c r="F49" s="48">
        <v>0</v>
      </c>
      <c r="G49" s="48">
        <v>0</v>
      </c>
      <c r="H49" s="48">
        <f t="shared" si="18"/>
        <v>0</v>
      </c>
      <c r="I49" s="49">
        <f t="shared" si="19"/>
        <v>0</v>
      </c>
      <c r="J49" s="49" t="s">
        <v>86</v>
      </c>
      <c r="K49" s="49"/>
      <c r="L49" s="50" t="s">
        <v>88</v>
      </c>
      <c r="M49" s="48"/>
      <c r="N49" s="48"/>
      <c r="O49" s="48"/>
      <c r="P49" s="48"/>
      <c r="Q49" s="49"/>
      <c r="R49" s="49"/>
      <c r="S49" s="49">
        <f t="shared" si="20"/>
        <v>0</v>
      </c>
      <c r="T49" s="48">
        <f t="shared" si="21"/>
        <v>0</v>
      </c>
      <c r="U49" s="45" t="s">
        <v>24</v>
      </c>
    </row>
    <row r="50" spans="1:21" x14ac:dyDescent="0.2">
      <c r="A50" s="46" t="s">
        <v>19</v>
      </c>
      <c r="B50" s="46" t="s">
        <v>22</v>
      </c>
      <c r="C50" s="47">
        <v>-3154</v>
      </c>
      <c r="D50" s="47">
        <f t="shared" si="16"/>
        <v>0</v>
      </c>
      <c r="E50" s="47">
        <f t="shared" si="17"/>
        <v>-3154</v>
      </c>
      <c r="F50" s="48">
        <v>2.59</v>
      </c>
      <c r="G50" s="48">
        <v>0</v>
      </c>
      <c r="H50" s="48">
        <f t="shared" si="18"/>
        <v>2.59</v>
      </c>
      <c r="I50" s="49">
        <f t="shared" si="19"/>
        <v>-8168.86</v>
      </c>
      <c r="J50" s="49" t="s">
        <v>86</v>
      </c>
      <c r="K50" s="49"/>
      <c r="L50" s="50" t="s">
        <v>88</v>
      </c>
      <c r="M50" s="48"/>
      <c r="N50" s="48"/>
      <c r="O50" s="48"/>
      <c r="P50" s="48"/>
      <c r="Q50" s="49"/>
      <c r="R50" s="49"/>
      <c r="S50" s="49">
        <f t="shared" si="20"/>
        <v>-8168.86</v>
      </c>
      <c r="T50" s="48">
        <f t="shared" si="21"/>
        <v>2.59</v>
      </c>
      <c r="U50" s="45" t="s">
        <v>24</v>
      </c>
    </row>
    <row r="51" spans="1:21" x14ac:dyDescent="0.2">
      <c r="A51" s="40"/>
      <c r="B51" s="40"/>
      <c r="C51" s="41"/>
      <c r="D51" s="41"/>
      <c r="E51" s="41"/>
      <c r="F51" s="42"/>
      <c r="G51" s="42"/>
      <c r="H51" s="42"/>
      <c r="I51" s="43"/>
      <c r="J51" s="43"/>
      <c r="K51" s="43"/>
      <c r="L51" s="44"/>
      <c r="M51" s="42"/>
      <c r="N51" s="42"/>
      <c r="O51" s="42"/>
      <c r="P51" s="42"/>
      <c r="Q51" s="43"/>
      <c r="R51" s="43"/>
      <c r="S51" s="43"/>
      <c r="T51" s="42"/>
      <c r="U51" s="45"/>
    </row>
    <row r="52" spans="1:21" hidden="1" x14ac:dyDescent="0.2">
      <c r="A52" s="4"/>
      <c r="B52" s="4" t="s">
        <v>20</v>
      </c>
      <c r="C52" s="8">
        <v>0</v>
      </c>
      <c r="D52" s="8">
        <f>C52*0</f>
        <v>0</v>
      </c>
      <c r="E52" s="8">
        <f>SUM(C52:D52)</f>
        <v>0</v>
      </c>
      <c r="F52" s="15">
        <v>0</v>
      </c>
      <c r="H52" s="15">
        <f>G52+F52</f>
        <v>0</v>
      </c>
      <c r="I52" s="12">
        <f>H52*C52</f>
        <v>0</v>
      </c>
      <c r="J52" s="12" t="s">
        <v>55</v>
      </c>
      <c r="S52" s="12">
        <f>(SUM(M52:Q52)*E52)+I52+R52</f>
        <v>0</v>
      </c>
      <c r="T52" s="15" t="e">
        <f>S52/E52</f>
        <v>#DIV/0!</v>
      </c>
      <c r="U52" t="s">
        <v>26</v>
      </c>
    </row>
    <row r="53" spans="1:21" hidden="1" x14ac:dyDescent="0.2">
      <c r="A53" s="4"/>
      <c r="B53" s="4" t="s">
        <v>20</v>
      </c>
      <c r="C53" s="8">
        <v>0</v>
      </c>
      <c r="D53" s="8">
        <f>C53*0</f>
        <v>0</v>
      </c>
      <c r="E53" s="8">
        <f>SUM(C53:D53)</f>
        <v>0</v>
      </c>
      <c r="F53" s="15">
        <v>0</v>
      </c>
      <c r="H53" s="15">
        <f>G53+F53</f>
        <v>0</v>
      </c>
      <c r="I53" s="12">
        <f>H53*C53</f>
        <v>0</v>
      </c>
      <c r="L53" s="38" t="s">
        <v>88</v>
      </c>
      <c r="S53" s="12">
        <f>(SUM(M53:Q53)*E53)+I53+R53</f>
        <v>0</v>
      </c>
      <c r="T53" s="15" t="e">
        <f>S53/E53</f>
        <v>#DIV/0!</v>
      </c>
    </row>
    <row r="54" spans="1:21" ht="13.5" hidden="1" thickBot="1" x14ac:dyDescent="0.25">
      <c r="A54" s="28"/>
      <c r="B54" s="28" t="s">
        <v>25</v>
      </c>
      <c r="C54" s="9">
        <f>SUM(C52:C53)</f>
        <v>0</v>
      </c>
      <c r="D54" s="9">
        <f>SUM(D52:D53)</f>
        <v>0</v>
      </c>
      <c r="E54" s="9">
        <f>SUM(E52:E53)</f>
        <v>0</v>
      </c>
      <c r="F54" s="16"/>
      <c r="G54" s="16"/>
      <c r="H54" s="16" t="e">
        <f>I54/E54</f>
        <v>#DIV/0!</v>
      </c>
      <c r="I54" s="21">
        <f>SUM(I52:I53)</f>
        <v>0</v>
      </c>
      <c r="J54" s="21"/>
      <c r="K54" s="21"/>
      <c r="L54" s="35"/>
      <c r="M54" s="16"/>
      <c r="N54" s="16"/>
      <c r="O54" s="16"/>
      <c r="P54" s="16"/>
      <c r="Q54" s="21"/>
      <c r="R54" s="21">
        <f>SUM(R52:R53)</f>
        <v>0</v>
      </c>
      <c r="S54" s="21">
        <f>SUM(S52:S53)</f>
        <v>0</v>
      </c>
      <c r="T54" s="16" t="e">
        <f>S54/E54</f>
        <v>#DIV/0!</v>
      </c>
    </row>
    <row r="55" spans="1:21" x14ac:dyDescent="0.2">
      <c r="A55" s="30"/>
      <c r="B55" s="30"/>
      <c r="C55" s="11"/>
      <c r="D55" s="11"/>
      <c r="E55" s="11"/>
      <c r="F55" s="18"/>
      <c r="G55" s="18"/>
      <c r="H55" s="18"/>
      <c r="I55" s="23"/>
      <c r="J55" s="23"/>
      <c r="K55" s="23"/>
      <c r="L55" s="36"/>
      <c r="M55" s="18"/>
      <c r="N55" s="18"/>
      <c r="O55" s="18"/>
      <c r="P55" s="18"/>
      <c r="Q55" s="23"/>
      <c r="R55" s="23"/>
      <c r="S55" s="23"/>
      <c r="T55" s="18"/>
    </row>
    <row r="56" spans="1:21" x14ac:dyDescent="0.2">
      <c r="A56" s="30"/>
      <c r="B56" s="30"/>
      <c r="C56" s="11"/>
      <c r="D56" s="11"/>
      <c r="E56" s="11"/>
      <c r="F56" s="18"/>
      <c r="G56" s="18"/>
      <c r="H56" s="18"/>
      <c r="I56" s="23"/>
      <c r="J56" s="23"/>
      <c r="K56" s="23"/>
      <c r="L56" s="36"/>
      <c r="M56" s="18"/>
      <c r="N56" s="18"/>
      <c r="O56" s="18"/>
      <c r="P56" s="18"/>
      <c r="Q56" s="23"/>
      <c r="R56" s="23"/>
      <c r="S56" s="23"/>
      <c r="T56" s="18"/>
    </row>
    <row r="57" spans="1:21" x14ac:dyDescent="0.2">
      <c r="A57" s="4" t="s">
        <v>27</v>
      </c>
      <c r="B57" s="4" t="s">
        <v>22</v>
      </c>
      <c r="C57" s="8">
        <v>0</v>
      </c>
      <c r="D57" s="8">
        <f>C57*0</f>
        <v>0</v>
      </c>
      <c r="E57" s="8">
        <f>SUM(C57:D57)</f>
        <v>0</v>
      </c>
      <c r="F57" s="15">
        <v>0</v>
      </c>
      <c r="H57" s="15">
        <f>G57+F57</f>
        <v>0</v>
      </c>
      <c r="I57" s="12">
        <f>H57*C57</f>
        <v>0</v>
      </c>
      <c r="J57" s="12" t="s">
        <v>28</v>
      </c>
      <c r="R57" s="12">
        <f>93000-93000</f>
        <v>0</v>
      </c>
      <c r="S57" s="12">
        <f>(SUM(M57:Q57)*E57)+I57+R57</f>
        <v>0</v>
      </c>
      <c r="T57" s="15" t="e">
        <f>S57/E57</f>
        <v>#DIV/0!</v>
      </c>
      <c r="U57" t="s">
        <v>24</v>
      </c>
    </row>
    <row r="58" spans="1:21" x14ac:dyDescent="0.2">
      <c r="A58" s="4" t="s">
        <v>27</v>
      </c>
      <c r="B58" s="4" t="s">
        <v>22</v>
      </c>
      <c r="C58" s="8">
        <v>-100000</v>
      </c>
      <c r="D58" s="8">
        <f>C58*0</f>
        <v>0</v>
      </c>
      <c r="E58" s="8">
        <f>SUM(C58:D58)</f>
        <v>-100000</v>
      </c>
      <c r="F58" s="15">
        <v>2.4940000000000002</v>
      </c>
      <c r="H58" s="15">
        <f>G58+F58</f>
        <v>2.4940000000000002</v>
      </c>
      <c r="I58" s="12">
        <f>H58*C58</f>
        <v>-249400.00000000003</v>
      </c>
      <c r="J58" s="12" t="s">
        <v>85</v>
      </c>
      <c r="M58" s="15">
        <v>0.01</v>
      </c>
      <c r="O58" s="15">
        <v>0.01</v>
      </c>
      <c r="S58" s="12">
        <f>(SUM(M58:Q58)*E58)+I58+R58</f>
        <v>-251400.00000000003</v>
      </c>
      <c r="T58" s="15">
        <f>S58/E58</f>
        <v>2.5140000000000002</v>
      </c>
      <c r="U58" t="s">
        <v>24</v>
      </c>
    </row>
    <row r="59" spans="1:21" ht="13.5" thickBot="1" x14ac:dyDescent="0.25">
      <c r="A59" s="28" t="s">
        <v>27</v>
      </c>
      <c r="B59" s="28" t="s">
        <v>25</v>
      </c>
      <c r="C59" s="9">
        <f>SUM(C58)</f>
        <v>-100000</v>
      </c>
      <c r="D59" s="9">
        <f>SUM(D58)</f>
        <v>0</v>
      </c>
      <c r="E59" s="9">
        <f>SUM(E58)</f>
        <v>-100000</v>
      </c>
      <c r="F59" s="16"/>
      <c r="G59" s="16"/>
      <c r="H59" s="16">
        <f>I59/E59</f>
        <v>2.4940000000000002</v>
      </c>
      <c r="I59" s="21">
        <f>SUM(I58)</f>
        <v>-249400.00000000003</v>
      </c>
      <c r="J59" s="21"/>
      <c r="K59" s="21"/>
      <c r="L59" s="35"/>
      <c r="M59" s="16"/>
      <c r="N59" s="16"/>
      <c r="O59" s="16"/>
      <c r="P59" s="16"/>
      <c r="Q59" s="21"/>
      <c r="R59" s="21">
        <f>SUM(R58)</f>
        <v>0</v>
      </c>
      <c r="S59" s="21">
        <f>SUM(S58)</f>
        <v>-251400.00000000003</v>
      </c>
      <c r="T59" s="16">
        <f>S59/E59</f>
        <v>2.5140000000000002</v>
      </c>
    </row>
    <row r="60" spans="1:21" ht="13.5" thickTop="1" x14ac:dyDescent="0.2">
      <c r="A60" s="31"/>
      <c r="B60" s="31"/>
      <c r="C60" s="11"/>
      <c r="D60" s="11"/>
      <c r="E60" s="11"/>
      <c r="F60" s="18"/>
      <c r="G60" s="18"/>
      <c r="H60" s="18"/>
      <c r="I60" s="23"/>
      <c r="J60" s="23"/>
      <c r="K60" s="23"/>
      <c r="L60" s="36"/>
      <c r="M60" s="18"/>
      <c r="N60" s="18"/>
      <c r="O60" s="18"/>
      <c r="P60" s="18"/>
      <c r="Q60" s="23"/>
      <c r="R60" s="23"/>
      <c r="S60" s="23"/>
      <c r="T60" s="18"/>
    </row>
    <row r="61" spans="1:21" x14ac:dyDescent="0.2">
      <c r="A61" s="31"/>
      <c r="B61" s="31"/>
      <c r="C61" s="11"/>
      <c r="D61" s="11"/>
      <c r="E61" s="11"/>
      <c r="F61" s="18"/>
      <c r="G61" s="18"/>
      <c r="H61" s="18"/>
      <c r="I61" s="23"/>
      <c r="J61" s="23"/>
      <c r="K61" s="23"/>
      <c r="L61" s="36"/>
      <c r="M61" s="18"/>
      <c r="N61" s="18"/>
      <c r="O61" s="18"/>
      <c r="P61" s="18"/>
      <c r="Q61" s="23"/>
      <c r="R61" s="23"/>
      <c r="S61" s="23"/>
      <c r="T61" s="18"/>
    </row>
    <row r="62" spans="1:21" x14ac:dyDescent="0.2">
      <c r="A62" s="4" t="s">
        <v>29</v>
      </c>
      <c r="B62" s="4" t="s">
        <v>20</v>
      </c>
      <c r="C62" s="8">
        <v>0</v>
      </c>
      <c r="D62" s="8">
        <f>C62*0</f>
        <v>0</v>
      </c>
      <c r="E62" s="8">
        <f>SUM(C62:D62)</f>
        <v>0</v>
      </c>
      <c r="F62" s="15">
        <v>0</v>
      </c>
      <c r="H62" s="15">
        <f>G62+F62</f>
        <v>0</v>
      </c>
      <c r="I62" s="12">
        <f>H62*C62</f>
        <v>0</v>
      </c>
      <c r="R62" s="12">
        <v>0</v>
      </c>
      <c r="S62" s="12">
        <f>(SUM(M62:Q62)*E62)+I62+R62</f>
        <v>0</v>
      </c>
      <c r="T62" s="15" t="e">
        <f>S62/E62</f>
        <v>#DIV/0!</v>
      </c>
      <c r="U62" t="s">
        <v>30</v>
      </c>
    </row>
    <row r="63" spans="1:21" x14ac:dyDescent="0.2">
      <c r="A63" s="4" t="s">
        <v>29</v>
      </c>
      <c r="B63" s="4" t="s">
        <v>20</v>
      </c>
      <c r="C63" s="8">
        <v>0</v>
      </c>
      <c r="D63" s="8">
        <f>C63*0</f>
        <v>0</v>
      </c>
      <c r="E63" s="8">
        <f>SUM(C63:D63)</f>
        <v>0</v>
      </c>
      <c r="F63" s="15">
        <v>0</v>
      </c>
      <c r="H63" s="15">
        <f>G63+F63</f>
        <v>0</v>
      </c>
      <c r="I63" s="12">
        <f>H63*C63</f>
        <v>0</v>
      </c>
      <c r="J63" s="12" t="s">
        <v>23</v>
      </c>
      <c r="R63" s="12">
        <v>0</v>
      </c>
      <c r="S63" s="12">
        <f>(SUM(M63:Q63)*E63)+I63+R63</f>
        <v>0</v>
      </c>
      <c r="T63" s="15" t="e">
        <f>S63/E63</f>
        <v>#DIV/0!</v>
      </c>
      <c r="U63" t="s">
        <v>30</v>
      </c>
    </row>
    <row r="64" spans="1:21" ht="13.5" thickBot="1" x14ac:dyDescent="0.25">
      <c r="A64" s="28" t="s">
        <v>29</v>
      </c>
      <c r="B64" s="28" t="s">
        <v>25</v>
      </c>
      <c r="C64" s="9">
        <f>SUM(C62:C63)</f>
        <v>0</v>
      </c>
      <c r="D64" s="9">
        <f>SUM(D62:D63)</f>
        <v>0</v>
      </c>
      <c r="E64" s="9">
        <f>SUM(E62:E63)</f>
        <v>0</v>
      </c>
      <c r="F64" s="16"/>
      <c r="G64" s="16"/>
      <c r="H64" s="16" t="e">
        <f>I64/E64</f>
        <v>#DIV/0!</v>
      </c>
      <c r="I64" s="21">
        <f>SUM(I62:I63)</f>
        <v>0</v>
      </c>
      <c r="J64" s="21"/>
      <c r="K64" s="21"/>
      <c r="L64" s="35"/>
      <c r="M64" s="16"/>
      <c r="N64" s="16"/>
      <c r="O64" s="16"/>
      <c r="P64" s="16"/>
      <c r="Q64" s="21"/>
      <c r="R64" s="21">
        <f>SUM(R62:R63)</f>
        <v>0</v>
      </c>
      <c r="S64" s="21">
        <f>SUM(S62:S63)</f>
        <v>0</v>
      </c>
      <c r="T64" s="16" t="e">
        <f>S64/E64</f>
        <v>#DIV/0!</v>
      </c>
    </row>
    <row r="65" spans="1:20" ht="13.5" thickTop="1" x14ac:dyDescent="0.2">
      <c r="C65" s="11"/>
      <c r="D65" s="11"/>
      <c r="E65" s="11"/>
      <c r="F65" s="18"/>
      <c r="G65" s="18"/>
      <c r="H65" s="18"/>
      <c r="I65" s="23"/>
      <c r="J65" s="23"/>
      <c r="K65" s="23"/>
      <c r="L65" s="36"/>
      <c r="M65" s="18"/>
      <c r="N65" s="18"/>
      <c r="O65" s="18"/>
      <c r="P65" s="18"/>
      <c r="Q65" s="23"/>
      <c r="R65" s="23"/>
      <c r="S65" s="23"/>
      <c r="T65" s="23"/>
    </row>
    <row r="66" spans="1:20" x14ac:dyDescent="0.2">
      <c r="T66" s="12"/>
    </row>
    <row r="67" spans="1:20" x14ac:dyDescent="0.2">
      <c r="A67" s="4" t="s">
        <v>31</v>
      </c>
      <c r="B67" s="4" t="s">
        <v>20</v>
      </c>
      <c r="C67" s="8">
        <v>0</v>
      </c>
      <c r="D67" s="8">
        <f>C67*0</f>
        <v>0</v>
      </c>
      <c r="E67" s="8">
        <f>SUM(C67:D67)</f>
        <v>0</v>
      </c>
      <c r="F67" s="15">
        <v>0</v>
      </c>
      <c r="H67" s="15">
        <f>G67+F67</f>
        <v>0</v>
      </c>
      <c r="I67" s="12">
        <f>H67*C67</f>
        <v>0</v>
      </c>
      <c r="J67" s="12" t="s">
        <v>54</v>
      </c>
      <c r="R67" s="12">
        <v>0</v>
      </c>
      <c r="S67" s="12">
        <f>(SUM(M67:Q67)*E67)+I67+R67</f>
        <v>0</v>
      </c>
      <c r="T67" s="15" t="e">
        <f>S67/E67</f>
        <v>#DIV/0!</v>
      </c>
    </row>
    <row r="68" spans="1:20" x14ac:dyDescent="0.2">
      <c r="A68" s="4" t="s">
        <v>31</v>
      </c>
      <c r="B68" s="4" t="s">
        <v>20</v>
      </c>
      <c r="C68" s="8">
        <v>0</v>
      </c>
      <c r="D68" s="8">
        <f>C68*0</f>
        <v>0</v>
      </c>
      <c r="E68" s="8">
        <f>SUM(C68:D68)</f>
        <v>0</v>
      </c>
      <c r="F68" s="15">
        <v>0</v>
      </c>
      <c r="H68" s="15">
        <f>G68+F68</f>
        <v>0</v>
      </c>
      <c r="I68" s="12">
        <f>H68*C68</f>
        <v>0</v>
      </c>
      <c r="R68" s="12">
        <v>0</v>
      </c>
      <c r="S68" s="12">
        <f>(SUM(M68:Q68)*E68)+I68+R68</f>
        <v>0</v>
      </c>
      <c r="T68" s="15" t="e">
        <f>S68/E68</f>
        <v>#DIV/0!</v>
      </c>
    </row>
    <row r="69" spans="1:20" x14ac:dyDescent="0.2">
      <c r="A69" s="4" t="s">
        <v>31</v>
      </c>
      <c r="B69" s="4" t="s">
        <v>20</v>
      </c>
      <c r="C69" s="8">
        <v>0</v>
      </c>
      <c r="D69" s="8">
        <f>C69*0</f>
        <v>0</v>
      </c>
      <c r="E69" s="8">
        <f>SUM(C69:D69)</f>
        <v>0</v>
      </c>
      <c r="F69" s="15">
        <v>0</v>
      </c>
      <c r="H69" s="15">
        <f>G69+F69</f>
        <v>0</v>
      </c>
      <c r="I69" s="12">
        <f>H69*C69</f>
        <v>0</v>
      </c>
      <c r="J69" s="12" t="s">
        <v>23</v>
      </c>
      <c r="R69" s="12">
        <v>0</v>
      </c>
      <c r="S69" s="12">
        <f>(SUM(M69:Q69)*E69)+I69+R69</f>
        <v>0</v>
      </c>
      <c r="T69" s="15" t="e">
        <f>S69/E69</f>
        <v>#DIV/0!</v>
      </c>
    </row>
    <row r="70" spans="1:20" ht="13.5" thickBot="1" x14ac:dyDescent="0.25">
      <c r="A70" s="28" t="s">
        <v>31</v>
      </c>
      <c r="B70" s="28" t="s">
        <v>25</v>
      </c>
      <c r="C70" s="9">
        <f>SUM(C67:C69)</f>
        <v>0</v>
      </c>
      <c r="D70" s="9">
        <f>SUM(D67:D69)</f>
        <v>0</v>
      </c>
      <c r="E70" s="9">
        <f>SUM(E67:E69)</f>
        <v>0</v>
      </c>
      <c r="F70" s="16"/>
      <c r="G70" s="16"/>
      <c r="H70" s="16" t="e">
        <f>I70/E70</f>
        <v>#DIV/0!</v>
      </c>
      <c r="I70" s="21">
        <f>SUM(I67:I69)</f>
        <v>0</v>
      </c>
      <c r="J70" s="21"/>
      <c r="K70" s="21"/>
      <c r="L70" s="35"/>
      <c r="M70" s="16"/>
      <c r="N70" s="16"/>
      <c r="O70" s="16"/>
      <c r="P70" s="16"/>
      <c r="Q70" s="21"/>
      <c r="R70" s="21">
        <f>SUM(R67:R69)</f>
        <v>0</v>
      </c>
      <c r="S70" s="21">
        <f>SUM(S67:S69)</f>
        <v>0</v>
      </c>
      <c r="T70" s="16" t="e">
        <f>S70/E70</f>
        <v>#DIV/0!</v>
      </c>
    </row>
    <row r="71" spans="1:20" ht="13.5" thickTop="1" x14ac:dyDescent="0.2">
      <c r="T71" s="12"/>
    </row>
    <row r="72" spans="1:20" x14ac:dyDescent="0.2">
      <c r="T72" s="12"/>
    </row>
    <row r="73" spans="1:20" x14ac:dyDescent="0.2">
      <c r="A73" s="4" t="s">
        <v>32</v>
      </c>
      <c r="B73" s="4" t="s">
        <v>33</v>
      </c>
      <c r="C73" s="8">
        <v>0</v>
      </c>
      <c r="D73" s="8">
        <f>C73*0</f>
        <v>0</v>
      </c>
      <c r="E73" s="8">
        <f>SUM(C73:D73)</f>
        <v>0</v>
      </c>
      <c r="F73" s="15">
        <v>0</v>
      </c>
      <c r="H73" s="15">
        <f>G73+F73</f>
        <v>0</v>
      </c>
      <c r="I73" s="12">
        <f>H73*C73</f>
        <v>0</v>
      </c>
      <c r="J73" s="12" t="s">
        <v>23</v>
      </c>
      <c r="R73" s="12">
        <v>0</v>
      </c>
      <c r="S73" s="12">
        <f>(SUM(M73:Q73)*E73)+I73+R73</f>
        <v>0</v>
      </c>
      <c r="T73" s="15" t="e">
        <f>S73/E73</f>
        <v>#DIV/0!</v>
      </c>
    </row>
    <row r="74" spans="1:20" ht="13.5" thickBot="1" x14ac:dyDescent="0.25">
      <c r="A74" s="28" t="s">
        <v>32</v>
      </c>
      <c r="B74" s="28" t="s">
        <v>25</v>
      </c>
      <c r="C74" s="9">
        <f>SUM(C73)</f>
        <v>0</v>
      </c>
      <c r="D74" s="9">
        <f>SUM(D73)</f>
        <v>0</v>
      </c>
      <c r="E74" s="9">
        <f>SUM(E73)</f>
        <v>0</v>
      </c>
      <c r="F74" s="16"/>
      <c r="G74" s="16"/>
      <c r="H74" s="16" t="e">
        <f>I74/E74</f>
        <v>#DIV/0!</v>
      </c>
      <c r="I74" s="21">
        <f>SUM(I73)</f>
        <v>0</v>
      </c>
      <c r="J74" s="21"/>
      <c r="K74" s="21"/>
      <c r="L74" s="35"/>
      <c r="M74" s="16"/>
      <c r="N74" s="16"/>
      <c r="O74" s="16"/>
      <c r="P74" s="16"/>
      <c r="Q74" s="21"/>
      <c r="R74" s="21">
        <f>SUM(R73)</f>
        <v>0</v>
      </c>
      <c r="S74" s="21">
        <f>SUM(S73)</f>
        <v>0</v>
      </c>
      <c r="T74" s="16" t="e">
        <f>S74/E74</f>
        <v>#DIV/0!</v>
      </c>
    </row>
    <row r="75" spans="1:20" ht="13.5" thickTop="1" x14ac:dyDescent="0.2">
      <c r="T75" s="12"/>
    </row>
    <row r="76" spans="1:20" x14ac:dyDescent="0.2">
      <c r="T76" s="12"/>
    </row>
    <row r="77" spans="1:20" x14ac:dyDescent="0.2">
      <c r="A77" s="4" t="s">
        <v>34</v>
      </c>
      <c r="B77" s="4" t="s">
        <v>35</v>
      </c>
      <c r="C77" s="8">
        <v>0</v>
      </c>
      <c r="D77" s="8">
        <f>C77*0</f>
        <v>0</v>
      </c>
      <c r="E77" s="8">
        <f>SUM(C77:D77)</f>
        <v>0</v>
      </c>
      <c r="F77" s="15">
        <v>0</v>
      </c>
      <c r="H77" s="15">
        <f>G77+F77</f>
        <v>0</v>
      </c>
      <c r="I77" s="12">
        <f>H77*C77</f>
        <v>0</v>
      </c>
      <c r="Q77" s="15"/>
      <c r="S77" s="12">
        <f>(SUM(M77:Q77)*E77)+I77+R77</f>
        <v>0</v>
      </c>
      <c r="T77" s="15" t="e">
        <f>S77/E77</f>
        <v>#DIV/0!</v>
      </c>
    </row>
    <row r="78" spans="1:20" x14ac:dyDescent="0.2">
      <c r="A78" s="4" t="s">
        <v>34</v>
      </c>
      <c r="B78" s="4" t="s">
        <v>35</v>
      </c>
      <c r="C78" s="8">
        <v>0</v>
      </c>
      <c r="D78" s="8">
        <f>C78*0</f>
        <v>0</v>
      </c>
      <c r="E78" s="8">
        <f>SUM(C78:D78)</f>
        <v>0</v>
      </c>
      <c r="F78" s="15">
        <v>0</v>
      </c>
      <c r="H78" s="15">
        <f>G78+F78</f>
        <v>0</v>
      </c>
      <c r="I78" s="12">
        <f>H78*C78</f>
        <v>0</v>
      </c>
      <c r="Q78" s="15"/>
      <c r="S78" s="12">
        <f>(SUM(M78:Q78)*E78)+I78+R78</f>
        <v>0</v>
      </c>
      <c r="T78" s="15" t="e">
        <f>S78/E78</f>
        <v>#DIV/0!</v>
      </c>
    </row>
    <row r="79" spans="1:20" x14ac:dyDescent="0.2">
      <c r="A79" s="4" t="s">
        <v>34</v>
      </c>
      <c r="B79" s="4" t="s">
        <v>35</v>
      </c>
      <c r="C79" s="8">
        <v>0</v>
      </c>
      <c r="D79" s="8">
        <f>C79*0</f>
        <v>0</v>
      </c>
      <c r="E79" s="8">
        <f>SUM(C79:D79)</f>
        <v>0</v>
      </c>
      <c r="F79" s="15">
        <v>0</v>
      </c>
      <c r="H79" s="15">
        <f>G79+F79</f>
        <v>0</v>
      </c>
      <c r="I79" s="12">
        <f>H79*C79</f>
        <v>0</v>
      </c>
      <c r="S79" s="12">
        <f>(SUM(M79:Q79)*E79)+I79+R79</f>
        <v>0</v>
      </c>
      <c r="T79" s="15" t="e">
        <f>S79/E79</f>
        <v>#DIV/0!</v>
      </c>
    </row>
    <row r="80" spans="1:20" ht="13.5" thickBot="1" x14ac:dyDescent="0.25">
      <c r="A80" s="28" t="s">
        <v>34</v>
      </c>
      <c r="B80" s="28" t="s">
        <v>25</v>
      </c>
      <c r="C80" s="9">
        <f>SUM(C77:C79)</f>
        <v>0</v>
      </c>
      <c r="D80" s="9">
        <f>SUM(D77:D79)</f>
        <v>0</v>
      </c>
      <c r="E80" s="9">
        <f>SUM(E77:E79)</f>
        <v>0</v>
      </c>
      <c r="F80" s="16"/>
      <c r="G80" s="16"/>
      <c r="H80" s="16" t="e">
        <f>I80/E80</f>
        <v>#DIV/0!</v>
      </c>
      <c r="I80" s="21">
        <f>SUM(I77:I79)</f>
        <v>0</v>
      </c>
      <c r="J80" s="21"/>
      <c r="K80" s="21"/>
      <c r="L80" s="35"/>
      <c r="M80" s="16"/>
      <c r="N80" s="16"/>
      <c r="O80" s="16"/>
      <c r="P80" s="16"/>
      <c r="Q80" s="21"/>
      <c r="R80" s="21">
        <f>SUM(R77:R79)</f>
        <v>0</v>
      </c>
      <c r="S80" s="21">
        <f>SUM(S77:S79)</f>
        <v>0</v>
      </c>
      <c r="T80" s="16" t="e">
        <f>S80/E80</f>
        <v>#DIV/0!</v>
      </c>
    </row>
    <row r="81" spans="1:21" ht="13.5" thickTop="1" x14ac:dyDescent="0.2">
      <c r="T81" s="12"/>
    </row>
    <row r="82" spans="1:21" x14ac:dyDescent="0.2">
      <c r="T82" s="12"/>
    </row>
    <row r="83" spans="1:21" x14ac:dyDescent="0.2">
      <c r="A83" s="4" t="s">
        <v>36</v>
      </c>
      <c r="B83" s="4" t="s">
        <v>37</v>
      </c>
      <c r="C83" s="8">
        <f>-123149+123149</f>
        <v>0</v>
      </c>
      <c r="D83" s="8">
        <f>C83*0</f>
        <v>0</v>
      </c>
      <c r="E83" s="8">
        <f>SUM(C83:D83)</f>
        <v>0</v>
      </c>
      <c r="F83" s="15">
        <v>0</v>
      </c>
      <c r="H83" s="15">
        <f>G83+F83</f>
        <v>0</v>
      </c>
      <c r="I83" s="12">
        <f>H83*C83</f>
        <v>0</v>
      </c>
      <c r="Q83" s="15"/>
      <c r="S83" s="12">
        <f>(SUM(M83:Q83)*E83)+I83+R83</f>
        <v>0</v>
      </c>
      <c r="T83" s="15" t="e">
        <f>S83/E83</f>
        <v>#DIV/0!</v>
      </c>
      <c r="U83" t="s">
        <v>38</v>
      </c>
    </row>
    <row r="84" spans="1:21" x14ac:dyDescent="0.2">
      <c r="A84" s="4" t="s">
        <v>36</v>
      </c>
      <c r="B84" s="4" t="s">
        <v>37</v>
      </c>
      <c r="C84" s="8">
        <v>0</v>
      </c>
      <c r="D84" s="8">
        <f>C84*0</f>
        <v>0</v>
      </c>
      <c r="E84" s="8">
        <f>SUM(C84:D84)</f>
        <v>0</v>
      </c>
      <c r="F84" s="15">
        <v>0</v>
      </c>
      <c r="H84" s="15">
        <f>G84+F84</f>
        <v>0</v>
      </c>
      <c r="I84" s="12">
        <f>H84*C84</f>
        <v>0</v>
      </c>
      <c r="Q84" s="15"/>
      <c r="S84" s="12">
        <f>(SUM(M84:Q84)*E84)+I84+R84</f>
        <v>0</v>
      </c>
      <c r="T84" s="15" t="e">
        <f>S84/E84</f>
        <v>#DIV/0!</v>
      </c>
    </row>
    <row r="85" spans="1:21" x14ac:dyDescent="0.2">
      <c r="A85" s="4" t="s">
        <v>36</v>
      </c>
      <c r="B85" s="4" t="s">
        <v>37</v>
      </c>
      <c r="C85" s="8">
        <v>0</v>
      </c>
      <c r="D85" s="8">
        <f>C85*0</f>
        <v>0</v>
      </c>
      <c r="E85" s="8">
        <f>SUM(C85:D85)</f>
        <v>0</v>
      </c>
      <c r="F85" s="15">
        <v>0</v>
      </c>
      <c r="H85" s="15">
        <f>G85+F85</f>
        <v>0</v>
      </c>
      <c r="I85" s="12">
        <f>H85*C85</f>
        <v>0</v>
      </c>
      <c r="S85" s="12">
        <f>(SUM(M85:Q85)*E85)+I85+R85</f>
        <v>0</v>
      </c>
      <c r="T85" s="15" t="e">
        <f>S85/E85</f>
        <v>#DIV/0!</v>
      </c>
    </row>
    <row r="86" spans="1:21" ht="13.5" thickBot="1" x14ac:dyDescent="0.25">
      <c r="A86" s="28" t="s">
        <v>36</v>
      </c>
      <c r="B86" s="28" t="s">
        <v>25</v>
      </c>
      <c r="C86" s="9">
        <f>SUM(C83:C85)</f>
        <v>0</v>
      </c>
      <c r="D86" s="9">
        <f>SUM(D83:D85)</f>
        <v>0</v>
      </c>
      <c r="E86" s="9">
        <f>SUM(E83:E85)</f>
        <v>0</v>
      </c>
      <c r="F86" s="16"/>
      <c r="G86" s="16"/>
      <c r="H86" s="16" t="e">
        <f>I86/E86</f>
        <v>#DIV/0!</v>
      </c>
      <c r="I86" s="21">
        <f>SUM(I83:I85)</f>
        <v>0</v>
      </c>
      <c r="J86" s="21"/>
      <c r="K86" s="21"/>
      <c r="L86" s="35"/>
      <c r="M86" s="16"/>
      <c r="N86" s="16"/>
      <c r="O86" s="16"/>
      <c r="P86" s="16"/>
      <c r="Q86" s="21"/>
      <c r="R86" s="21">
        <f>SUM(R83:R85)</f>
        <v>0</v>
      </c>
      <c r="S86" s="21">
        <f>SUM(S83:S85)</f>
        <v>0</v>
      </c>
      <c r="T86" s="16" t="e">
        <f>S86/E86</f>
        <v>#DIV/0!</v>
      </c>
    </row>
    <row r="87" spans="1:21" ht="13.5" thickTop="1" x14ac:dyDescent="0.2">
      <c r="T87" s="12"/>
    </row>
    <row r="88" spans="1:21" x14ac:dyDescent="0.2">
      <c r="T88" s="12"/>
    </row>
    <row r="89" spans="1:21" x14ac:dyDescent="0.2">
      <c r="A89" s="4" t="s">
        <v>39</v>
      </c>
      <c r="B89" s="4" t="s">
        <v>21</v>
      </c>
      <c r="C89" s="8">
        <v>0</v>
      </c>
      <c r="D89" s="8">
        <f>C89*0</f>
        <v>0</v>
      </c>
      <c r="E89" s="8">
        <f>SUM(C89:D89)</f>
        <v>0</v>
      </c>
      <c r="F89" s="15">
        <v>0</v>
      </c>
      <c r="H89" s="15">
        <f>G89+F89</f>
        <v>0</v>
      </c>
      <c r="I89" s="12">
        <f>H89*C89</f>
        <v>0</v>
      </c>
      <c r="S89" s="12">
        <f>(SUM(M89:Q89)*E89)+I89+R89</f>
        <v>0</v>
      </c>
      <c r="T89" s="15" t="e">
        <f>S89/E89</f>
        <v>#DIV/0!</v>
      </c>
    </row>
    <row r="90" spans="1:21" x14ac:dyDescent="0.2">
      <c r="A90" s="4" t="s">
        <v>39</v>
      </c>
      <c r="B90" s="4" t="s">
        <v>21</v>
      </c>
      <c r="C90" s="8">
        <v>0</v>
      </c>
      <c r="D90" s="8">
        <f>C90*0</f>
        <v>0</v>
      </c>
      <c r="E90" s="8">
        <f>SUM(C90:D90)</f>
        <v>0</v>
      </c>
      <c r="F90" s="15">
        <v>0</v>
      </c>
      <c r="H90" s="15">
        <f>G90+F90</f>
        <v>0</v>
      </c>
      <c r="I90" s="12">
        <f>H90*C90</f>
        <v>0</v>
      </c>
      <c r="S90" s="12">
        <f>(SUM(M90:Q90)*E90)+I90+R90</f>
        <v>0</v>
      </c>
      <c r="T90" s="15" t="e">
        <f>S90/E90</f>
        <v>#DIV/0!</v>
      </c>
    </row>
    <row r="91" spans="1:21" x14ac:dyDescent="0.2">
      <c r="A91" s="4" t="s">
        <v>39</v>
      </c>
      <c r="B91" s="4" t="s">
        <v>21</v>
      </c>
      <c r="C91" s="8">
        <v>0</v>
      </c>
      <c r="D91" s="8">
        <f>C91*0</f>
        <v>0</v>
      </c>
      <c r="E91" s="8">
        <f>SUM(C91:D91)</f>
        <v>0</v>
      </c>
      <c r="F91" s="15">
        <v>0</v>
      </c>
      <c r="H91" s="15">
        <f>G91+F91</f>
        <v>0</v>
      </c>
      <c r="I91" s="12">
        <f>H91*C91</f>
        <v>0</v>
      </c>
      <c r="S91" s="12">
        <f>(SUM(M91:Q91)*E91)+I91+R91</f>
        <v>0</v>
      </c>
      <c r="T91" s="15" t="e">
        <f>S91/E91</f>
        <v>#DIV/0!</v>
      </c>
    </row>
    <row r="92" spans="1:21" ht="13.5" thickBot="1" x14ac:dyDescent="0.25">
      <c r="A92" s="28" t="s">
        <v>39</v>
      </c>
      <c r="B92" s="28" t="s">
        <v>25</v>
      </c>
      <c r="C92" s="9">
        <f>SUM(C89:C91)</f>
        <v>0</v>
      </c>
      <c r="D92" s="9">
        <f>SUM(D89:D91)</f>
        <v>0</v>
      </c>
      <c r="E92" s="9">
        <f>SUM(E89:E91)</f>
        <v>0</v>
      </c>
      <c r="F92" s="16"/>
      <c r="G92" s="16"/>
      <c r="H92" s="16" t="e">
        <f>I92/E92</f>
        <v>#DIV/0!</v>
      </c>
      <c r="I92" s="21">
        <f>SUM(I89:I91)</f>
        <v>0</v>
      </c>
      <c r="J92" s="21"/>
      <c r="K92" s="21"/>
      <c r="L92" s="35"/>
      <c r="M92" s="16"/>
      <c r="N92" s="16"/>
      <c r="O92" s="16"/>
      <c r="P92" s="16"/>
      <c r="Q92" s="21"/>
      <c r="R92" s="21">
        <f>SUM(R89:R91)</f>
        <v>0</v>
      </c>
      <c r="S92" s="21">
        <f>SUM(S89:S91)</f>
        <v>0</v>
      </c>
      <c r="T92" s="16" t="e">
        <f>S92/E92</f>
        <v>#DIV/0!</v>
      </c>
    </row>
    <row r="93" spans="1:21" ht="13.5" thickTop="1" x14ac:dyDescent="0.2">
      <c r="T93" s="12"/>
    </row>
    <row r="94" spans="1:21" x14ac:dyDescent="0.2">
      <c r="T94" s="12"/>
    </row>
    <row r="95" spans="1:21" x14ac:dyDescent="0.2">
      <c r="A95" s="4" t="s">
        <v>40</v>
      </c>
      <c r="B95" s="4" t="s">
        <v>21</v>
      </c>
      <c r="C95" s="8">
        <v>0</v>
      </c>
      <c r="D95" s="8">
        <f>C95*0</f>
        <v>0</v>
      </c>
      <c r="E95" s="8">
        <f>SUM(C95:D95)</f>
        <v>0</v>
      </c>
      <c r="F95" s="15">
        <v>0</v>
      </c>
      <c r="G95" s="15">
        <v>0</v>
      </c>
      <c r="H95" s="15">
        <f>G95+F95</f>
        <v>0</v>
      </c>
      <c r="I95" s="12">
        <f>H95*C95</f>
        <v>0</v>
      </c>
      <c r="S95" s="12">
        <f>(SUM(M95:Q95)*E95)+I95+R95</f>
        <v>0</v>
      </c>
      <c r="T95" s="15" t="e">
        <f>S95/E95</f>
        <v>#DIV/0!</v>
      </c>
      <c r="U95" t="s">
        <v>41</v>
      </c>
    </row>
    <row r="96" spans="1:21" x14ac:dyDescent="0.2">
      <c r="A96" s="4" t="s">
        <v>40</v>
      </c>
      <c r="B96" s="4" t="s">
        <v>21</v>
      </c>
      <c r="C96" s="8">
        <v>0</v>
      </c>
      <c r="D96" s="8">
        <f>C96*0</f>
        <v>0</v>
      </c>
      <c r="E96" s="8">
        <f>SUM(C96:D96)</f>
        <v>0</v>
      </c>
      <c r="H96" s="15">
        <f>G96+F96</f>
        <v>0</v>
      </c>
      <c r="I96" s="12">
        <f>H96*C96</f>
        <v>0</v>
      </c>
      <c r="S96" s="12">
        <f>(SUM(M96:Q96)*E96)+I96+R96</f>
        <v>0</v>
      </c>
      <c r="T96" s="15" t="e">
        <f>S96/E96</f>
        <v>#DIV/0!</v>
      </c>
    </row>
    <row r="97" spans="1:21" x14ac:dyDescent="0.2">
      <c r="A97" s="4" t="s">
        <v>40</v>
      </c>
      <c r="B97" s="4" t="s">
        <v>21</v>
      </c>
      <c r="C97" s="8">
        <v>0</v>
      </c>
      <c r="D97" s="8">
        <f>C97*0</f>
        <v>0</v>
      </c>
      <c r="E97" s="8">
        <f>SUM(C97:D97)</f>
        <v>0</v>
      </c>
      <c r="F97" s="15">
        <v>0</v>
      </c>
      <c r="H97" s="15">
        <f>G97+F97</f>
        <v>0</v>
      </c>
      <c r="I97" s="12">
        <f>H97*C97</f>
        <v>0</v>
      </c>
      <c r="S97" s="12">
        <f>(SUM(M97:Q97)*E97)+I97+R97</f>
        <v>0</v>
      </c>
      <c r="T97" s="15" t="e">
        <f>S97/E97</f>
        <v>#DIV/0!</v>
      </c>
    </row>
    <row r="98" spans="1:21" ht="13.5" thickBot="1" x14ac:dyDescent="0.25">
      <c r="A98" s="28" t="s">
        <v>40</v>
      </c>
      <c r="B98" s="28" t="s">
        <v>25</v>
      </c>
      <c r="C98" s="9">
        <f>SUM(C95:C97)</f>
        <v>0</v>
      </c>
      <c r="D98" s="9">
        <f>SUM(D95:D97)</f>
        <v>0</v>
      </c>
      <c r="E98" s="9">
        <f>SUM(E95:E97)</f>
        <v>0</v>
      </c>
      <c r="F98" s="16"/>
      <c r="G98" s="16"/>
      <c r="H98" s="16" t="e">
        <f>I98/E98</f>
        <v>#DIV/0!</v>
      </c>
      <c r="I98" s="21">
        <f>SUM(I95:I97)</f>
        <v>0</v>
      </c>
      <c r="J98" s="21"/>
      <c r="K98" s="21"/>
      <c r="L98" s="35"/>
      <c r="M98" s="16"/>
      <c r="N98" s="16"/>
      <c r="O98" s="16"/>
      <c r="P98" s="16"/>
      <c r="Q98" s="21"/>
      <c r="R98" s="21">
        <f>SUM(R95:R97)</f>
        <v>0</v>
      </c>
      <c r="S98" s="21">
        <f>SUM(S95:S97)</f>
        <v>0</v>
      </c>
      <c r="T98" s="16" t="e">
        <f>S98/E98</f>
        <v>#DIV/0!</v>
      </c>
    </row>
    <row r="99" spans="1:21" ht="13.5" thickTop="1" x14ac:dyDescent="0.2">
      <c r="T99" s="12"/>
    </row>
    <row r="100" spans="1:21" x14ac:dyDescent="0.2">
      <c r="T100" s="12"/>
    </row>
    <row r="101" spans="1:21" x14ac:dyDescent="0.2">
      <c r="A101" s="4" t="s">
        <v>42</v>
      </c>
      <c r="B101" s="4" t="s">
        <v>20</v>
      </c>
      <c r="C101" s="8">
        <v>0</v>
      </c>
      <c r="D101" s="8">
        <f>C101*0</f>
        <v>0</v>
      </c>
      <c r="E101" s="8">
        <f>SUM(C101:D101)</f>
        <v>0</v>
      </c>
      <c r="F101" s="15">
        <v>0</v>
      </c>
      <c r="H101" s="15">
        <f>G101+F101</f>
        <v>0</v>
      </c>
      <c r="I101" s="12">
        <f>H101*C101</f>
        <v>0</v>
      </c>
      <c r="S101" s="12">
        <f>(SUM(M101:Q101)*E101)+I101+R101</f>
        <v>0</v>
      </c>
      <c r="T101" s="15" t="e">
        <f>S101/E101</f>
        <v>#DIV/0!</v>
      </c>
    </row>
    <row r="102" spans="1:21" x14ac:dyDescent="0.2">
      <c r="A102" s="4" t="s">
        <v>42</v>
      </c>
      <c r="B102" s="4" t="s">
        <v>20</v>
      </c>
      <c r="C102" s="8">
        <v>0</v>
      </c>
      <c r="D102" s="8">
        <f>C102*0</f>
        <v>0</v>
      </c>
      <c r="E102" s="8">
        <f>SUM(C102:D102)</f>
        <v>0</v>
      </c>
      <c r="F102" s="15">
        <v>0</v>
      </c>
      <c r="H102" s="15">
        <f>G102+F102</f>
        <v>0</v>
      </c>
      <c r="I102" s="12">
        <f>H102*C102</f>
        <v>0</v>
      </c>
      <c r="S102" s="12">
        <f>(SUM(M102:Q102)*E102)+I102+R102</f>
        <v>0</v>
      </c>
      <c r="T102" s="15" t="e">
        <f>S102/E102</f>
        <v>#DIV/0!</v>
      </c>
    </row>
    <row r="103" spans="1:21" x14ac:dyDescent="0.2">
      <c r="A103" s="4" t="s">
        <v>42</v>
      </c>
      <c r="B103" s="4" t="s">
        <v>20</v>
      </c>
      <c r="C103" s="8">
        <v>0</v>
      </c>
      <c r="D103" s="8">
        <f>C103*0</f>
        <v>0</v>
      </c>
      <c r="E103" s="8">
        <f>SUM(C103:D103)</f>
        <v>0</v>
      </c>
      <c r="F103" s="15">
        <v>0</v>
      </c>
      <c r="H103" s="15">
        <f>G103+F103</f>
        <v>0</v>
      </c>
      <c r="I103" s="12">
        <f>H103*C103</f>
        <v>0</v>
      </c>
      <c r="S103" s="12">
        <f>(SUM(M103:Q103)*E103)+I103+R103</f>
        <v>0</v>
      </c>
      <c r="T103" s="15" t="e">
        <f>S103/E103</f>
        <v>#DIV/0!</v>
      </c>
    </row>
    <row r="104" spans="1:21" ht="13.5" thickBot="1" x14ac:dyDescent="0.25">
      <c r="A104" s="28" t="s">
        <v>42</v>
      </c>
      <c r="B104" s="28" t="s">
        <v>25</v>
      </c>
      <c r="C104" s="9">
        <f>SUM(C101:C103)</f>
        <v>0</v>
      </c>
      <c r="D104" s="9">
        <f>SUM(D101:D103)</f>
        <v>0</v>
      </c>
      <c r="E104" s="9">
        <f>SUM(E101:E103)</f>
        <v>0</v>
      </c>
      <c r="F104" s="16"/>
      <c r="G104" s="16"/>
      <c r="H104" s="16" t="e">
        <f>I104/E104</f>
        <v>#DIV/0!</v>
      </c>
      <c r="I104" s="21">
        <f>SUM(I101:I103)</f>
        <v>0</v>
      </c>
      <c r="J104" s="21"/>
      <c r="K104" s="21"/>
      <c r="L104" s="35"/>
      <c r="M104" s="16"/>
      <c r="N104" s="16"/>
      <c r="O104" s="16"/>
      <c r="P104" s="16"/>
      <c r="Q104" s="21"/>
      <c r="R104" s="21">
        <f>SUM(R101:R103)</f>
        <v>0</v>
      </c>
      <c r="S104" s="21">
        <f>SUM(S101:S103)</f>
        <v>0</v>
      </c>
      <c r="T104" s="16" t="e">
        <f>S104/E104</f>
        <v>#DIV/0!</v>
      </c>
    </row>
    <row r="105" spans="1:21" ht="13.5" thickTop="1" x14ac:dyDescent="0.2">
      <c r="A105" s="31"/>
      <c r="B105" s="31"/>
      <c r="C105" s="11"/>
      <c r="D105" s="11"/>
      <c r="E105" s="11"/>
      <c r="F105" s="18"/>
      <c r="G105" s="18"/>
      <c r="H105" s="18"/>
      <c r="I105" s="23"/>
      <c r="J105" s="23"/>
      <c r="K105" s="23"/>
      <c r="L105" s="36"/>
      <c r="M105" s="18"/>
      <c r="N105" s="18"/>
      <c r="O105" s="18"/>
      <c r="P105" s="18"/>
      <c r="Q105" s="23"/>
      <c r="R105" s="23"/>
      <c r="S105" s="23"/>
      <c r="T105" s="18"/>
    </row>
    <row r="106" spans="1:21" x14ac:dyDescent="0.2">
      <c r="A106" s="31"/>
      <c r="B106" s="31"/>
      <c r="C106" s="11"/>
      <c r="D106" s="11"/>
      <c r="E106" s="11"/>
      <c r="F106" s="18"/>
      <c r="G106" s="18"/>
      <c r="H106" s="18"/>
      <c r="I106" s="23"/>
      <c r="J106" s="23"/>
      <c r="K106" s="23"/>
      <c r="L106" s="36"/>
      <c r="M106" s="18"/>
      <c r="N106" s="18"/>
      <c r="O106" s="18"/>
      <c r="P106" s="18"/>
      <c r="Q106" s="23"/>
      <c r="R106" s="23"/>
      <c r="S106" s="23"/>
      <c r="T106" s="18"/>
    </row>
    <row r="107" spans="1:21" x14ac:dyDescent="0.2">
      <c r="A107" s="4" t="s">
        <v>43</v>
      </c>
      <c r="B107" s="4" t="s">
        <v>21</v>
      </c>
      <c r="C107" s="8">
        <v>0</v>
      </c>
      <c r="D107" s="8">
        <f>C107*0</f>
        <v>0</v>
      </c>
      <c r="E107" s="8">
        <f>SUM(C107:D107)</f>
        <v>0</v>
      </c>
      <c r="F107" s="15">
        <v>0</v>
      </c>
      <c r="H107" s="15">
        <f>G107+F107</f>
        <v>0</v>
      </c>
      <c r="I107" s="12">
        <f>H107*C107</f>
        <v>0</v>
      </c>
      <c r="S107" s="12">
        <f>(SUM(M107:Q107)*E107)+I107+R107</f>
        <v>0</v>
      </c>
      <c r="T107" s="15" t="e">
        <f>S107/E107</f>
        <v>#DIV/0!</v>
      </c>
    </row>
    <row r="108" spans="1:21" ht="13.5" thickBot="1" x14ac:dyDescent="0.25">
      <c r="A108" s="28" t="s">
        <v>43</v>
      </c>
      <c r="B108" s="28" t="s">
        <v>25</v>
      </c>
      <c r="C108" s="9">
        <f>SUM(C107)</f>
        <v>0</v>
      </c>
      <c r="D108" s="9">
        <f>SUM(D107)</f>
        <v>0</v>
      </c>
      <c r="E108" s="9">
        <f>SUM(E107)</f>
        <v>0</v>
      </c>
      <c r="F108" s="16"/>
      <c r="G108" s="16"/>
      <c r="H108" s="16" t="e">
        <f>I108/E108</f>
        <v>#DIV/0!</v>
      </c>
      <c r="I108" s="21">
        <f>SUM(I107)</f>
        <v>0</v>
      </c>
      <c r="J108" s="21"/>
      <c r="K108" s="21"/>
      <c r="L108" s="35"/>
      <c r="M108" s="16"/>
      <c r="N108" s="16"/>
      <c r="O108" s="16"/>
      <c r="P108" s="16"/>
      <c r="Q108" s="21"/>
      <c r="R108" s="21">
        <f>SUM(R107)</f>
        <v>0</v>
      </c>
      <c r="S108" s="21">
        <f>SUM(S107)</f>
        <v>0</v>
      </c>
      <c r="T108" s="16" t="e">
        <f>S108/E108</f>
        <v>#DIV/0!</v>
      </c>
    </row>
    <row r="109" spans="1:21" ht="13.5" thickTop="1" x14ac:dyDescent="0.2">
      <c r="A109" s="31"/>
      <c r="B109" s="31"/>
      <c r="C109" s="11"/>
      <c r="D109" s="11"/>
      <c r="E109" s="11"/>
      <c r="F109" s="18"/>
      <c r="G109" s="18"/>
      <c r="H109" s="18"/>
      <c r="I109" s="23"/>
      <c r="J109" s="23"/>
      <c r="K109" s="23"/>
      <c r="L109" s="36"/>
      <c r="M109" s="18"/>
      <c r="N109" s="18"/>
      <c r="O109" s="18"/>
      <c r="P109" s="18"/>
      <c r="Q109" s="23"/>
      <c r="R109" s="23"/>
      <c r="S109" s="23"/>
      <c r="T109" s="18"/>
    </row>
    <row r="110" spans="1:21" x14ac:dyDescent="0.2">
      <c r="A110" s="31"/>
      <c r="B110" s="31"/>
      <c r="C110" s="11"/>
      <c r="D110" s="11"/>
      <c r="E110" s="11"/>
      <c r="F110" s="18"/>
      <c r="G110" s="18"/>
      <c r="H110" s="18"/>
      <c r="I110" s="23"/>
      <c r="J110" s="23"/>
      <c r="K110" s="23"/>
      <c r="L110" s="36"/>
      <c r="M110" s="18"/>
      <c r="N110" s="18"/>
      <c r="O110" s="18"/>
      <c r="P110" s="18"/>
      <c r="Q110" s="23"/>
      <c r="R110" s="23"/>
      <c r="S110" s="23"/>
      <c r="T110" s="18"/>
    </row>
    <row r="111" spans="1:21" x14ac:dyDescent="0.2">
      <c r="A111" s="4" t="s">
        <v>44</v>
      </c>
      <c r="B111" s="4" t="s">
        <v>45</v>
      </c>
      <c r="C111" s="8">
        <v>0</v>
      </c>
      <c r="D111" s="8">
        <f>C111*0</f>
        <v>0</v>
      </c>
      <c r="E111" s="8">
        <f>SUM(C111:D111)</f>
        <v>0</v>
      </c>
      <c r="F111" s="15">
        <v>0</v>
      </c>
      <c r="H111" s="15">
        <f>G111+F111</f>
        <v>0</v>
      </c>
      <c r="I111" s="12">
        <f>H111*C111</f>
        <v>0</v>
      </c>
      <c r="S111" s="12">
        <f>(SUM(M111:Q111)*E111)+I111+R111</f>
        <v>0</v>
      </c>
      <c r="T111" s="15" t="e">
        <f>S111/E111</f>
        <v>#DIV/0!</v>
      </c>
      <c r="U111" t="s">
        <v>46</v>
      </c>
    </row>
    <row r="112" spans="1:21" x14ac:dyDescent="0.2">
      <c r="A112" s="4" t="s">
        <v>44</v>
      </c>
      <c r="B112" s="4" t="s">
        <v>45</v>
      </c>
      <c r="C112" s="8">
        <v>0</v>
      </c>
      <c r="D112" s="8">
        <f>C112*0</f>
        <v>0</v>
      </c>
      <c r="E112" s="8">
        <f>SUM(C112:D112)</f>
        <v>0</v>
      </c>
      <c r="F112" s="15">
        <v>0</v>
      </c>
      <c r="H112" s="15">
        <f>G112+F112</f>
        <v>0</v>
      </c>
      <c r="I112" s="12">
        <f>H112*C112</f>
        <v>0</v>
      </c>
      <c r="S112" s="12">
        <f>(SUM(M112:Q112)*E112)+I112+R112</f>
        <v>0</v>
      </c>
      <c r="T112" s="15" t="e">
        <f>S112/E112</f>
        <v>#DIV/0!</v>
      </c>
    </row>
    <row r="113" spans="1:21" x14ac:dyDescent="0.2">
      <c r="A113" s="4" t="s">
        <v>44</v>
      </c>
      <c r="B113" s="4" t="s">
        <v>45</v>
      </c>
      <c r="C113" s="8">
        <v>0</v>
      </c>
      <c r="D113" s="8">
        <f>C113*0</f>
        <v>0</v>
      </c>
      <c r="E113" s="8">
        <f>SUM(C113:D113)</f>
        <v>0</v>
      </c>
      <c r="F113" s="15">
        <v>0</v>
      </c>
      <c r="H113" s="15">
        <f>G113+F113</f>
        <v>0</v>
      </c>
      <c r="I113" s="12">
        <f>H113*C113</f>
        <v>0</v>
      </c>
      <c r="S113" s="12">
        <f>(SUM(M113:Q113)*E113)+I113+R113</f>
        <v>0</v>
      </c>
      <c r="T113" s="15" t="e">
        <f>S113/E113</f>
        <v>#DIV/0!</v>
      </c>
    </row>
    <row r="114" spans="1:21" ht="13.5" thickBot="1" x14ac:dyDescent="0.25">
      <c r="A114" s="28" t="s">
        <v>44</v>
      </c>
      <c r="B114" s="28" t="s">
        <v>25</v>
      </c>
      <c r="C114" s="9">
        <f>SUM(C111:C113)</f>
        <v>0</v>
      </c>
      <c r="D114" s="9">
        <f>SUM(D111:D113)</f>
        <v>0</v>
      </c>
      <c r="E114" s="9">
        <f>SUM(E111:E113)</f>
        <v>0</v>
      </c>
      <c r="F114" s="16"/>
      <c r="G114" s="16"/>
      <c r="H114" s="16" t="e">
        <f>I114/E114</f>
        <v>#DIV/0!</v>
      </c>
      <c r="I114" s="21">
        <f>SUM(I111:I113)</f>
        <v>0</v>
      </c>
      <c r="J114" s="21"/>
      <c r="K114" s="21"/>
      <c r="L114" s="35"/>
      <c r="M114" s="16"/>
      <c r="N114" s="16"/>
      <c r="O114" s="16"/>
      <c r="P114" s="16"/>
      <c r="Q114" s="21"/>
      <c r="R114" s="21">
        <f>SUM(R111:R113)</f>
        <v>0</v>
      </c>
      <c r="S114" s="21">
        <f>SUM(S111:S113)</f>
        <v>0</v>
      </c>
      <c r="T114" s="16" t="e">
        <f>S114/E114</f>
        <v>#DIV/0!</v>
      </c>
    </row>
    <row r="115" spans="1:21" ht="13.5" thickTop="1" x14ac:dyDescent="0.2">
      <c r="T115" s="12"/>
    </row>
    <row r="116" spans="1:21" x14ac:dyDescent="0.2">
      <c r="T116" s="12"/>
    </row>
    <row r="117" spans="1:21" x14ac:dyDescent="0.2">
      <c r="A117" s="4" t="s">
        <v>47</v>
      </c>
      <c r="B117" s="4" t="s">
        <v>45</v>
      </c>
      <c r="C117" s="8">
        <v>0</v>
      </c>
      <c r="D117" s="8">
        <f>C117*0</f>
        <v>0</v>
      </c>
      <c r="E117" s="8">
        <f>SUM(C117:D117)</f>
        <v>0</v>
      </c>
      <c r="F117" s="15">
        <v>0</v>
      </c>
      <c r="H117" s="15">
        <f>G117+F117</f>
        <v>0</v>
      </c>
      <c r="I117" s="12">
        <f>H117*C117</f>
        <v>0</v>
      </c>
      <c r="S117" s="12">
        <f>(SUM(M117:Q117)*E117)+I117+R117</f>
        <v>0</v>
      </c>
      <c r="T117" s="15" t="e">
        <f>S117/E117</f>
        <v>#DIV/0!</v>
      </c>
    </row>
    <row r="118" spans="1:21" ht="13.5" thickBot="1" x14ac:dyDescent="0.25">
      <c r="A118" s="28" t="s">
        <v>47</v>
      </c>
      <c r="B118" s="28" t="s">
        <v>25</v>
      </c>
      <c r="C118" s="9">
        <f>SUM(C117)</f>
        <v>0</v>
      </c>
      <c r="D118" s="9">
        <f>SUM(D117)</f>
        <v>0</v>
      </c>
      <c r="E118" s="9">
        <f>SUM(E117)</f>
        <v>0</v>
      </c>
      <c r="F118" s="16"/>
      <c r="G118" s="16"/>
      <c r="H118" s="16" t="e">
        <f>I118/E118</f>
        <v>#DIV/0!</v>
      </c>
      <c r="I118" s="21">
        <f>SUM(I117)</f>
        <v>0</v>
      </c>
      <c r="J118" s="21"/>
      <c r="K118" s="21"/>
      <c r="L118" s="35"/>
      <c r="M118" s="16"/>
      <c r="N118" s="16"/>
      <c r="O118" s="16"/>
      <c r="P118" s="16"/>
      <c r="Q118" s="21"/>
      <c r="R118" s="21">
        <f>SUM(R117)</f>
        <v>0</v>
      </c>
      <c r="S118" s="21">
        <f>SUM(S117)</f>
        <v>0</v>
      </c>
      <c r="T118" s="16" t="e">
        <f>S118/E118</f>
        <v>#DIV/0!</v>
      </c>
    </row>
    <row r="119" spans="1:21" ht="13.5" thickTop="1" x14ac:dyDescent="0.2">
      <c r="T119" s="12"/>
    </row>
    <row r="120" spans="1:21" x14ac:dyDescent="0.2">
      <c r="T120" s="12"/>
    </row>
    <row r="121" spans="1:21" x14ac:dyDescent="0.2">
      <c r="A121" s="4" t="s">
        <v>48</v>
      </c>
      <c r="B121" s="4" t="s">
        <v>45</v>
      </c>
      <c r="C121" s="8">
        <v>0</v>
      </c>
      <c r="D121" s="8">
        <f>C121*0</f>
        <v>0</v>
      </c>
      <c r="E121" s="8">
        <f>SUM(C121:D121)</f>
        <v>0</v>
      </c>
      <c r="F121" s="15">
        <v>0</v>
      </c>
      <c r="G121" s="15">
        <v>0</v>
      </c>
      <c r="H121" s="15">
        <f>G121+F121</f>
        <v>0</v>
      </c>
      <c r="I121" s="12">
        <f>H121*C121</f>
        <v>0</v>
      </c>
      <c r="S121" s="12">
        <f>(SUM(M121:Q121)*E121)+I121+R121</f>
        <v>0</v>
      </c>
      <c r="T121" s="15" t="e">
        <f>S121/E121</f>
        <v>#DIV/0!</v>
      </c>
      <c r="U121" t="s">
        <v>49</v>
      </c>
    </row>
    <row r="122" spans="1:21" x14ac:dyDescent="0.2">
      <c r="A122" s="4" t="s">
        <v>48</v>
      </c>
      <c r="B122" s="4" t="s">
        <v>45</v>
      </c>
      <c r="C122" s="8">
        <v>0</v>
      </c>
      <c r="D122" s="8">
        <f>C122*0</f>
        <v>0</v>
      </c>
      <c r="E122" s="8">
        <f>SUM(C122:D122)</f>
        <v>0</v>
      </c>
      <c r="F122" s="15">
        <v>0</v>
      </c>
      <c r="H122" s="15">
        <f>G122+F122</f>
        <v>0</v>
      </c>
      <c r="I122" s="12">
        <f>H122*C122</f>
        <v>0</v>
      </c>
      <c r="S122" s="12">
        <f>(SUM(M122:Q122)*E122)+I122+R122</f>
        <v>0</v>
      </c>
      <c r="T122" s="15" t="e">
        <f>S122/E122</f>
        <v>#DIV/0!</v>
      </c>
    </row>
    <row r="123" spans="1:21" x14ac:dyDescent="0.2">
      <c r="A123" s="4" t="s">
        <v>48</v>
      </c>
      <c r="B123" s="4" t="s">
        <v>45</v>
      </c>
      <c r="C123" s="8">
        <v>0</v>
      </c>
      <c r="D123" s="8">
        <f>C123*0</f>
        <v>0</v>
      </c>
      <c r="E123" s="8">
        <f>SUM(C123:D123)</f>
        <v>0</v>
      </c>
      <c r="F123" s="15">
        <v>0</v>
      </c>
      <c r="H123" s="15">
        <f>G123+F123</f>
        <v>0</v>
      </c>
      <c r="I123" s="12">
        <f>H123*C123</f>
        <v>0</v>
      </c>
      <c r="Q123" s="29"/>
      <c r="S123" s="12">
        <f>(SUM(M123:Q123)*E123)+I123+R123</f>
        <v>0</v>
      </c>
      <c r="T123" s="15" t="e">
        <f>S123/E123</f>
        <v>#DIV/0!</v>
      </c>
    </row>
    <row r="124" spans="1:21" x14ac:dyDescent="0.2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5">
        <v>0</v>
      </c>
      <c r="H124" s="15">
        <f>G124+F124</f>
        <v>0</v>
      </c>
      <c r="I124" s="12">
        <f>H124*C124</f>
        <v>0</v>
      </c>
      <c r="S124" s="12">
        <f>(SUM(M124:Q124)*E124)+I124+R124</f>
        <v>0</v>
      </c>
      <c r="T124" s="15" t="e">
        <f>S124/E124</f>
        <v>#DIV/0!</v>
      </c>
    </row>
    <row r="125" spans="1:21" ht="13.5" thickBot="1" x14ac:dyDescent="0.25">
      <c r="A125" s="28" t="s">
        <v>48</v>
      </c>
      <c r="B125" s="28" t="s">
        <v>25</v>
      </c>
      <c r="C125" s="9">
        <f>SUM(C121:C124)</f>
        <v>0</v>
      </c>
      <c r="D125" s="9">
        <f>SUM(D121:D124)</f>
        <v>0</v>
      </c>
      <c r="E125" s="9">
        <f>SUM(E121:E124)</f>
        <v>0</v>
      </c>
      <c r="F125" s="16"/>
      <c r="G125" s="16"/>
      <c r="H125" s="16" t="e">
        <f>I125/E125</f>
        <v>#DIV/0!</v>
      </c>
      <c r="I125" s="21">
        <f>SUM(I121:I124)</f>
        <v>0</v>
      </c>
      <c r="J125" s="21"/>
      <c r="K125" s="21"/>
      <c r="L125" s="35"/>
      <c r="M125" s="16"/>
      <c r="N125" s="16"/>
      <c r="O125" s="16"/>
      <c r="P125" s="16"/>
      <c r="Q125" s="21"/>
      <c r="R125" s="21">
        <f>SUM(R121:R124)</f>
        <v>0</v>
      </c>
      <c r="S125" s="21">
        <f>SUM(S121:S124)</f>
        <v>0</v>
      </c>
      <c r="T125" s="16" t="e">
        <f>S125/E125</f>
        <v>#DIV/0!</v>
      </c>
    </row>
    <row r="126" spans="1:21" ht="13.5" thickTop="1" x14ac:dyDescent="0.2">
      <c r="A126" s="4"/>
      <c r="B126" s="4"/>
      <c r="C126" s="11"/>
      <c r="D126" s="11"/>
      <c r="E126" s="11"/>
      <c r="F126" s="18"/>
      <c r="G126" s="18"/>
      <c r="H126" s="18"/>
      <c r="I126" s="23"/>
      <c r="J126" s="23"/>
      <c r="K126" s="23"/>
      <c r="L126" s="36"/>
      <c r="M126" s="18"/>
      <c r="N126" s="18"/>
      <c r="O126" s="18"/>
      <c r="P126" s="18"/>
      <c r="Q126" s="23"/>
      <c r="R126" s="23"/>
      <c r="S126" s="23"/>
      <c r="T126" s="23"/>
    </row>
    <row r="127" spans="1:21" x14ac:dyDescent="0.2">
      <c r="T127" s="12"/>
    </row>
    <row r="128" spans="1:21" x14ac:dyDescent="0.2">
      <c r="A128" s="4" t="s">
        <v>50</v>
      </c>
      <c r="B128" s="4" t="s">
        <v>22</v>
      </c>
      <c r="C128" s="8">
        <v>0</v>
      </c>
      <c r="D128" s="8">
        <f>C128*-0.02</f>
        <v>0</v>
      </c>
      <c r="E128" s="8">
        <f>SUM(C128:D128)</f>
        <v>0</v>
      </c>
      <c r="F128" s="15">
        <v>0</v>
      </c>
      <c r="H128" s="15">
        <f>G128+F128</f>
        <v>0</v>
      </c>
      <c r="I128" s="12">
        <f>H128*C128</f>
        <v>0</v>
      </c>
      <c r="S128" s="12">
        <f>(SUM(M128:Q128)*E128)+I128+R128</f>
        <v>0</v>
      </c>
      <c r="T128" s="15" t="e">
        <f>S128/E128</f>
        <v>#DIV/0!</v>
      </c>
    </row>
    <row r="129" spans="1:20" ht="13.5" thickBot="1" x14ac:dyDescent="0.25">
      <c r="A129" s="28" t="s">
        <v>50</v>
      </c>
      <c r="B129" s="28" t="s">
        <v>25</v>
      </c>
      <c r="C129" s="9">
        <f>SUM(C128)</f>
        <v>0</v>
      </c>
      <c r="D129" s="9">
        <f>SUM(D128)</f>
        <v>0</v>
      </c>
      <c r="E129" s="9">
        <f>SUM(E128)</f>
        <v>0</v>
      </c>
      <c r="F129" s="16"/>
      <c r="G129" s="16"/>
      <c r="H129" s="16" t="e">
        <f>I129/E129</f>
        <v>#DIV/0!</v>
      </c>
      <c r="I129" s="21">
        <f>SUM(I128)</f>
        <v>0</v>
      </c>
      <c r="J129" s="21"/>
      <c r="K129" s="21"/>
      <c r="L129" s="35"/>
      <c r="M129" s="16"/>
      <c r="N129" s="16"/>
      <c r="O129" s="16"/>
      <c r="P129" s="16"/>
      <c r="Q129" s="21"/>
      <c r="R129" s="21">
        <f>SUM(R128)</f>
        <v>0</v>
      </c>
      <c r="S129" s="21">
        <f>SUM(S128)</f>
        <v>0</v>
      </c>
      <c r="T129" s="16" t="e">
        <f>S129/E129</f>
        <v>#DIV/0!</v>
      </c>
    </row>
    <row r="130" spans="1:20" ht="13.5" thickTop="1" x14ac:dyDescent="0.2"/>
    <row r="132" spans="1:20" x14ac:dyDescent="0.2">
      <c r="A132" s="4" t="s">
        <v>51</v>
      </c>
      <c r="B132" s="4" t="s">
        <v>52</v>
      </c>
      <c r="C132" s="8">
        <v>0</v>
      </c>
      <c r="D132" s="8">
        <f>C132*0</f>
        <v>0</v>
      </c>
      <c r="E132" s="8">
        <f>SUM(C132:D132)</f>
        <v>0</v>
      </c>
      <c r="F132" s="15">
        <v>0</v>
      </c>
      <c r="H132" s="15">
        <f>G132+F132</f>
        <v>0</v>
      </c>
      <c r="I132" s="12">
        <f>H132*C132</f>
        <v>0</v>
      </c>
      <c r="S132" s="12">
        <f>(SUM(M132:Q132)*E132)+I132+R132</f>
        <v>0</v>
      </c>
      <c r="T132" s="15" t="e">
        <f>S132/E132</f>
        <v>#DIV/0!</v>
      </c>
    </row>
    <row r="133" spans="1:20" ht="13.5" thickBot="1" x14ac:dyDescent="0.25">
      <c r="A133" s="28" t="s">
        <v>51</v>
      </c>
      <c r="B133" s="28" t="s">
        <v>25</v>
      </c>
      <c r="C133" s="9">
        <f>SUM(C132)</f>
        <v>0</v>
      </c>
      <c r="D133" s="9">
        <f>SUM(D132)</f>
        <v>0</v>
      </c>
      <c r="E133" s="9">
        <f>SUM(E132)</f>
        <v>0</v>
      </c>
      <c r="F133" s="16"/>
      <c r="G133" s="16"/>
      <c r="H133" s="16" t="e">
        <f>I133/E133</f>
        <v>#DIV/0!</v>
      </c>
      <c r="I133" s="21">
        <f>SUM(I132)</f>
        <v>0</v>
      </c>
      <c r="J133" s="21"/>
      <c r="K133" s="21"/>
      <c r="L133" s="35"/>
      <c r="M133" s="16"/>
      <c r="N133" s="16"/>
      <c r="O133" s="16"/>
      <c r="P133" s="16"/>
      <c r="Q133" s="21"/>
      <c r="R133" s="21">
        <f>SUM(R132)</f>
        <v>0</v>
      </c>
      <c r="S133" s="21">
        <f>SUM(S132)</f>
        <v>0</v>
      </c>
      <c r="T133" s="16" t="e">
        <f>S133/E133</f>
        <v>#DIV/0!</v>
      </c>
    </row>
    <row r="134" spans="1:20" ht="14.25" thickTop="1" thickBot="1" x14ac:dyDescent="0.25"/>
    <row r="135" spans="1:20" ht="14.25" thickTop="1" thickBot="1" x14ac:dyDescent="0.25">
      <c r="A135" s="24" t="s">
        <v>53</v>
      </c>
      <c r="B135" s="25"/>
      <c r="C135" s="10">
        <f>SUM(C42,C54,C59,C64,C74,C70,C80,C86,C92,C98,C104,C108,C114,C118,C125,C129,C133)</f>
        <v>-2644046</v>
      </c>
      <c r="D135" s="10">
        <f>SUM(D42,D54,D59,D64,D74,D70,D80,D86,D92,D98,D104,D108,D114,D118,D125,D129,D133)</f>
        <v>0</v>
      </c>
      <c r="E135" s="10">
        <f>SUM(E42,E54,E59,E64,E74,E70,E80,E86,E92,E98,E104,E108,E114,E118,E125,E129,E133)</f>
        <v>-2644046</v>
      </c>
      <c r="F135" s="10"/>
      <c r="G135" s="10"/>
      <c r="H135" s="17">
        <f>I135/E135</f>
        <v>2.3599896276388512</v>
      </c>
      <c r="I135" s="22">
        <f>SUM(I42,I54,I59,I64,I70,I74,I80,I86,I92,I98,I104,I108,I114,I118,I125,I129,I133)</f>
        <v>-6239921.1349999942</v>
      </c>
      <c r="J135" s="22"/>
      <c r="K135" s="22"/>
      <c r="L135" s="37"/>
      <c r="M135" s="10"/>
      <c r="N135" s="10"/>
      <c r="O135" s="10"/>
      <c r="P135" s="10"/>
      <c r="Q135" s="10"/>
      <c r="R135" s="22">
        <f>SUM(R42,R54,R64,R59,R70,R74,R80,R86,R92,R98,R104,R108,R114,R118,R125,R129,R133)</f>
        <v>-556966.74</v>
      </c>
      <c r="S135" s="22">
        <f>SUM(S42,S54,S64,S59,S70,S74,S80,S86,S92,S98,S104,S108,S114,S118,S125,S129,S133)</f>
        <v>-7174950.8149999939</v>
      </c>
      <c r="T135" s="26">
        <f>S135/E135</f>
        <v>2.7136255628684198</v>
      </c>
    </row>
    <row r="136" spans="1:20" ht="13.5" thickTop="1" x14ac:dyDescent="0.2"/>
  </sheetData>
  <printOptions gridLines="1" gridLinesSet="0"/>
  <pageMargins left="0.2" right="0.24" top="1" bottom="1" header="0.5" footer="0.5"/>
  <pageSetup scale="73" orientation="landscape" horizontalDpi="4294967292" verticalDpi="0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1997-01-24T21:05:44Z</dcterms:created>
  <dcterms:modified xsi:type="dcterms:W3CDTF">2023-09-19T00:47:27Z</dcterms:modified>
</cp:coreProperties>
</file>