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66DD50-9496-45B0-91A6-F8ED9A39D70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Sheet1!$A$1:$K$111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H3" i="1"/>
  <c r="I3" i="1"/>
  <c r="J3" i="1"/>
  <c r="K3" i="1"/>
  <c r="B4" i="1"/>
  <c r="F4" i="1"/>
  <c r="H4" i="1"/>
  <c r="I4" i="1"/>
  <c r="J4" i="1"/>
  <c r="K4" i="1"/>
  <c r="B5" i="1"/>
  <c r="F5" i="1"/>
  <c r="H5" i="1"/>
  <c r="I5" i="1"/>
  <c r="J5" i="1"/>
  <c r="K5" i="1"/>
  <c r="B6" i="1"/>
  <c r="F6" i="1"/>
  <c r="H6" i="1"/>
  <c r="I6" i="1"/>
  <c r="J6" i="1"/>
  <c r="K6" i="1"/>
  <c r="B7" i="1"/>
  <c r="F7" i="1"/>
  <c r="H7" i="1"/>
  <c r="I7" i="1"/>
  <c r="J7" i="1"/>
  <c r="K7" i="1"/>
  <c r="B8" i="1"/>
  <c r="F8" i="1"/>
  <c r="H8" i="1"/>
  <c r="I8" i="1"/>
  <c r="J8" i="1"/>
  <c r="K8" i="1"/>
  <c r="B9" i="1"/>
  <c r="F9" i="1"/>
  <c r="H9" i="1"/>
  <c r="I9" i="1"/>
  <c r="J9" i="1"/>
  <c r="K9" i="1"/>
  <c r="B10" i="1"/>
  <c r="F10" i="1"/>
  <c r="H10" i="1"/>
  <c r="I10" i="1"/>
  <c r="J10" i="1"/>
  <c r="K10" i="1"/>
  <c r="B11" i="1"/>
  <c r="F11" i="1"/>
  <c r="H11" i="1"/>
  <c r="I11" i="1"/>
  <c r="J11" i="1"/>
  <c r="K11" i="1"/>
  <c r="B12" i="1"/>
  <c r="F12" i="1"/>
  <c r="H12" i="1"/>
  <c r="I12" i="1"/>
  <c r="J12" i="1"/>
  <c r="K12" i="1"/>
  <c r="B13" i="1"/>
  <c r="F13" i="1"/>
  <c r="H13" i="1"/>
  <c r="I13" i="1"/>
  <c r="J13" i="1"/>
  <c r="K13" i="1"/>
  <c r="B14" i="1"/>
  <c r="F14" i="1"/>
  <c r="H14" i="1"/>
  <c r="I14" i="1"/>
  <c r="J14" i="1"/>
  <c r="K14" i="1"/>
  <c r="B15" i="1"/>
  <c r="F15" i="1"/>
  <c r="H15" i="1"/>
  <c r="I15" i="1"/>
  <c r="J15" i="1"/>
  <c r="K15" i="1"/>
  <c r="B16" i="1"/>
  <c r="F16" i="1"/>
  <c r="H16" i="1"/>
  <c r="I16" i="1"/>
  <c r="J16" i="1"/>
  <c r="K16" i="1"/>
  <c r="B17" i="1"/>
  <c r="F17" i="1"/>
  <c r="H17" i="1"/>
  <c r="I17" i="1"/>
  <c r="J17" i="1"/>
  <c r="K17" i="1"/>
  <c r="B18" i="1"/>
  <c r="F18" i="1"/>
  <c r="H18" i="1"/>
  <c r="I18" i="1"/>
  <c r="J18" i="1"/>
  <c r="K18" i="1"/>
  <c r="B19" i="1"/>
  <c r="F19" i="1"/>
  <c r="H19" i="1"/>
  <c r="I19" i="1"/>
  <c r="J19" i="1"/>
  <c r="K19" i="1"/>
  <c r="B20" i="1"/>
  <c r="F20" i="1"/>
  <c r="H20" i="1"/>
  <c r="I20" i="1"/>
  <c r="J20" i="1"/>
  <c r="K20" i="1"/>
  <c r="B21" i="1"/>
  <c r="F21" i="1"/>
  <c r="H21" i="1"/>
  <c r="I21" i="1"/>
  <c r="J21" i="1"/>
  <c r="K21" i="1"/>
  <c r="B22" i="1"/>
  <c r="F22" i="1"/>
  <c r="H22" i="1"/>
  <c r="I22" i="1"/>
  <c r="J22" i="1"/>
  <c r="K22" i="1"/>
  <c r="B23" i="1"/>
  <c r="F23" i="1"/>
  <c r="H23" i="1"/>
  <c r="I23" i="1"/>
  <c r="J23" i="1"/>
  <c r="K23" i="1"/>
  <c r="B24" i="1"/>
  <c r="F24" i="1"/>
  <c r="H24" i="1"/>
  <c r="I24" i="1"/>
  <c r="J24" i="1"/>
  <c r="K24" i="1"/>
  <c r="B25" i="1"/>
  <c r="F25" i="1"/>
  <c r="H25" i="1"/>
  <c r="I25" i="1"/>
  <c r="J25" i="1"/>
  <c r="K25" i="1"/>
  <c r="B26" i="1"/>
  <c r="F26" i="1"/>
  <c r="H26" i="1"/>
  <c r="I26" i="1"/>
  <c r="J26" i="1"/>
  <c r="K26" i="1"/>
  <c r="F27" i="1"/>
  <c r="H27" i="1"/>
  <c r="I27" i="1"/>
  <c r="J27" i="1"/>
  <c r="K27" i="1"/>
  <c r="H31" i="1"/>
  <c r="K31" i="1"/>
  <c r="D33" i="1"/>
  <c r="K34" i="1"/>
  <c r="F41" i="1"/>
  <c r="H41" i="1"/>
  <c r="I41" i="1"/>
  <c r="J41" i="1"/>
  <c r="K41" i="1"/>
  <c r="B42" i="1"/>
  <c r="F42" i="1"/>
  <c r="H42" i="1"/>
  <c r="I42" i="1"/>
  <c r="J42" i="1"/>
  <c r="K42" i="1"/>
  <c r="F43" i="1"/>
  <c r="H43" i="1"/>
  <c r="I43" i="1"/>
  <c r="J43" i="1"/>
  <c r="K43" i="1"/>
  <c r="B44" i="1"/>
  <c r="F44" i="1"/>
  <c r="H44" i="1"/>
  <c r="I44" i="1"/>
  <c r="J44" i="1"/>
  <c r="K44" i="1"/>
  <c r="B45" i="1"/>
  <c r="F45" i="1"/>
  <c r="H45" i="1"/>
  <c r="I45" i="1"/>
  <c r="J45" i="1"/>
  <c r="K45" i="1"/>
  <c r="F46" i="1"/>
  <c r="H46" i="1"/>
  <c r="I46" i="1"/>
  <c r="J46" i="1"/>
  <c r="K46" i="1"/>
  <c r="B47" i="1"/>
  <c r="F47" i="1"/>
  <c r="H47" i="1"/>
  <c r="I47" i="1"/>
  <c r="J47" i="1"/>
  <c r="K47" i="1"/>
  <c r="B48" i="1"/>
  <c r="F48" i="1"/>
  <c r="H48" i="1"/>
  <c r="I48" i="1"/>
  <c r="J48" i="1"/>
  <c r="K48" i="1"/>
  <c r="B49" i="1"/>
  <c r="F49" i="1"/>
  <c r="H49" i="1"/>
  <c r="I49" i="1"/>
  <c r="J49" i="1"/>
  <c r="K49" i="1"/>
  <c r="B50" i="1"/>
  <c r="F50" i="1"/>
  <c r="H50" i="1"/>
  <c r="I50" i="1"/>
  <c r="J50" i="1"/>
  <c r="K50" i="1"/>
  <c r="B51" i="1"/>
  <c r="F51" i="1"/>
  <c r="H51" i="1"/>
  <c r="I51" i="1"/>
  <c r="J51" i="1"/>
  <c r="K51" i="1"/>
  <c r="B52" i="1"/>
  <c r="F52" i="1"/>
  <c r="H52" i="1"/>
  <c r="I52" i="1"/>
  <c r="J52" i="1"/>
  <c r="K52" i="1"/>
  <c r="B53" i="1"/>
  <c r="F53" i="1"/>
  <c r="H53" i="1"/>
  <c r="I53" i="1"/>
  <c r="J53" i="1"/>
  <c r="K53" i="1"/>
  <c r="B54" i="1"/>
  <c r="F54" i="1"/>
  <c r="H54" i="1"/>
  <c r="I54" i="1"/>
  <c r="J54" i="1"/>
  <c r="K54" i="1"/>
  <c r="B55" i="1"/>
  <c r="F55" i="1"/>
  <c r="H55" i="1"/>
  <c r="I55" i="1"/>
  <c r="J55" i="1"/>
  <c r="K55" i="1"/>
  <c r="B56" i="1"/>
  <c r="F56" i="1"/>
  <c r="H56" i="1"/>
  <c r="I56" i="1"/>
  <c r="J56" i="1"/>
  <c r="K56" i="1"/>
  <c r="B57" i="1"/>
  <c r="F57" i="1"/>
  <c r="H57" i="1"/>
  <c r="I57" i="1"/>
  <c r="J57" i="1"/>
  <c r="K57" i="1"/>
  <c r="B58" i="1"/>
  <c r="F58" i="1"/>
  <c r="H58" i="1"/>
  <c r="I58" i="1"/>
  <c r="J58" i="1"/>
  <c r="K58" i="1"/>
  <c r="B59" i="1"/>
  <c r="F59" i="1"/>
  <c r="H59" i="1"/>
  <c r="I59" i="1"/>
  <c r="J59" i="1"/>
  <c r="K59" i="1"/>
  <c r="B60" i="1"/>
  <c r="F60" i="1"/>
  <c r="H60" i="1"/>
  <c r="I60" i="1"/>
  <c r="J60" i="1"/>
  <c r="K60" i="1"/>
  <c r="B61" i="1"/>
  <c r="F61" i="1"/>
  <c r="H61" i="1"/>
  <c r="I61" i="1"/>
  <c r="J61" i="1"/>
  <c r="K61" i="1"/>
  <c r="B62" i="1"/>
  <c r="F62" i="1"/>
  <c r="H62" i="1"/>
  <c r="I62" i="1"/>
  <c r="J62" i="1"/>
  <c r="K62" i="1"/>
  <c r="B63" i="1"/>
  <c r="F63" i="1"/>
  <c r="H63" i="1"/>
  <c r="I63" i="1"/>
  <c r="J63" i="1"/>
  <c r="K63" i="1"/>
  <c r="B64" i="1"/>
  <c r="F64" i="1"/>
  <c r="H64" i="1"/>
  <c r="I64" i="1"/>
  <c r="J64" i="1"/>
  <c r="K64" i="1"/>
  <c r="F65" i="1"/>
  <c r="H65" i="1"/>
  <c r="I65" i="1"/>
  <c r="J65" i="1"/>
  <c r="K65" i="1"/>
  <c r="D67" i="1"/>
  <c r="E67" i="1"/>
  <c r="F67" i="1"/>
  <c r="F69" i="1"/>
  <c r="D71" i="1"/>
  <c r="D74" i="1"/>
  <c r="F78" i="1"/>
  <c r="H78" i="1"/>
  <c r="I78" i="1"/>
  <c r="J78" i="1"/>
  <c r="K78" i="1"/>
  <c r="B79" i="1"/>
  <c r="D79" i="1"/>
  <c r="E79" i="1"/>
  <c r="F79" i="1"/>
  <c r="H79" i="1"/>
  <c r="I79" i="1"/>
  <c r="J79" i="1"/>
  <c r="K79" i="1"/>
  <c r="B80" i="1"/>
  <c r="D80" i="1"/>
  <c r="E80" i="1"/>
  <c r="F80" i="1"/>
  <c r="H80" i="1"/>
  <c r="I80" i="1"/>
  <c r="J80" i="1"/>
  <c r="K80" i="1"/>
  <c r="B81" i="1"/>
  <c r="D81" i="1"/>
  <c r="E81" i="1"/>
  <c r="F81" i="1"/>
  <c r="H81" i="1"/>
  <c r="I81" i="1"/>
  <c r="J81" i="1"/>
  <c r="K81" i="1"/>
  <c r="B82" i="1"/>
  <c r="D82" i="1"/>
  <c r="E82" i="1"/>
  <c r="F82" i="1"/>
  <c r="H82" i="1"/>
  <c r="I82" i="1"/>
  <c r="J82" i="1"/>
  <c r="K82" i="1"/>
  <c r="B83" i="1"/>
  <c r="D83" i="1"/>
  <c r="E83" i="1"/>
  <c r="F83" i="1"/>
  <c r="H83" i="1"/>
  <c r="I83" i="1"/>
  <c r="J83" i="1"/>
  <c r="K83" i="1"/>
  <c r="B84" i="1"/>
  <c r="D84" i="1"/>
  <c r="E84" i="1"/>
  <c r="F84" i="1"/>
  <c r="H84" i="1"/>
  <c r="I84" i="1"/>
  <c r="J84" i="1"/>
  <c r="K84" i="1"/>
  <c r="B85" i="1"/>
  <c r="D85" i="1"/>
  <c r="E85" i="1"/>
  <c r="F85" i="1"/>
  <c r="H85" i="1"/>
  <c r="I85" i="1"/>
  <c r="J85" i="1"/>
  <c r="K85" i="1"/>
  <c r="B86" i="1"/>
  <c r="D86" i="1"/>
  <c r="E86" i="1"/>
  <c r="F86" i="1"/>
  <c r="H86" i="1"/>
  <c r="I86" i="1"/>
  <c r="J86" i="1"/>
  <c r="K86" i="1"/>
  <c r="B87" i="1"/>
  <c r="D87" i="1"/>
  <c r="E87" i="1"/>
  <c r="F87" i="1"/>
  <c r="H87" i="1"/>
  <c r="I87" i="1"/>
  <c r="J87" i="1"/>
  <c r="K87" i="1"/>
  <c r="B88" i="1"/>
  <c r="D88" i="1"/>
  <c r="E88" i="1"/>
  <c r="F88" i="1"/>
  <c r="H88" i="1"/>
  <c r="I88" i="1"/>
  <c r="J88" i="1"/>
  <c r="K88" i="1"/>
  <c r="B89" i="1"/>
  <c r="D89" i="1"/>
  <c r="E89" i="1"/>
  <c r="F89" i="1"/>
  <c r="H89" i="1"/>
  <c r="I89" i="1"/>
  <c r="J89" i="1"/>
  <c r="K89" i="1"/>
  <c r="B90" i="1"/>
  <c r="D90" i="1"/>
  <c r="E90" i="1"/>
  <c r="F90" i="1"/>
  <c r="H90" i="1"/>
  <c r="I90" i="1"/>
  <c r="J90" i="1"/>
  <c r="K90" i="1"/>
  <c r="B91" i="1"/>
  <c r="D91" i="1"/>
  <c r="E91" i="1"/>
  <c r="F91" i="1"/>
  <c r="H91" i="1"/>
  <c r="I91" i="1"/>
  <c r="J91" i="1"/>
  <c r="K91" i="1"/>
  <c r="B92" i="1"/>
  <c r="D92" i="1"/>
  <c r="E92" i="1"/>
  <c r="F92" i="1"/>
  <c r="H92" i="1"/>
  <c r="I92" i="1"/>
  <c r="J92" i="1"/>
  <c r="K92" i="1"/>
  <c r="B93" i="1"/>
  <c r="D93" i="1"/>
  <c r="E93" i="1"/>
  <c r="F93" i="1"/>
  <c r="H93" i="1"/>
  <c r="I93" i="1"/>
  <c r="J93" i="1"/>
  <c r="K93" i="1"/>
  <c r="B94" i="1"/>
  <c r="D94" i="1"/>
  <c r="E94" i="1"/>
  <c r="F94" i="1"/>
  <c r="H94" i="1"/>
  <c r="I94" i="1"/>
  <c r="J94" i="1"/>
  <c r="K94" i="1"/>
  <c r="B95" i="1"/>
  <c r="D95" i="1"/>
  <c r="E95" i="1"/>
  <c r="F95" i="1"/>
  <c r="H95" i="1"/>
  <c r="I95" i="1"/>
  <c r="J95" i="1"/>
  <c r="K95" i="1"/>
  <c r="B96" i="1"/>
  <c r="D96" i="1"/>
  <c r="E96" i="1"/>
  <c r="F96" i="1"/>
  <c r="H96" i="1"/>
  <c r="I96" i="1"/>
  <c r="J96" i="1"/>
  <c r="K96" i="1"/>
  <c r="B97" i="1"/>
  <c r="D97" i="1"/>
  <c r="E97" i="1"/>
  <c r="F97" i="1"/>
  <c r="H97" i="1"/>
  <c r="I97" i="1"/>
  <c r="J97" i="1"/>
  <c r="K97" i="1"/>
  <c r="B98" i="1"/>
  <c r="D98" i="1"/>
  <c r="E98" i="1"/>
  <c r="F98" i="1"/>
  <c r="H98" i="1"/>
  <c r="I98" i="1"/>
  <c r="J98" i="1"/>
  <c r="K98" i="1"/>
  <c r="B99" i="1"/>
  <c r="D99" i="1"/>
  <c r="E99" i="1"/>
  <c r="F99" i="1"/>
  <c r="H99" i="1"/>
  <c r="I99" i="1"/>
  <c r="J99" i="1"/>
  <c r="K99" i="1"/>
  <c r="B100" i="1"/>
  <c r="D100" i="1"/>
  <c r="E100" i="1"/>
  <c r="F100" i="1"/>
  <c r="H100" i="1"/>
  <c r="I100" i="1"/>
  <c r="J100" i="1"/>
  <c r="K100" i="1"/>
  <c r="B101" i="1"/>
  <c r="D101" i="1"/>
  <c r="E101" i="1"/>
  <c r="F101" i="1"/>
  <c r="H101" i="1"/>
  <c r="I101" i="1"/>
  <c r="J101" i="1"/>
  <c r="K101" i="1"/>
  <c r="F102" i="1"/>
  <c r="H102" i="1"/>
  <c r="I102" i="1"/>
  <c r="J102" i="1"/>
  <c r="K102" i="1"/>
  <c r="D105" i="1"/>
  <c r="D107" i="1"/>
  <c r="E109" i="1"/>
  <c r="I109" i="1"/>
  <c r="I110" i="1"/>
  <c r="E111" i="1"/>
  <c r="I111" i="1"/>
</calcChain>
</file>

<file path=xl/sharedStrings.xml><?xml version="1.0" encoding="utf-8"?>
<sst xmlns="http://schemas.openxmlformats.org/spreadsheetml/2006/main" count="49" uniqueCount="22">
  <si>
    <t>Disc Factor</t>
  </si>
  <si>
    <t>Revenue</t>
  </si>
  <si>
    <t>Cost</t>
  </si>
  <si>
    <t>Margin</t>
  </si>
  <si>
    <t>Volume</t>
  </si>
  <si>
    <t>Revenue (PV)</t>
  </si>
  <si>
    <t>Revenue (Notional)</t>
  </si>
  <si>
    <t>Costs (Notional)</t>
  </si>
  <si>
    <t>Costs (PV)</t>
  </si>
  <si>
    <t>Software</t>
  </si>
  <si>
    <t>Bandwidth</t>
  </si>
  <si>
    <t>Payoff</t>
  </si>
  <si>
    <t>Original Deal</t>
  </si>
  <si>
    <t>Total Margin of 400Mbps UUNET + 500 Mbps Genuity</t>
  </si>
  <si>
    <t>Original Revenues</t>
  </si>
  <si>
    <t xml:space="preserve">New Revenues </t>
  </si>
  <si>
    <t>Reduction of UUNET</t>
  </si>
  <si>
    <t>Addition of GENUITY</t>
  </si>
  <si>
    <t>Old Revenues</t>
  </si>
  <si>
    <t>Change Revenues</t>
  </si>
  <si>
    <t xml:space="preserve"> Total Margin of Original Deal </t>
  </si>
  <si>
    <t xml:space="preserve"> Change in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</si>
</sst>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0.000%"/>
    <numFmt numFmtId="168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66" fontId="0" fillId="0" borderId="0" xfId="2" applyNumberFormat="1" applyFont="1"/>
    <xf numFmtId="168" fontId="0" fillId="0" borderId="0" xfId="1" applyNumberFormat="1" applyFont="1"/>
    <xf numFmtId="168" fontId="0" fillId="0" borderId="0" xfId="1" applyNumberFormat="1" applyFont="1" applyAlignment="1">
      <alignment horizontal="right"/>
    </xf>
    <xf numFmtId="166" fontId="2" fillId="0" borderId="0" xfId="2" applyNumberFormat="1" applyFont="1"/>
    <xf numFmtId="168" fontId="2" fillId="0" borderId="0" xfId="1" applyNumberFormat="1" applyFont="1" applyAlignment="1">
      <alignment horizontal="right"/>
    </xf>
    <xf numFmtId="17" fontId="2" fillId="0" borderId="0" xfId="0" applyNumberFormat="1" applyFont="1"/>
    <xf numFmtId="168" fontId="2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"/>
  <sheetViews>
    <sheetView tabSelected="1" topLeftCell="A62" workbookViewId="0">
      <selection activeCell="B96" sqref="B96"/>
    </sheetView>
  </sheetViews>
  <sheetFormatPr defaultRowHeight="12.75" x14ac:dyDescent="0.2"/>
  <cols>
    <col min="1" max="1" width="12.5703125" style="1" bestFit="1" customWidth="1"/>
    <col min="2" max="2" width="8.140625" style="3" customWidth="1"/>
    <col min="3" max="3" width="10.5703125" style="2" bestFit="1" customWidth="1"/>
    <col min="4" max="4" width="11.140625" style="4" customWidth="1"/>
    <col min="5" max="5" width="10" style="4" customWidth="1"/>
    <col min="6" max="6" width="11.85546875" style="3" customWidth="1"/>
    <col min="7" max="7" width="3.28515625" customWidth="1"/>
    <col min="8" max="8" width="13.7109375" style="3" customWidth="1"/>
    <col min="9" max="9" width="14.140625" style="3" customWidth="1"/>
    <col min="10" max="10" width="14.7109375" style="3" bestFit="1" customWidth="1"/>
    <col min="11" max="11" width="12.85546875" style="3" bestFit="1" customWidth="1"/>
  </cols>
  <sheetData>
    <row r="1" spans="1:11" x14ac:dyDescent="0.2">
      <c r="A1" s="7" t="s">
        <v>12</v>
      </c>
    </row>
    <row r="2" spans="1:11" x14ac:dyDescent="0.2">
      <c r="B2" s="4" t="s">
        <v>4</v>
      </c>
      <c r="C2" s="2" t="s">
        <v>0</v>
      </c>
      <c r="D2" s="4" t="s">
        <v>1</v>
      </c>
      <c r="E2" s="4" t="s">
        <v>2</v>
      </c>
      <c r="F2" s="4" t="s">
        <v>3</v>
      </c>
      <c r="H2" s="4" t="s">
        <v>6</v>
      </c>
      <c r="I2" s="3" t="s">
        <v>5</v>
      </c>
      <c r="J2" s="4" t="s">
        <v>7</v>
      </c>
      <c r="K2" s="3" t="s">
        <v>8</v>
      </c>
    </row>
    <row r="3" spans="1:11" x14ac:dyDescent="0.2">
      <c r="A3" s="1">
        <v>37196</v>
      </c>
      <c r="B3" s="3">
        <v>1000</v>
      </c>
      <c r="C3" s="2">
        <v>0.99802154075235949</v>
      </c>
      <c r="D3" s="4">
        <v>463</v>
      </c>
      <c r="E3" s="4">
        <v>330</v>
      </c>
      <c r="F3" s="3">
        <f>B3*(D3-E3)*C3</f>
        <v>132736.86492006382</v>
      </c>
      <c r="H3" s="3">
        <f>B3*D3</f>
        <v>463000</v>
      </c>
      <c r="I3" s="3">
        <f>(B3*C3*D3)*C3</f>
        <v>461169.7590580454</v>
      </c>
      <c r="J3" s="3">
        <f>B3*E3</f>
        <v>330000</v>
      </c>
      <c r="K3" s="3">
        <f>B3*E3*C3</f>
        <v>329347.10844827862</v>
      </c>
    </row>
    <row r="4" spans="1:11" x14ac:dyDescent="0.2">
      <c r="A4" s="1">
        <v>37226</v>
      </c>
      <c r="B4" s="3">
        <f>+B3</f>
        <v>1000</v>
      </c>
      <c r="C4" s="2">
        <v>0.99610947311624232</v>
      </c>
      <c r="D4" s="4">
        <v>463</v>
      </c>
      <c r="E4" s="4">
        <v>330</v>
      </c>
      <c r="F4" s="3">
        <f t="shared" ref="F4:F26" si="0">B4*(D4-E4)*C4</f>
        <v>132482.55992446022</v>
      </c>
      <c r="H4" s="3">
        <f t="shared" ref="H4:H26" si="1">B4*D4</f>
        <v>463000</v>
      </c>
      <c r="I4" s="3">
        <f t="shared" ref="I4:I26" si="2">(B4*C4*D4)*C4</f>
        <v>459404.38016597799</v>
      </c>
      <c r="J4" s="3">
        <f t="shared" ref="J4:J26" si="3">B4*E4</f>
        <v>330000</v>
      </c>
      <c r="K4" s="3">
        <f t="shared" ref="K4:K26" si="4">B4*E4*C4</f>
        <v>328716.12612835999</v>
      </c>
    </row>
    <row r="5" spans="1:11" x14ac:dyDescent="0.2">
      <c r="A5" s="1">
        <v>37257</v>
      </c>
      <c r="B5" s="3">
        <f t="shared" ref="B5:B26" si="5">+B4</f>
        <v>1000</v>
      </c>
      <c r="C5" s="2">
        <v>0.99416891555079079</v>
      </c>
      <c r="D5" s="4">
        <v>463</v>
      </c>
      <c r="E5" s="4">
        <v>330</v>
      </c>
      <c r="F5" s="3">
        <f t="shared" si="0"/>
        <v>132224.46576825518</v>
      </c>
      <c r="H5" s="3">
        <f t="shared" si="1"/>
        <v>463000</v>
      </c>
      <c r="I5" s="3">
        <f t="shared" si="2"/>
        <v>457616.15851576254</v>
      </c>
      <c r="J5" s="3">
        <f t="shared" si="3"/>
        <v>330000</v>
      </c>
      <c r="K5" s="3">
        <f t="shared" si="4"/>
        <v>328075.74213176098</v>
      </c>
    </row>
    <row r="6" spans="1:11" x14ac:dyDescent="0.2">
      <c r="A6" s="1">
        <v>37288</v>
      </c>
      <c r="B6" s="3">
        <f t="shared" si="5"/>
        <v>1000</v>
      </c>
      <c r="C6" s="2">
        <v>0.99222278294665478</v>
      </c>
      <c r="D6" s="4">
        <v>463</v>
      </c>
      <c r="E6" s="4">
        <v>330</v>
      </c>
      <c r="F6" s="3">
        <f t="shared" si="0"/>
        <v>131965.63013190508</v>
      </c>
      <c r="H6" s="3">
        <f t="shared" si="1"/>
        <v>463000</v>
      </c>
      <c r="I6" s="3">
        <f t="shared" si="2"/>
        <v>455826.30161226122</v>
      </c>
      <c r="J6" s="3">
        <f t="shared" si="3"/>
        <v>330000</v>
      </c>
      <c r="K6" s="3">
        <f t="shared" si="4"/>
        <v>327433.51837239607</v>
      </c>
    </row>
    <row r="7" spans="1:11" x14ac:dyDescent="0.2">
      <c r="A7" s="1">
        <v>37316</v>
      </c>
      <c r="B7" s="3">
        <f t="shared" si="5"/>
        <v>1000</v>
      </c>
      <c r="C7" s="2">
        <v>0.99052326559705972</v>
      </c>
      <c r="D7" s="4">
        <v>463</v>
      </c>
      <c r="E7" s="4">
        <v>330</v>
      </c>
      <c r="F7" s="3">
        <f t="shared" si="0"/>
        <v>131739.59432440894</v>
      </c>
      <c r="H7" s="3">
        <f t="shared" si="1"/>
        <v>463000</v>
      </c>
      <c r="I7" s="3">
        <f t="shared" si="2"/>
        <v>454266.12527603633</v>
      </c>
      <c r="J7" s="3">
        <f t="shared" si="3"/>
        <v>330000</v>
      </c>
      <c r="K7" s="3">
        <f t="shared" si="4"/>
        <v>326872.67764702969</v>
      </c>
    </row>
    <row r="8" spans="1:11" x14ac:dyDescent="0.2">
      <c r="A8" s="1">
        <v>37347</v>
      </c>
      <c r="B8" s="3">
        <f t="shared" si="5"/>
        <v>1000</v>
      </c>
      <c r="C8" s="2">
        <v>0.98861825494925737</v>
      </c>
      <c r="D8" s="4">
        <v>463</v>
      </c>
      <c r="E8" s="4">
        <v>330</v>
      </c>
      <c r="F8" s="3">
        <f t="shared" si="0"/>
        <v>131486.22790825123</v>
      </c>
      <c r="H8" s="3">
        <f t="shared" si="1"/>
        <v>463000</v>
      </c>
      <c r="I8" s="3">
        <f t="shared" si="2"/>
        <v>452520.4830107576</v>
      </c>
      <c r="J8" s="3">
        <f t="shared" si="3"/>
        <v>330000</v>
      </c>
      <c r="K8" s="3">
        <f t="shared" si="4"/>
        <v>326244.02413325495</v>
      </c>
    </row>
    <row r="9" spans="1:11" x14ac:dyDescent="0.2">
      <c r="A9" s="1">
        <v>37377</v>
      </c>
      <c r="B9" s="3">
        <f t="shared" si="5"/>
        <v>1000</v>
      </c>
      <c r="C9" s="2">
        <v>0.98668797615164439</v>
      </c>
      <c r="D9" s="4">
        <v>463</v>
      </c>
      <c r="E9" s="4">
        <v>330</v>
      </c>
      <c r="F9" s="3">
        <f t="shared" si="0"/>
        <v>131229.5008281687</v>
      </c>
      <c r="H9" s="3">
        <f t="shared" si="1"/>
        <v>463000</v>
      </c>
      <c r="I9" s="3">
        <f t="shared" si="2"/>
        <v>450755.11413667159</v>
      </c>
      <c r="J9" s="3">
        <f t="shared" si="3"/>
        <v>330000</v>
      </c>
      <c r="K9" s="3">
        <f t="shared" si="4"/>
        <v>325607.03213004267</v>
      </c>
    </row>
    <row r="10" spans="1:11" x14ac:dyDescent="0.2">
      <c r="A10" s="1">
        <v>37408</v>
      </c>
      <c r="B10" s="3">
        <f t="shared" si="5"/>
        <v>1000</v>
      </c>
      <c r="C10" s="2">
        <v>0.9846866489704037</v>
      </c>
      <c r="D10" s="4">
        <v>463</v>
      </c>
      <c r="E10" s="4">
        <v>330</v>
      </c>
      <c r="F10" s="3">
        <f t="shared" si="0"/>
        <v>130963.3243130637</v>
      </c>
      <c r="H10" s="3">
        <f t="shared" si="1"/>
        <v>463000</v>
      </c>
      <c r="I10" s="3">
        <f t="shared" si="2"/>
        <v>448928.40985384071</v>
      </c>
      <c r="J10" s="3">
        <f t="shared" si="3"/>
        <v>330000</v>
      </c>
      <c r="K10" s="3">
        <f t="shared" si="4"/>
        <v>324946.59416023322</v>
      </c>
    </row>
    <row r="11" spans="1:11" x14ac:dyDescent="0.2">
      <c r="A11" s="1">
        <v>37438</v>
      </c>
      <c r="B11" s="3">
        <f t="shared" si="5"/>
        <v>1000</v>
      </c>
      <c r="C11" s="2">
        <v>0.98267189987348569</v>
      </c>
      <c r="D11" s="4">
        <v>463</v>
      </c>
      <c r="E11" s="4">
        <v>330</v>
      </c>
      <c r="F11" s="3">
        <f t="shared" si="0"/>
        <v>130695.3626831736</v>
      </c>
      <c r="H11" s="3">
        <f t="shared" si="1"/>
        <v>463000</v>
      </c>
      <c r="I11" s="3">
        <f t="shared" si="2"/>
        <v>447093.20107684721</v>
      </c>
      <c r="J11" s="3">
        <f t="shared" si="3"/>
        <v>330000</v>
      </c>
      <c r="K11" s="3">
        <f t="shared" si="4"/>
        <v>324281.72695825028</v>
      </c>
    </row>
    <row r="12" spans="1:11" x14ac:dyDescent="0.2">
      <c r="A12" s="1">
        <v>37469</v>
      </c>
      <c r="B12" s="3">
        <f t="shared" si="5"/>
        <v>1000</v>
      </c>
      <c r="C12" s="2">
        <v>0.98043832481059101</v>
      </c>
      <c r="D12" s="4">
        <v>463</v>
      </c>
      <c r="E12" s="4">
        <v>330</v>
      </c>
      <c r="F12" s="3">
        <f t="shared" si="0"/>
        <v>130398.2971998086</v>
      </c>
      <c r="H12" s="3">
        <f t="shared" si="1"/>
        <v>463000</v>
      </c>
      <c r="I12" s="3">
        <f t="shared" si="2"/>
        <v>445063.05995467521</v>
      </c>
      <c r="J12" s="3">
        <f t="shared" si="3"/>
        <v>330000</v>
      </c>
      <c r="K12" s="3">
        <f t="shared" si="4"/>
        <v>323544.64718749502</v>
      </c>
    </row>
    <row r="13" spans="1:11" x14ac:dyDescent="0.2">
      <c r="A13" s="1">
        <v>37500</v>
      </c>
      <c r="B13" s="3">
        <f t="shared" si="5"/>
        <v>1000</v>
      </c>
      <c r="C13" s="2">
        <v>0.97815575728300674</v>
      </c>
      <c r="D13" s="4">
        <v>463</v>
      </c>
      <c r="E13" s="4">
        <v>330</v>
      </c>
      <c r="F13" s="3">
        <f t="shared" si="0"/>
        <v>130094.7157186399</v>
      </c>
      <c r="H13" s="3">
        <f t="shared" si="1"/>
        <v>463000</v>
      </c>
      <c r="I13" s="3">
        <f t="shared" si="2"/>
        <v>442993.16138922819</v>
      </c>
      <c r="J13" s="3">
        <f t="shared" si="3"/>
        <v>330000</v>
      </c>
      <c r="K13" s="3">
        <f t="shared" si="4"/>
        <v>322791.39990339224</v>
      </c>
    </row>
    <row r="14" spans="1:11" x14ac:dyDescent="0.2">
      <c r="A14" s="1">
        <v>37530</v>
      </c>
      <c r="B14" s="3">
        <f t="shared" si="5"/>
        <v>1000</v>
      </c>
      <c r="C14" s="2">
        <v>0.97582724763634943</v>
      </c>
      <c r="D14" s="4">
        <v>463</v>
      </c>
      <c r="E14" s="4">
        <v>330</v>
      </c>
      <c r="F14" s="3">
        <f t="shared" si="0"/>
        <v>129785.02393563447</v>
      </c>
      <c r="H14" s="3">
        <f t="shared" si="1"/>
        <v>463000</v>
      </c>
      <c r="I14" s="3">
        <f t="shared" si="2"/>
        <v>440886.57237727387</v>
      </c>
      <c r="J14" s="3">
        <f t="shared" si="3"/>
        <v>330000</v>
      </c>
      <c r="K14" s="3">
        <f t="shared" si="4"/>
        <v>322022.99171999533</v>
      </c>
    </row>
    <row r="15" spans="1:11" x14ac:dyDescent="0.2">
      <c r="A15" s="1">
        <v>37561</v>
      </c>
      <c r="B15" s="3">
        <f t="shared" si="5"/>
        <v>1000</v>
      </c>
      <c r="C15" s="2">
        <v>0.97324868680328058</v>
      </c>
      <c r="D15" s="4">
        <v>463</v>
      </c>
      <c r="E15" s="4">
        <v>330</v>
      </c>
      <c r="F15" s="3">
        <f t="shared" si="0"/>
        <v>129442.07534483631</v>
      </c>
      <c r="H15" s="3">
        <f t="shared" si="1"/>
        <v>463000</v>
      </c>
      <c r="I15" s="3">
        <f t="shared" si="2"/>
        <v>438559.62194667564</v>
      </c>
      <c r="J15" s="3">
        <f t="shared" si="3"/>
        <v>330000</v>
      </c>
      <c r="K15" s="3">
        <f t="shared" si="4"/>
        <v>321172.06664508261</v>
      </c>
    </row>
    <row r="16" spans="1:11" x14ac:dyDescent="0.2">
      <c r="A16" s="1">
        <v>37591</v>
      </c>
      <c r="B16" s="3">
        <f t="shared" si="5"/>
        <v>1000</v>
      </c>
      <c r="C16" s="2">
        <v>0.97067966968306973</v>
      </c>
      <c r="D16" s="4">
        <v>463</v>
      </c>
      <c r="E16" s="4">
        <v>330</v>
      </c>
      <c r="F16" s="3">
        <f t="shared" si="0"/>
        <v>129100.39606784827</v>
      </c>
      <c r="H16" s="3">
        <f t="shared" si="1"/>
        <v>463000</v>
      </c>
      <c r="I16" s="3">
        <f t="shared" si="2"/>
        <v>436247.40678598348</v>
      </c>
      <c r="J16" s="3">
        <f t="shared" si="3"/>
        <v>330000</v>
      </c>
      <c r="K16" s="3">
        <f t="shared" si="4"/>
        <v>320324.29099541303</v>
      </c>
    </row>
    <row r="17" spans="1:11" x14ac:dyDescent="0.2">
      <c r="A17" s="1">
        <v>37622</v>
      </c>
      <c r="B17" s="3">
        <f t="shared" si="5"/>
        <v>1000</v>
      </c>
      <c r="C17" s="2">
        <v>0.96788497956755182</v>
      </c>
      <c r="D17" s="4">
        <v>463</v>
      </c>
      <c r="E17" s="4">
        <v>330</v>
      </c>
      <c r="F17" s="3">
        <f t="shared" si="0"/>
        <v>128728.70228248439</v>
      </c>
      <c r="H17" s="3">
        <f t="shared" si="1"/>
        <v>463000</v>
      </c>
      <c r="I17" s="3">
        <f t="shared" si="2"/>
        <v>433739.01749035832</v>
      </c>
      <c r="J17" s="3">
        <f t="shared" si="3"/>
        <v>330000</v>
      </c>
      <c r="K17" s="3">
        <f t="shared" si="4"/>
        <v>319402.04325729213</v>
      </c>
    </row>
    <row r="18" spans="1:11" x14ac:dyDescent="0.2">
      <c r="A18" s="1">
        <v>37653</v>
      </c>
      <c r="B18" s="3">
        <f t="shared" si="5"/>
        <v>1000</v>
      </c>
      <c r="C18" s="2">
        <v>0.96492241573282322</v>
      </c>
      <c r="D18" s="4">
        <v>463</v>
      </c>
      <c r="E18" s="4">
        <v>330</v>
      </c>
      <c r="F18" s="3">
        <f t="shared" si="0"/>
        <v>128334.6812924655</v>
      </c>
      <c r="H18" s="3">
        <f t="shared" si="1"/>
        <v>463000</v>
      </c>
      <c r="I18" s="3">
        <f t="shared" si="2"/>
        <v>431087.84926163795</v>
      </c>
      <c r="J18" s="3">
        <f t="shared" si="3"/>
        <v>330000</v>
      </c>
      <c r="K18" s="3">
        <f t="shared" si="4"/>
        <v>318424.39719183167</v>
      </c>
    </row>
    <row r="19" spans="1:11" x14ac:dyDescent="0.2">
      <c r="A19" s="1">
        <v>37681</v>
      </c>
      <c r="B19" s="3">
        <f t="shared" si="5"/>
        <v>1000</v>
      </c>
      <c r="C19" s="2">
        <v>0.9621661173407754</v>
      </c>
      <c r="D19" s="4">
        <v>463</v>
      </c>
      <c r="E19" s="4">
        <v>330</v>
      </c>
      <c r="F19" s="3">
        <f t="shared" si="0"/>
        <v>127968.09360632313</v>
      </c>
      <c r="H19" s="3">
        <f t="shared" si="1"/>
        <v>463000</v>
      </c>
      <c r="I19" s="3">
        <f t="shared" si="2"/>
        <v>428628.56409704231</v>
      </c>
      <c r="J19" s="3">
        <f t="shared" si="3"/>
        <v>330000</v>
      </c>
      <c r="K19" s="3">
        <f t="shared" si="4"/>
        <v>317514.81872245588</v>
      </c>
    </row>
    <row r="20" spans="1:11" x14ac:dyDescent="0.2">
      <c r="A20" s="1">
        <v>37712</v>
      </c>
      <c r="B20" s="3">
        <f t="shared" si="5"/>
        <v>1000</v>
      </c>
      <c r="C20" s="2">
        <v>0.95903060900280002</v>
      </c>
      <c r="D20" s="4">
        <v>463</v>
      </c>
      <c r="E20" s="4">
        <v>330</v>
      </c>
      <c r="F20" s="3">
        <f t="shared" si="0"/>
        <v>127551.0709973724</v>
      </c>
      <c r="H20" s="3">
        <f t="shared" si="1"/>
        <v>463000</v>
      </c>
      <c r="I20" s="3">
        <f t="shared" si="2"/>
        <v>425839.4852689823</v>
      </c>
      <c r="J20" s="3">
        <f t="shared" si="3"/>
        <v>330000</v>
      </c>
      <c r="K20" s="3">
        <f t="shared" si="4"/>
        <v>316480.10097092402</v>
      </c>
    </row>
    <row r="21" spans="1:11" x14ac:dyDescent="0.2">
      <c r="A21" s="1">
        <v>37742</v>
      </c>
      <c r="B21" s="3">
        <f t="shared" si="5"/>
        <v>1000</v>
      </c>
      <c r="C21" s="2">
        <v>0.9559273188863292</v>
      </c>
      <c r="D21" s="4">
        <v>463</v>
      </c>
      <c r="E21" s="4">
        <v>330</v>
      </c>
      <c r="F21" s="3">
        <f t="shared" si="0"/>
        <v>127138.33341188179</v>
      </c>
      <c r="H21" s="3">
        <f t="shared" si="1"/>
        <v>463000</v>
      </c>
      <c r="I21" s="3">
        <f t="shared" si="2"/>
        <v>423088.02905385429</v>
      </c>
      <c r="J21" s="3">
        <f t="shared" si="3"/>
        <v>330000</v>
      </c>
      <c r="K21" s="3">
        <f t="shared" si="4"/>
        <v>315456.01523248863</v>
      </c>
    </row>
    <row r="22" spans="1:11" x14ac:dyDescent="0.2">
      <c r="A22" s="1">
        <v>37773</v>
      </c>
      <c r="B22" s="3">
        <f t="shared" si="5"/>
        <v>1000</v>
      </c>
      <c r="C22" s="2">
        <v>0.95263369536052844</v>
      </c>
      <c r="D22" s="4">
        <v>463</v>
      </c>
      <c r="E22" s="4">
        <v>330</v>
      </c>
      <c r="F22" s="3">
        <f t="shared" si="0"/>
        <v>126700.28148295029</v>
      </c>
      <c r="H22" s="3">
        <f t="shared" si="1"/>
        <v>463000</v>
      </c>
      <c r="I22" s="3">
        <f t="shared" si="2"/>
        <v>420177.57333928661</v>
      </c>
      <c r="J22" s="3">
        <f t="shared" si="3"/>
        <v>330000</v>
      </c>
      <c r="K22" s="3">
        <f t="shared" si="4"/>
        <v>314369.11946897442</v>
      </c>
    </row>
    <row r="23" spans="1:11" x14ac:dyDescent="0.2">
      <c r="A23" s="1">
        <v>37803</v>
      </c>
      <c r="B23" s="3">
        <f t="shared" si="5"/>
        <v>1000</v>
      </c>
      <c r="C23" s="2">
        <v>0.94936368736665966</v>
      </c>
      <c r="D23" s="4">
        <v>463</v>
      </c>
      <c r="E23" s="4">
        <v>330</v>
      </c>
      <c r="F23" s="3">
        <f t="shared" si="0"/>
        <v>126265.37041976574</v>
      </c>
      <c r="H23" s="3">
        <f t="shared" si="1"/>
        <v>463000</v>
      </c>
      <c r="I23" s="3">
        <f t="shared" si="2"/>
        <v>417297.92324226478</v>
      </c>
      <c r="J23" s="3">
        <f t="shared" si="3"/>
        <v>330000</v>
      </c>
      <c r="K23" s="3">
        <f t="shared" si="4"/>
        <v>313290.01683099772</v>
      </c>
    </row>
    <row r="24" spans="1:11" x14ac:dyDescent="0.2">
      <c r="A24" s="1">
        <v>37834</v>
      </c>
      <c r="B24" s="3">
        <f t="shared" si="5"/>
        <v>1000</v>
      </c>
      <c r="C24" s="2">
        <v>0.94590058007660704</v>
      </c>
      <c r="D24" s="4">
        <v>463</v>
      </c>
      <c r="E24" s="4">
        <v>330</v>
      </c>
      <c r="F24" s="3">
        <f t="shared" si="0"/>
        <v>125804.77715018873</v>
      </c>
      <c r="H24" s="3">
        <f t="shared" si="1"/>
        <v>463000</v>
      </c>
      <c r="I24" s="3">
        <f t="shared" si="2"/>
        <v>414259.02112122823</v>
      </c>
      <c r="J24" s="3">
        <f t="shared" si="3"/>
        <v>330000</v>
      </c>
      <c r="K24" s="3">
        <f t="shared" si="4"/>
        <v>312147.1914252803</v>
      </c>
    </row>
    <row r="25" spans="1:11" x14ac:dyDescent="0.2">
      <c r="A25" s="1">
        <v>37865</v>
      </c>
      <c r="B25" s="3">
        <f t="shared" si="5"/>
        <v>1000</v>
      </c>
      <c r="C25" s="2">
        <v>0.94235238638032714</v>
      </c>
      <c r="D25" s="4">
        <v>463</v>
      </c>
      <c r="E25" s="4">
        <v>330</v>
      </c>
      <c r="F25" s="3">
        <f t="shared" si="0"/>
        <v>125332.86738858352</v>
      </c>
      <c r="H25" s="3">
        <f t="shared" si="1"/>
        <v>463000</v>
      </c>
      <c r="I25" s="3">
        <f t="shared" si="2"/>
        <v>411156.97331403091</v>
      </c>
      <c r="J25" s="3">
        <f t="shared" si="3"/>
        <v>330000</v>
      </c>
      <c r="K25" s="3">
        <f t="shared" si="4"/>
        <v>310976.28750550793</v>
      </c>
    </row>
    <row r="26" spans="1:11" x14ac:dyDescent="0.2">
      <c r="A26" s="1">
        <v>37895</v>
      </c>
      <c r="B26" s="3">
        <f t="shared" si="5"/>
        <v>1000</v>
      </c>
      <c r="C26" s="2">
        <v>0.93885503623662114</v>
      </c>
      <c r="D26" s="4">
        <v>463</v>
      </c>
      <c r="E26" s="4">
        <v>330</v>
      </c>
      <c r="F26" s="3">
        <f t="shared" si="0"/>
        <v>124867.71981947061</v>
      </c>
      <c r="H26" s="3">
        <f t="shared" si="1"/>
        <v>463000</v>
      </c>
      <c r="I26" s="3">
        <f t="shared" si="2"/>
        <v>408110.78470795951</v>
      </c>
      <c r="J26" s="3">
        <f t="shared" si="3"/>
        <v>330000</v>
      </c>
      <c r="K26" s="3">
        <f t="shared" si="4"/>
        <v>309822.16195808497</v>
      </c>
    </row>
    <row r="27" spans="1:11" x14ac:dyDescent="0.2">
      <c r="F27" s="3">
        <f>SUM(F3:F26)</f>
        <v>3103035.936920004</v>
      </c>
      <c r="H27" s="3">
        <f>SUM(H3:H26)</f>
        <v>11112000</v>
      </c>
      <c r="I27" s="3">
        <f>SUM(I3:I26)</f>
        <v>10504714.976056682</v>
      </c>
      <c r="J27" s="3">
        <f>SUM(J3:J26)</f>
        <v>7920000</v>
      </c>
      <c r="K27" s="3">
        <f>SUM(K3:K26)</f>
        <v>7699262.0991248228</v>
      </c>
    </row>
    <row r="29" spans="1:11" x14ac:dyDescent="0.2">
      <c r="C29" s="2" t="s">
        <v>9</v>
      </c>
      <c r="D29" s="4">
        <v>-2000000</v>
      </c>
    </row>
    <row r="30" spans="1:11" x14ac:dyDescent="0.2">
      <c r="C30" s="2" t="s">
        <v>10</v>
      </c>
      <c r="D30" s="4">
        <v>3103036</v>
      </c>
    </row>
    <row r="31" spans="1:11" x14ac:dyDescent="0.2">
      <c r="C31" s="2" t="s">
        <v>11</v>
      </c>
      <c r="D31" s="4">
        <v>0</v>
      </c>
      <c r="F31" s="3" t="s">
        <v>14</v>
      </c>
      <c r="H31" s="3">
        <f>H27</f>
        <v>11112000</v>
      </c>
      <c r="K31" s="3">
        <f>I27-K27</f>
        <v>2805452.8769318592</v>
      </c>
    </row>
    <row r="33" spans="1:11" x14ac:dyDescent="0.2">
      <c r="C33" s="5" t="s">
        <v>3</v>
      </c>
      <c r="D33" s="6">
        <f>+D29+D30+D31</f>
        <v>1103036</v>
      </c>
    </row>
    <row r="34" spans="1:11" x14ac:dyDescent="0.2">
      <c r="K34" s="3">
        <f>H27-J27</f>
        <v>3192000</v>
      </c>
    </row>
    <row r="38" spans="1:11" x14ac:dyDescent="0.2">
      <c r="A38" s="7" t="s">
        <v>16</v>
      </c>
      <c r="B38" s="8"/>
    </row>
    <row r="40" spans="1:11" x14ac:dyDescent="0.2">
      <c r="B40" s="4" t="s">
        <v>4</v>
      </c>
      <c r="C40" s="2" t="s">
        <v>0</v>
      </c>
      <c r="D40" s="4" t="s">
        <v>1</v>
      </c>
      <c r="E40" s="4" t="s">
        <v>2</v>
      </c>
      <c r="F40" s="4" t="s">
        <v>3</v>
      </c>
      <c r="H40" s="4" t="s">
        <v>6</v>
      </c>
      <c r="I40" s="3" t="s">
        <v>5</v>
      </c>
      <c r="J40" s="4" t="s">
        <v>7</v>
      </c>
      <c r="K40" s="3" t="s">
        <v>8</v>
      </c>
    </row>
    <row r="41" spans="1:11" x14ac:dyDescent="0.2">
      <c r="A41" s="1">
        <v>37196</v>
      </c>
      <c r="B41" s="3">
        <v>2000</v>
      </c>
      <c r="C41" s="2">
        <v>0.99802154075235949</v>
      </c>
      <c r="D41" s="4">
        <v>463</v>
      </c>
      <c r="E41" s="4">
        <v>330</v>
      </c>
      <c r="F41" s="3">
        <f>B41*(D41-E41)*C41</f>
        <v>265473.72984012763</v>
      </c>
      <c r="H41" s="3">
        <f>B41*D41</f>
        <v>926000</v>
      </c>
      <c r="I41" s="3">
        <f>(B41*C41*D41)*C41</f>
        <v>922339.5181160908</v>
      </c>
      <c r="J41" s="3">
        <f>B41*E41</f>
        <v>660000</v>
      </c>
      <c r="K41" s="3">
        <f>B41*E41*C41</f>
        <v>658694.21689655725</v>
      </c>
    </row>
    <row r="42" spans="1:11" x14ac:dyDescent="0.2">
      <c r="A42" s="1">
        <v>37226</v>
      </c>
      <c r="B42" s="3">
        <f>+B41</f>
        <v>2000</v>
      </c>
      <c r="C42" s="2">
        <v>0.99610947311624232</v>
      </c>
      <c r="D42" s="4">
        <v>463</v>
      </c>
      <c r="E42" s="4">
        <v>330</v>
      </c>
      <c r="F42" s="3">
        <f t="shared" ref="F42:F64" si="6">B42*(D42-E42)*C42</f>
        <v>264965.11984892044</v>
      </c>
      <c r="H42" s="3">
        <f t="shared" ref="H42:H64" si="7">B42*D42</f>
        <v>926000</v>
      </c>
      <c r="I42" s="3">
        <f t="shared" ref="I42:I64" si="8">(B42*C42*D42)*C42</f>
        <v>918808.76033195597</v>
      </c>
      <c r="J42" s="3">
        <f t="shared" ref="J42:J64" si="9">B42*E42</f>
        <v>660000</v>
      </c>
      <c r="K42" s="3">
        <f t="shared" ref="K42:K64" si="10">B42*E42*C42</f>
        <v>657432.25225671998</v>
      </c>
    </row>
    <row r="43" spans="1:11" x14ac:dyDescent="0.2">
      <c r="A43" s="1">
        <v>37257</v>
      </c>
      <c r="B43" s="3">
        <v>1500</v>
      </c>
      <c r="C43" s="2">
        <v>0.99416891555079079</v>
      </c>
      <c r="D43" s="4">
        <v>463</v>
      </c>
      <c r="E43" s="4">
        <v>330</v>
      </c>
      <c r="F43" s="3">
        <f t="shared" si="6"/>
        <v>198336.69865238277</v>
      </c>
      <c r="H43" s="3">
        <f t="shared" si="7"/>
        <v>694500</v>
      </c>
      <c r="I43" s="3">
        <f t="shared" si="8"/>
        <v>686424.23777364381</v>
      </c>
      <c r="J43" s="3">
        <f t="shared" si="9"/>
        <v>495000</v>
      </c>
      <c r="K43" s="3">
        <f t="shared" si="10"/>
        <v>492113.61319764145</v>
      </c>
    </row>
    <row r="44" spans="1:11" x14ac:dyDescent="0.2">
      <c r="A44" s="1">
        <v>37288</v>
      </c>
      <c r="B44" s="3">
        <f t="shared" ref="B44:B64" si="11">+B43</f>
        <v>1500</v>
      </c>
      <c r="C44" s="2">
        <v>0.99222278294665478</v>
      </c>
      <c r="D44" s="4">
        <v>463</v>
      </c>
      <c r="E44" s="4">
        <v>330</v>
      </c>
      <c r="F44" s="3">
        <f t="shared" si="6"/>
        <v>197948.44519785763</v>
      </c>
      <c r="H44" s="3">
        <f t="shared" si="7"/>
        <v>694500</v>
      </c>
      <c r="I44" s="3">
        <f t="shared" si="8"/>
        <v>683739.45241839194</v>
      </c>
      <c r="J44" s="3">
        <f t="shared" si="9"/>
        <v>495000</v>
      </c>
      <c r="K44" s="3">
        <f t="shared" si="10"/>
        <v>491150.27755859413</v>
      </c>
    </row>
    <row r="45" spans="1:11" x14ac:dyDescent="0.2">
      <c r="A45" s="1">
        <v>37316</v>
      </c>
      <c r="B45" s="3">
        <f t="shared" si="11"/>
        <v>1500</v>
      </c>
      <c r="C45" s="2">
        <v>0.99052326559705972</v>
      </c>
      <c r="D45" s="4">
        <v>463</v>
      </c>
      <c r="E45" s="4">
        <v>330</v>
      </c>
      <c r="F45" s="3">
        <f t="shared" si="6"/>
        <v>197609.3914866134</v>
      </c>
      <c r="H45" s="3">
        <f t="shared" si="7"/>
        <v>694500</v>
      </c>
      <c r="I45" s="3">
        <f t="shared" si="8"/>
        <v>681399.18791405438</v>
      </c>
      <c r="J45" s="3">
        <f t="shared" si="9"/>
        <v>495000</v>
      </c>
      <c r="K45" s="3">
        <f t="shared" si="10"/>
        <v>490309.01647054456</v>
      </c>
    </row>
    <row r="46" spans="1:11" x14ac:dyDescent="0.2">
      <c r="A46" s="1">
        <v>37347</v>
      </c>
      <c r="B46" s="3">
        <v>750</v>
      </c>
      <c r="C46" s="2">
        <v>0.98861825494925737</v>
      </c>
      <c r="D46" s="4">
        <v>463</v>
      </c>
      <c r="E46" s="4">
        <v>330</v>
      </c>
      <c r="F46" s="3">
        <f t="shared" si="6"/>
        <v>98614.670931188419</v>
      </c>
      <c r="H46" s="3">
        <f t="shared" si="7"/>
        <v>347250</v>
      </c>
      <c r="I46" s="3">
        <f t="shared" si="8"/>
        <v>339390.36225806817</v>
      </c>
      <c r="J46" s="3">
        <f t="shared" si="9"/>
        <v>247500</v>
      </c>
      <c r="K46" s="3">
        <f t="shared" si="10"/>
        <v>244683.0180999412</v>
      </c>
    </row>
    <row r="47" spans="1:11" x14ac:dyDescent="0.2">
      <c r="A47" s="1">
        <v>37377</v>
      </c>
      <c r="B47" s="3">
        <f t="shared" si="11"/>
        <v>750</v>
      </c>
      <c r="C47" s="2">
        <v>0.98668797615164439</v>
      </c>
      <c r="D47" s="4">
        <v>463</v>
      </c>
      <c r="E47" s="4">
        <v>330</v>
      </c>
      <c r="F47" s="3">
        <f t="shared" si="6"/>
        <v>98422.125621126528</v>
      </c>
      <c r="H47" s="3">
        <f t="shared" si="7"/>
        <v>347250</v>
      </c>
      <c r="I47" s="3">
        <f t="shared" si="8"/>
        <v>338066.33560250368</v>
      </c>
      <c r="J47" s="3">
        <f t="shared" si="9"/>
        <v>247500</v>
      </c>
      <c r="K47" s="3">
        <f t="shared" si="10"/>
        <v>244205.27409753198</v>
      </c>
    </row>
    <row r="48" spans="1:11" x14ac:dyDescent="0.2">
      <c r="A48" s="1">
        <v>37408</v>
      </c>
      <c r="B48" s="3">
        <f t="shared" si="11"/>
        <v>750</v>
      </c>
      <c r="C48" s="2">
        <v>0.9846866489704037</v>
      </c>
      <c r="D48" s="4">
        <v>463</v>
      </c>
      <c r="E48" s="4">
        <v>330</v>
      </c>
      <c r="F48" s="3">
        <f t="shared" si="6"/>
        <v>98222.493234797774</v>
      </c>
      <c r="H48" s="3">
        <f t="shared" si="7"/>
        <v>347250</v>
      </c>
      <c r="I48" s="3">
        <f t="shared" si="8"/>
        <v>336696.30739038053</v>
      </c>
      <c r="J48" s="3">
        <f t="shared" si="9"/>
        <v>247500</v>
      </c>
      <c r="K48" s="3">
        <f t="shared" si="10"/>
        <v>243709.94562017493</v>
      </c>
    </row>
    <row r="49" spans="1:11" x14ac:dyDescent="0.2">
      <c r="A49" s="1">
        <v>37438</v>
      </c>
      <c r="B49" s="3">
        <f t="shared" si="11"/>
        <v>750</v>
      </c>
      <c r="C49" s="2">
        <v>0.98267189987348569</v>
      </c>
      <c r="D49" s="4">
        <v>463</v>
      </c>
      <c r="E49" s="4">
        <v>330</v>
      </c>
      <c r="F49" s="3">
        <f t="shared" si="6"/>
        <v>98021.522012380199</v>
      </c>
      <c r="H49" s="3">
        <f t="shared" si="7"/>
        <v>347250</v>
      </c>
      <c r="I49" s="3">
        <f t="shared" si="8"/>
        <v>335319.90080763533</v>
      </c>
      <c r="J49" s="3">
        <f t="shared" si="9"/>
        <v>247500</v>
      </c>
      <c r="K49" s="3">
        <f t="shared" si="10"/>
        <v>243211.29521868771</v>
      </c>
    </row>
    <row r="50" spans="1:11" x14ac:dyDescent="0.2">
      <c r="A50" s="1">
        <v>37469</v>
      </c>
      <c r="B50" s="3">
        <f t="shared" si="11"/>
        <v>750</v>
      </c>
      <c r="C50" s="2">
        <v>0.98043832481059101</v>
      </c>
      <c r="D50" s="4">
        <v>463</v>
      </c>
      <c r="E50" s="4">
        <v>330</v>
      </c>
      <c r="F50" s="3">
        <f t="shared" si="6"/>
        <v>97798.722899856453</v>
      </c>
      <c r="H50" s="3">
        <f t="shared" si="7"/>
        <v>347250</v>
      </c>
      <c r="I50" s="3">
        <f t="shared" si="8"/>
        <v>333797.29496600642</v>
      </c>
      <c r="J50" s="3">
        <f t="shared" si="9"/>
        <v>247500</v>
      </c>
      <c r="K50" s="3">
        <f t="shared" si="10"/>
        <v>242658.48539062127</v>
      </c>
    </row>
    <row r="51" spans="1:11" x14ac:dyDescent="0.2">
      <c r="A51" s="1">
        <v>37500</v>
      </c>
      <c r="B51" s="3">
        <f t="shared" si="11"/>
        <v>750</v>
      </c>
      <c r="C51" s="2">
        <v>0.97815575728300674</v>
      </c>
      <c r="D51" s="4">
        <v>463</v>
      </c>
      <c r="E51" s="4">
        <v>330</v>
      </c>
      <c r="F51" s="3">
        <f t="shared" si="6"/>
        <v>97571.036788979924</v>
      </c>
      <c r="H51" s="3">
        <f t="shared" si="7"/>
        <v>347250</v>
      </c>
      <c r="I51" s="3">
        <f t="shared" si="8"/>
        <v>332244.87104192114</v>
      </c>
      <c r="J51" s="3">
        <f t="shared" si="9"/>
        <v>247500</v>
      </c>
      <c r="K51" s="3">
        <f t="shared" si="10"/>
        <v>242093.54992754417</v>
      </c>
    </row>
    <row r="52" spans="1:11" x14ac:dyDescent="0.2">
      <c r="A52" s="1">
        <v>37530</v>
      </c>
      <c r="B52" s="3">
        <f t="shared" si="11"/>
        <v>750</v>
      </c>
      <c r="C52" s="2">
        <v>0.97582724763634943</v>
      </c>
      <c r="D52" s="4">
        <v>463</v>
      </c>
      <c r="E52" s="4">
        <v>330</v>
      </c>
      <c r="F52" s="3">
        <f t="shared" si="6"/>
        <v>97338.767951725851</v>
      </c>
      <c r="H52" s="3">
        <f t="shared" si="7"/>
        <v>347250</v>
      </c>
      <c r="I52" s="3">
        <f t="shared" si="8"/>
        <v>330664.92928295536</v>
      </c>
      <c r="J52" s="3">
        <f t="shared" si="9"/>
        <v>247500</v>
      </c>
      <c r="K52" s="3">
        <f t="shared" si="10"/>
        <v>241517.24378999649</v>
      </c>
    </row>
    <row r="53" spans="1:11" x14ac:dyDescent="0.2">
      <c r="A53" s="1">
        <v>37561</v>
      </c>
      <c r="B53" s="3">
        <f t="shared" si="11"/>
        <v>750</v>
      </c>
      <c r="C53" s="2">
        <v>0.97324868680328058</v>
      </c>
      <c r="D53" s="4">
        <v>463</v>
      </c>
      <c r="E53" s="4">
        <v>330</v>
      </c>
      <c r="F53" s="3">
        <f t="shared" si="6"/>
        <v>97081.55650862724</v>
      </c>
      <c r="H53" s="3">
        <f t="shared" si="7"/>
        <v>347250</v>
      </c>
      <c r="I53" s="3">
        <f t="shared" si="8"/>
        <v>328919.71646000672</v>
      </c>
      <c r="J53" s="3">
        <f t="shared" si="9"/>
        <v>247500</v>
      </c>
      <c r="K53" s="3">
        <f t="shared" si="10"/>
        <v>240879.04998381194</v>
      </c>
    </row>
    <row r="54" spans="1:11" x14ac:dyDescent="0.2">
      <c r="A54" s="1">
        <v>37591</v>
      </c>
      <c r="B54" s="3">
        <f t="shared" si="11"/>
        <v>750</v>
      </c>
      <c r="C54" s="2">
        <v>0.97067966968306973</v>
      </c>
      <c r="D54" s="4">
        <v>463</v>
      </c>
      <c r="E54" s="4">
        <v>330</v>
      </c>
      <c r="F54" s="3">
        <f t="shared" si="6"/>
        <v>96825.297050886205</v>
      </c>
      <c r="H54" s="3">
        <f t="shared" si="7"/>
        <v>347250</v>
      </c>
      <c r="I54" s="3">
        <f t="shared" si="8"/>
        <v>327185.55508948764</v>
      </c>
      <c r="J54" s="3">
        <f t="shared" si="9"/>
        <v>247500</v>
      </c>
      <c r="K54" s="3">
        <f t="shared" si="10"/>
        <v>240243.21824655976</v>
      </c>
    </row>
    <row r="55" spans="1:11" x14ac:dyDescent="0.2">
      <c r="A55" s="1">
        <v>37622</v>
      </c>
      <c r="B55" s="3">
        <f t="shared" si="11"/>
        <v>750</v>
      </c>
      <c r="C55" s="2">
        <v>0.96788497956755182</v>
      </c>
      <c r="D55" s="4">
        <v>463</v>
      </c>
      <c r="E55" s="4">
        <v>330</v>
      </c>
      <c r="F55" s="3">
        <f t="shared" si="6"/>
        <v>96546.526711863291</v>
      </c>
      <c r="H55" s="3">
        <f t="shared" si="7"/>
        <v>347250</v>
      </c>
      <c r="I55" s="3">
        <f t="shared" si="8"/>
        <v>325304.26311776869</v>
      </c>
      <c r="J55" s="3">
        <f t="shared" si="9"/>
        <v>247500</v>
      </c>
      <c r="K55" s="3">
        <f t="shared" si="10"/>
        <v>239551.53244296907</v>
      </c>
    </row>
    <row r="56" spans="1:11" x14ac:dyDescent="0.2">
      <c r="A56" s="1">
        <v>37653</v>
      </c>
      <c r="B56" s="3">
        <f t="shared" si="11"/>
        <v>750</v>
      </c>
      <c r="C56" s="2">
        <v>0.96492241573282322</v>
      </c>
      <c r="D56" s="4">
        <v>463</v>
      </c>
      <c r="E56" s="4">
        <v>330</v>
      </c>
      <c r="F56" s="3">
        <f t="shared" si="6"/>
        <v>96251.01096934911</v>
      </c>
      <c r="H56" s="3">
        <f t="shared" si="7"/>
        <v>347250</v>
      </c>
      <c r="I56" s="3">
        <f t="shared" si="8"/>
        <v>323315.88694622851</v>
      </c>
      <c r="J56" s="3">
        <f t="shared" si="9"/>
        <v>247500</v>
      </c>
      <c r="K56" s="3">
        <f t="shared" si="10"/>
        <v>238818.29789387374</v>
      </c>
    </row>
    <row r="57" spans="1:11" x14ac:dyDescent="0.2">
      <c r="A57" s="1">
        <v>37681</v>
      </c>
      <c r="B57" s="3">
        <f t="shared" si="11"/>
        <v>750</v>
      </c>
      <c r="C57" s="2">
        <v>0.9621661173407754</v>
      </c>
      <c r="D57" s="4">
        <v>463</v>
      </c>
      <c r="E57" s="4">
        <v>330</v>
      </c>
      <c r="F57" s="3">
        <f t="shared" si="6"/>
        <v>95976.07020474234</v>
      </c>
      <c r="H57" s="3">
        <f t="shared" si="7"/>
        <v>347250</v>
      </c>
      <c r="I57" s="3">
        <f t="shared" si="8"/>
        <v>321471.42307278176</v>
      </c>
      <c r="J57" s="3">
        <f t="shared" si="9"/>
        <v>247500</v>
      </c>
      <c r="K57" s="3">
        <f t="shared" si="10"/>
        <v>238136.11404184191</v>
      </c>
    </row>
    <row r="58" spans="1:11" x14ac:dyDescent="0.2">
      <c r="A58" s="1">
        <v>37712</v>
      </c>
      <c r="B58" s="3">
        <f t="shared" si="11"/>
        <v>750</v>
      </c>
      <c r="C58" s="2">
        <v>0.95903060900280002</v>
      </c>
      <c r="D58" s="4">
        <v>463</v>
      </c>
      <c r="E58" s="4">
        <v>330</v>
      </c>
      <c r="F58" s="3">
        <f t="shared" si="6"/>
        <v>95663.303248029304</v>
      </c>
      <c r="H58" s="3">
        <f t="shared" si="7"/>
        <v>347250</v>
      </c>
      <c r="I58" s="3">
        <f t="shared" si="8"/>
        <v>319379.61395173677</v>
      </c>
      <c r="J58" s="3">
        <f t="shared" si="9"/>
        <v>247500</v>
      </c>
      <c r="K58" s="3">
        <f t="shared" si="10"/>
        <v>237360.07572819301</v>
      </c>
    </row>
    <row r="59" spans="1:11" x14ac:dyDescent="0.2">
      <c r="A59" s="1">
        <v>37742</v>
      </c>
      <c r="B59" s="3">
        <f t="shared" si="11"/>
        <v>750</v>
      </c>
      <c r="C59" s="2">
        <v>0.9559273188863292</v>
      </c>
      <c r="D59" s="4">
        <v>463</v>
      </c>
      <c r="E59" s="4">
        <v>330</v>
      </c>
      <c r="F59" s="3">
        <f t="shared" si="6"/>
        <v>95353.750058911333</v>
      </c>
      <c r="H59" s="3">
        <f t="shared" si="7"/>
        <v>347250</v>
      </c>
      <c r="I59" s="3">
        <f t="shared" si="8"/>
        <v>317316.02179039066</v>
      </c>
      <c r="J59" s="3">
        <f t="shared" si="9"/>
        <v>247500</v>
      </c>
      <c r="K59" s="3">
        <f t="shared" si="10"/>
        <v>236592.01142436647</v>
      </c>
    </row>
    <row r="60" spans="1:11" x14ac:dyDescent="0.2">
      <c r="A60" s="1">
        <v>37773</v>
      </c>
      <c r="B60" s="3">
        <f t="shared" si="11"/>
        <v>750</v>
      </c>
      <c r="C60" s="2">
        <v>0.95263369536052844</v>
      </c>
      <c r="D60" s="4">
        <v>463</v>
      </c>
      <c r="E60" s="4">
        <v>330</v>
      </c>
      <c r="F60" s="3">
        <f t="shared" si="6"/>
        <v>95025.21111221271</v>
      </c>
      <c r="H60" s="3">
        <f t="shared" si="7"/>
        <v>347250</v>
      </c>
      <c r="I60" s="3">
        <f t="shared" si="8"/>
        <v>315133.18000446493</v>
      </c>
      <c r="J60" s="3">
        <f t="shared" si="9"/>
        <v>247500</v>
      </c>
      <c r="K60" s="3">
        <f t="shared" si="10"/>
        <v>235776.83960173078</v>
      </c>
    </row>
    <row r="61" spans="1:11" x14ac:dyDescent="0.2">
      <c r="A61" s="1">
        <v>37803</v>
      </c>
      <c r="B61" s="3">
        <f t="shared" si="11"/>
        <v>750</v>
      </c>
      <c r="C61" s="2">
        <v>0.94936368736665966</v>
      </c>
      <c r="D61" s="4">
        <v>463</v>
      </c>
      <c r="E61" s="4">
        <v>330</v>
      </c>
      <c r="F61" s="3">
        <f t="shared" si="6"/>
        <v>94699.027814824294</v>
      </c>
      <c r="H61" s="3">
        <f t="shared" si="7"/>
        <v>347250</v>
      </c>
      <c r="I61" s="3">
        <f t="shared" si="8"/>
        <v>312973.44243169861</v>
      </c>
      <c r="J61" s="3">
        <f t="shared" si="9"/>
        <v>247500</v>
      </c>
      <c r="K61" s="3">
        <f t="shared" si="10"/>
        <v>234967.51262324827</v>
      </c>
    </row>
    <row r="62" spans="1:11" x14ac:dyDescent="0.2">
      <c r="A62" s="1">
        <v>37834</v>
      </c>
      <c r="B62" s="3">
        <f t="shared" si="11"/>
        <v>750</v>
      </c>
      <c r="C62" s="2">
        <v>0.94590058007660704</v>
      </c>
      <c r="D62" s="4">
        <v>463</v>
      </c>
      <c r="E62" s="4">
        <v>330</v>
      </c>
      <c r="F62" s="3">
        <f t="shared" si="6"/>
        <v>94353.582862641546</v>
      </c>
      <c r="H62" s="3">
        <f t="shared" si="7"/>
        <v>347250</v>
      </c>
      <c r="I62" s="3">
        <f t="shared" si="8"/>
        <v>310694.26584092114</v>
      </c>
      <c r="J62" s="3">
        <f t="shared" si="9"/>
        <v>247500</v>
      </c>
      <c r="K62" s="3">
        <f t="shared" si="10"/>
        <v>234110.39356896025</v>
      </c>
    </row>
    <row r="63" spans="1:11" x14ac:dyDescent="0.2">
      <c r="A63" s="1">
        <v>37865</v>
      </c>
      <c r="B63" s="3">
        <f t="shared" si="11"/>
        <v>750</v>
      </c>
      <c r="C63" s="2">
        <v>0.94235238638032714</v>
      </c>
      <c r="D63" s="4">
        <v>463</v>
      </c>
      <c r="E63" s="4">
        <v>330</v>
      </c>
      <c r="F63" s="3">
        <f t="shared" si="6"/>
        <v>93999.65054143763</v>
      </c>
      <c r="H63" s="3">
        <f t="shared" si="7"/>
        <v>347250</v>
      </c>
      <c r="I63" s="3">
        <f t="shared" si="8"/>
        <v>308367.72998552321</v>
      </c>
      <c r="J63" s="3">
        <f t="shared" si="9"/>
        <v>247500</v>
      </c>
      <c r="K63" s="3">
        <f t="shared" si="10"/>
        <v>233232.21562913098</v>
      </c>
    </row>
    <row r="64" spans="1:11" x14ac:dyDescent="0.2">
      <c r="A64" s="1">
        <v>37895</v>
      </c>
      <c r="B64" s="3">
        <f t="shared" si="11"/>
        <v>750</v>
      </c>
      <c r="C64" s="2">
        <v>0.93885503623662114</v>
      </c>
      <c r="D64" s="4">
        <v>463</v>
      </c>
      <c r="E64" s="4">
        <v>330</v>
      </c>
      <c r="F64" s="3">
        <f t="shared" si="6"/>
        <v>93650.789864602964</v>
      </c>
      <c r="H64" s="3">
        <f t="shared" si="7"/>
        <v>347250</v>
      </c>
      <c r="I64" s="3">
        <f t="shared" si="8"/>
        <v>306083.08853096963</v>
      </c>
      <c r="J64" s="3">
        <f t="shared" si="9"/>
        <v>247500</v>
      </c>
      <c r="K64" s="3">
        <f t="shared" si="10"/>
        <v>232366.62146856374</v>
      </c>
    </row>
    <row r="65" spans="1:11" x14ac:dyDescent="0.2">
      <c r="F65" s="3">
        <f>SUM(F41:F64)</f>
        <v>2955748.5014140853</v>
      </c>
      <c r="H65" s="3">
        <f>SUM(H41:H64)</f>
        <v>10533250</v>
      </c>
      <c r="I65" s="3">
        <f>SUM(I41:I64)</f>
        <v>10055035.345125584</v>
      </c>
      <c r="J65" s="3">
        <f>SUM(J41:J64)</f>
        <v>7507500</v>
      </c>
      <c r="K65" s="3">
        <f>SUM(K41:K64)</f>
        <v>7333812.0711778039</v>
      </c>
    </row>
    <row r="67" spans="1:11" x14ac:dyDescent="0.2">
      <c r="D67" s="4">
        <f>24*500</f>
        <v>12000</v>
      </c>
      <c r="E67" s="4">
        <f>+F65/2</f>
        <v>1477874.2507070426</v>
      </c>
      <c r="F67" s="3">
        <f>E67/D67</f>
        <v>123.15618755892022</v>
      </c>
    </row>
    <row r="69" spans="1:11" x14ac:dyDescent="0.2">
      <c r="F69" s="3">
        <f>+F65*0.4</f>
        <v>1182299.4005656342</v>
      </c>
    </row>
    <row r="70" spans="1:11" x14ac:dyDescent="0.2">
      <c r="C70" s="2" t="s">
        <v>9</v>
      </c>
      <c r="D70" s="4">
        <v>-2000000</v>
      </c>
    </row>
    <row r="71" spans="1:11" x14ac:dyDescent="0.2">
      <c r="C71" s="2" t="s">
        <v>10</v>
      </c>
      <c r="D71" s="4">
        <f>+F65</f>
        <v>2955748.5014140853</v>
      </c>
    </row>
    <row r="72" spans="1:11" x14ac:dyDescent="0.2">
      <c r="C72" s="2" t="s">
        <v>11</v>
      </c>
      <c r="D72" s="6">
        <v>0</v>
      </c>
    </row>
    <row r="74" spans="1:11" x14ac:dyDescent="0.2">
      <c r="C74" s="2" t="s">
        <v>3</v>
      </c>
      <c r="D74" s="6">
        <f>+D70+D71+D72</f>
        <v>955748.50141408527</v>
      </c>
    </row>
    <row r="75" spans="1:11" x14ac:dyDescent="0.2">
      <c r="A75" s="7" t="s">
        <v>17</v>
      </c>
    </row>
    <row r="77" spans="1:11" x14ac:dyDescent="0.2">
      <c r="B77" s="4" t="s">
        <v>4</v>
      </c>
      <c r="C77" s="2" t="s">
        <v>0</v>
      </c>
      <c r="D77" s="4" t="s">
        <v>1</v>
      </c>
      <c r="E77" s="4" t="s">
        <v>2</v>
      </c>
      <c r="F77" s="4" t="s">
        <v>3</v>
      </c>
      <c r="H77" s="4" t="s">
        <v>6</v>
      </c>
      <c r="I77" s="3" t="s">
        <v>5</v>
      </c>
      <c r="J77" s="4" t="s">
        <v>7</v>
      </c>
      <c r="K77" s="3" t="s">
        <v>8</v>
      </c>
    </row>
    <row r="78" spans="1:11" x14ac:dyDescent="0.2">
      <c r="A78" s="1">
        <v>37196</v>
      </c>
      <c r="B78" s="3">
        <v>0</v>
      </c>
      <c r="C78" s="2">
        <v>0.99802154075235949</v>
      </c>
      <c r="D78" s="4">
        <v>218</v>
      </c>
      <c r="E78" s="4">
        <v>155</v>
      </c>
      <c r="F78" s="3">
        <f>B78*(D78-E78)*C78</f>
        <v>0</v>
      </c>
      <c r="H78" s="3">
        <f>B78*D78</f>
        <v>0</v>
      </c>
      <c r="I78" s="3">
        <f>(B78*C78*D78)*C78</f>
        <v>0</v>
      </c>
      <c r="J78" s="3">
        <f>B78*E78</f>
        <v>0</v>
      </c>
      <c r="K78" s="3">
        <f>B78*E78*C78</f>
        <v>0</v>
      </c>
    </row>
    <row r="79" spans="1:11" x14ac:dyDescent="0.2">
      <c r="A79" s="1">
        <v>37226</v>
      </c>
      <c r="B79" s="3">
        <f>+B78</f>
        <v>0</v>
      </c>
      <c r="C79" s="2">
        <v>0.99610947311624232</v>
      </c>
      <c r="D79" s="4">
        <f>D78</f>
        <v>218</v>
      </c>
      <c r="E79" s="4">
        <f>E78</f>
        <v>155</v>
      </c>
      <c r="F79" s="3">
        <f t="shared" ref="F79:F101" si="12">B79*(D79-E79)*C79</f>
        <v>0</v>
      </c>
      <c r="H79" s="3">
        <f t="shared" ref="H79:H101" si="13">B79*D79</f>
        <v>0</v>
      </c>
      <c r="I79" s="3">
        <f t="shared" ref="I79:I101" si="14">(B79*C79*D79)*C79</f>
        <v>0</v>
      </c>
      <c r="J79" s="3">
        <f t="shared" ref="J79:J101" si="15">B79*E79</f>
        <v>0</v>
      </c>
      <c r="K79" s="3">
        <f t="shared" ref="K79:K101" si="16">B79*E79*C79</f>
        <v>0</v>
      </c>
    </row>
    <row r="80" spans="1:11" x14ac:dyDescent="0.2">
      <c r="A80" s="1">
        <v>37257</v>
      </c>
      <c r="B80" s="3">
        <f t="shared" ref="B80:B101" si="17">+B79</f>
        <v>0</v>
      </c>
      <c r="C80" s="2">
        <v>0.99416891555079079</v>
      </c>
      <c r="D80" s="4">
        <f t="shared" ref="D80:D101" si="18">D79</f>
        <v>218</v>
      </c>
      <c r="E80" s="4">
        <f t="shared" ref="E80:E101" si="19">E79</f>
        <v>155</v>
      </c>
      <c r="F80" s="3">
        <f t="shared" si="12"/>
        <v>0</v>
      </c>
      <c r="H80" s="3">
        <f t="shared" si="13"/>
        <v>0</v>
      </c>
      <c r="I80" s="3">
        <f t="shared" si="14"/>
        <v>0</v>
      </c>
      <c r="J80" s="3">
        <f t="shared" si="15"/>
        <v>0</v>
      </c>
      <c r="K80" s="3">
        <f t="shared" si="16"/>
        <v>0</v>
      </c>
    </row>
    <row r="81" spans="1:11" x14ac:dyDescent="0.2">
      <c r="A81" s="1">
        <v>37288</v>
      </c>
      <c r="B81" s="3">
        <f t="shared" si="17"/>
        <v>0</v>
      </c>
      <c r="C81" s="2">
        <v>0.99222278294665478</v>
      </c>
      <c r="D81" s="4">
        <f t="shared" si="18"/>
        <v>218</v>
      </c>
      <c r="E81" s="4">
        <f t="shared" si="19"/>
        <v>155</v>
      </c>
      <c r="F81" s="3">
        <f t="shared" si="12"/>
        <v>0</v>
      </c>
      <c r="H81" s="3">
        <f t="shared" si="13"/>
        <v>0</v>
      </c>
      <c r="I81" s="3">
        <f t="shared" si="14"/>
        <v>0</v>
      </c>
      <c r="J81" s="3">
        <f t="shared" si="15"/>
        <v>0</v>
      </c>
      <c r="K81" s="3">
        <f t="shared" si="16"/>
        <v>0</v>
      </c>
    </row>
    <row r="82" spans="1:11" x14ac:dyDescent="0.2">
      <c r="A82" s="1">
        <v>37316</v>
      </c>
      <c r="B82" s="3">
        <f t="shared" si="17"/>
        <v>0</v>
      </c>
      <c r="C82" s="2">
        <v>0.99052326559705972</v>
      </c>
      <c r="D82" s="4">
        <f t="shared" si="18"/>
        <v>218</v>
      </c>
      <c r="E82" s="4">
        <f t="shared" si="19"/>
        <v>155</v>
      </c>
      <c r="F82" s="3">
        <f t="shared" si="12"/>
        <v>0</v>
      </c>
      <c r="H82" s="3">
        <f t="shared" si="13"/>
        <v>0</v>
      </c>
      <c r="I82" s="3">
        <f t="shared" si="14"/>
        <v>0</v>
      </c>
      <c r="J82" s="3">
        <f t="shared" si="15"/>
        <v>0</v>
      </c>
      <c r="K82" s="3">
        <f t="shared" si="16"/>
        <v>0</v>
      </c>
    </row>
    <row r="83" spans="1:11" x14ac:dyDescent="0.2">
      <c r="A83" s="1">
        <v>37347</v>
      </c>
      <c r="B83" s="3">
        <f t="shared" si="17"/>
        <v>0</v>
      </c>
      <c r="C83" s="2">
        <v>0.98861825494925737</v>
      </c>
      <c r="D83" s="4">
        <f t="shared" si="18"/>
        <v>218</v>
      </c>
      <c r="E83" s="4">
        <f t="shared" si="19"/>
        <v>155</v>
      </c>
      <c r="F83" s="3">
        <f t="shared" si="12"/>
        <v>0</v>
      </c>
      <c r="H83" s="3">
        <f t="shared" si="13"/>
        <v>0</v>
      </c>
      <c r="I83" s="3">
        <f t="shared" si="14"/>
        <v>0</v>
      </c>
      <c r="J83" s="3">
        <f t="shared" si="15"/>
        <v>0</v>
      </c>
      <c r="K83" s="3">
        <f t="shared" si="16"/>
        <v>0</v>
      </c>
    </row>
    <row r="84" spans="1:11" x14ac:dyDescent="0.2">
      <c r="A84" s="1">
        <v>37377</v>
      </c>
      <c r="B84" s="3">
        <f t="shared" si="17"/>
        <v>0</v>
      </c>
      <c r="C84" s="2">
        <v>0.98668797615164439</v>
      </c>
      <c r="D84" s="4">
        <f t="shared" si="18"/>
        <v>218</v>
      </c>
      <c r="E84" s="4">
        <f t="shared" si="19"/>
        <v>155</v>
      </c>
      <c r="F84" s="3">
        <f t="shared" si="12"/>
        <v>0</v>
      </c>
      <c r="H84" s="3">
        <f t="shared" si="13"/>
        <v>0</v>
      </c>
      <c r="I84" s="3">
        <f t="shared" si="14"/>
        <v>0</v>
      </c>
      <c r="J84" s="3">
        <f t="shared" si="15"/>
        <v>0</v>
      </c>
      <c r="K84" s="3">
        <f t="shared" si="16"/>
        <v>0</v>
      </c>
    </row>
    <row r="85" spans="1:11" x14ac:dyDescent="0.2">
      <c r="A85" s="1">
        <v>37408</v>
      </c>
      <c r="B85" s="3">
        <f t="shared" si="17"/>
        <v>0</v>
      </c>
      <c r="C85" s="2">
        <v>0.9846866489704037</v>
      </c>
      <c r="D85" s="4">
        <f t="shared" si="18"/>
        <v>218</v>
      </c>
      <c r="E85" s="4">
        <f t="shared" si="19"/>
        <v>155</v>
      </c>
      <c r="F85" s="3">
        <f t="shared" si="12"/>
        <v>0</v>
      </c>
      <c r="H85" s="3">
        <f t="shared" si="13"/>
        <v>0</v>
      </c>
      <c r="I85" s="3">
        <f t="shared" si="14"/>
        <v>0</v>
      </c>
      <c r="J85" s="3">
        <f t="shared" si="15"/>
        <v>0</v>
      </c>
      <c r="K85" s="3">
        <f t="shared" si="16"/>
        <v>0</v>
      </c>
    </row>
    <row r="86" spans="1:11" x14ac:dyDescent="0.2">
      <c r="A86" s="1">
        <v>37438</v>
      </c>
      <c r="B86" s="3">
        <f t="shared" si="17"/>
        <v>0</v>
      </c>
      <c r="C86" s="2">
        <v>0.98267189987348569</v>
      </c>
      <c r="D86" s="4">
        <f t="shared" si="18"/>
        <v>218</v>
      </c>
      <c r="E86" s="4">
        <f t="shared" si="19"/>
        <v>155</v>
      </c>
      <c r="F86" s="3">
        <f t="shared" si="12"/>
        <v>0</v>
      </c>
      <c r="H86" s="3">
        <f t="shared" si="13"/>
        <v>0</v>
      </c>
      <c r="I86" s="3">
        <f t="shared" si="14"/>
        <v>0</v>
      </c>
      <c r="J86" s="3">
        <f t="shared" si="15"/>
        <v>0</v>
      </c>
      <c r="K86" s="3">
        <f t="shared" si="16"/>
        <v>0</v>
      </c>
    </row>
    <row r="87" spans="1:11" x14ac:dyDescent="0.2">
      <c r="A87" s="1">
        <v>37469</v>
      </c>
      <c r="B87" s="3">
        <f t="shared" si="17"/>
        <v>0</v>
      </c>
      <c r="C87" s="2">
        <v>0.98043832481059101</v>
      </c>
      <c r="D87" s="4">
        <f t="shared" si="18"/>
        <v>218</v>
      </c>
      <c r="E87" s="4">
        <f t="shared" si="19"/>
        <v>155</v>
      </c>
      <c r="F87" s="3">
        <f t="shared" si="12"/>
        <v>0</v>
      </c>
      <c r="H87" s="3">
        <f t="shared" si="13"/>
        <v>0</v>
      </c>
      <c r="I87" s="3">
        <f t="shared" si="14"/>
        <v>0</v>
      </c>
      <c r="J87" s="3">
        <f t="shared" si="15"/>
        <v>0</v>
      </c>
      <c r="K87" s="3">
        <f t="shared" si="16"/>
        <v>0</v>
      </c>
    </row>
    <row r="88" spans="1:11" x14ac:dyDescent="0.2">
      <c r="A88" s="1">
        <v>37500</v>
      </c>
      <c r="B88" s="3">
        <f t="shared" si="17"/>
        <v>0</v>
      </c>
      <c r="C88" s="2">
        <v>0.97815575728300674</v>
      </c>
      <c r="D88" s="4">
        <f t="shared" si="18"/>
        <v>218</v>
      </c>
      <c r="E88" s="4">
        <f t="shared" si="19"/>
        <v>155</v>
      </c>
      <c r="F88" s="3">
        <f t="shared" si="12"/>
        <v>0</v>
      </c>
      <c r="H88" s="3">
        <f t="shared" si="13"/>
        <v>0</v>
      </c>
      <c r="I88" s="3">
        <f t="shared" si="14"/>
        <v>0</v>
      </c>
      <c r="J88" s="3">
        <f t="shared" si="15"/>
        <v>0</v>
      </c>
      <c r="K88" s="3">
        <f t="shared" si="16"/>
        <v>0</v>
      </c>
    </row>
    <row r="89" spans="1:11" x14ac:dyDescent="0.2">
      <c r="A89" s="1">
        <v>37530</v>
      </c>
      <c r="B89" s="3">
        <f t="shared" si="17"/>
        <v>0</v>
      </c>
      <c r="C89" s="2">
        <v>0.97582724763634943</v>
      </c>
      <c r="D89" s="4">
        <f t="shared" si="18"/>
        <v>218</v>
      </c>
      <c r="E89" s="4">
        <f t="shared" si="19"/>
        <v>155</v>
      </c>
      <c r="F89" s="3">
        <f t="shared" si="12"/>
        <v>0</v>
      </c>
      <c r="H89" s="3">
        <f t="shared" si="13"/>
        <v>0</v>
      </c>
      <c r="I89" s="3">
        <f t="shared" si="14"/>
        <v>0</v>
      </c>
      <c r="J89" s="3">
        <f t="shared" si="15"/>
        <v>0</v>
      </c>
      <c r="K89" s="3">
        <f t="shared" si="16"/>
        <v>0</v>
      </c>
    </row>
    <row r="90" spans="1:11" x14ac:dyDescent="0.2">
      <c r="A90" s="1">
        <v>37561</v>
      </c>
      <c r="B90" s="3">
        <f t="shared" si="17"/>
        <v>0</v>
      </c>
      <c r="C90" s="2">
        <v>0.97324868680328058</v>
      </c>
      <c r="D90" s="4">
        <f t="shared" si="18"/>
        <v>218</v>
      </c>
      <c r="E90" s="4">
        <f t="shared" si="19"/>
        <v>155</v>
      </c>
      <c r="F90" s="3">
        <f t="shared" si="12"/>
        <v>0</v>
      </c>
      <c r="H90" s="3">
        <f t="shared" si="13"/>
        <v>0</v>
      </c>
      <c r="I90" s="3">
        <f t="shared" si="14"/>
        <v>0</v>
      </c>
      <c r="J90" s="3">
        <f t="shared" si="15"/>
        <v>0</v>
      </c>
      <c r="K90" s="3">
        <f t="shared" si="16"/>
        <v>0</v>
      </c>
    </row>
    <row r="91" spans="1:11" x14ac:dyDescent="0.2">
      <c r="A91" s="1">
        <v>37591</v>
      </c>
      <c r="B91" s="3">
        <f t="shared" si="17"/>
        <v>0</v>
      </c>
      <c r="C91" s="2">
        <v>0.97067966968306973</v>
      </c>
      <c r="D91" s="4">
        <f t="shared" si="18"/>
        <v>218</v>
      </c>
      <c r="E91" s="4">
        <f t="shared" si="19"/>
        <v>155</v>
      </c>
      <c r="F91" s="3">
        <f t="shared" si="12"/>
        <v>0</v>
      </c>
      <c r="H91" s="3">
        <f t="shared" si="13"/>
        <v>0</v>
      </c>
      <c r="I91" s="3">
        <f t="shared" si="14"/>
        <v>0</v>
      </c>
      <c r="J91" s="3">
        <f t="shared" si="15"/>
        <v>0</v>
      </c>
      <c r="K91" s="3">
        <f t="shared" si="16"/>
        <v>0</v>
      </c>
    </row>
    <row r="92" spans="1:11" x14ac:dyDescent="0.2">
      <c r="A92" s="1">
        <v>37622</v>
      </c>
      <c r="B92" s="3">
        <f t="shared" si="17"/>
        <v>0</v>
      </c>
      <c r="C92" s="2">
        <v>0.96788497956755182</v>
      </c>
      <c r="D92" s="4">
        <f t="shared" si="18"/>
        <v>218</v>
      </c>
      <c r="E92" s="4">
        <f t="shared" si="19"/>
        <v>155</v>
      </c>
      <c r="F92" s="3">
        <f t="shared" si="12"/>
        <v>0</v>
      </c>
      <c r="H92" s="3">
        <f t="shared" si="13"/>
        <v>0</v>
      </c>
      <c r="I92" s="3">
        <f t="shared" si="14"/>
        <v>0</v>
      </c>
      <c r="J92" s="3">
        <f t="shared" si="15"/>
        <v>0</v>
      </c>
      <c r="K92" s="3">
        <f t="shared" si="16"/>
        <v>0</v>
      </c>
    </row>
    <row r="93" spans="1:11" x14ac:dyDescent="0.2">
      <c r="A93" s="1">
        <v>37653</v>
      </c>
      <c r="B93" s="3">
        <f t="shared" si="17"/>
        <v>0</v>
      </c>
      <c r="C93" s="2">
        <v>0.96492241573282322</v>
      </c>
      <c r="D93" s="4">
        <f t="shared" si="18"/>
        <v>218</v>
      </c>
      <c r="E93" s="4">
        <f t="shared" si="19"/>
        <v>155</v>
      </c>
      <c r="F93" s="3">
        <f t="shared" si="12"/>
        <v>0</v>
      </c>
      <c r="H93" s="3">
        <f t="shared" si="13"/>
        <v>0</v>
      </c>
      <c r="I93" s="3">
        <f t="shared" si="14"/>
        <v>0</v>
      </c>
      <c r="J93" s="3">
        <f t="shared" si="15"/>
        <v>0</v>
      </c>
      <c r="K93" s="3">
        <f t="shared" si="16"/>
        <v>0</v>
      </c>
    </row>
    <row r="94" spans="1:11" x14ac:dyDescent="0.2">
      <c r="A94" s="1">
        <v>37681</v>
      </c>
      <c r="B94" s="3">
        <f t="shared" si="17"/>
        <v>0</v>
      </c>
      <c r="C94" s="2">
        <v>0.9621661173407754</v>
      </c>
      <c r="D94" s="4">
        <f t="shared" si="18"/>
        <v>218</v>
      </c>
      <c r="E94" s="4">
        <f t="shared" si="19"/>
        <v>155</v>
      </c>
      <c r="F94" s="3">
        <f t="shared" si="12"/>
        <v>0</v>
      </c>
      <c r="H94" s="3">
        <f t="shared" si="13"/>
        <v>0</v>
      </c>
      <c r="I94" s="3">
        <f t="shared" si="14"/>
        <v>0</v>
      </c>
      <c r="J94" s="3">
        <f t="shared" si="15"/>
        <v>0</v>
      </c>
      <c r="K94" s="3">
        <f t="shared" si="16"/>
        <v>0</v>
      </c>
    </row>
    <row r="95" spans="1:11" x14ac:dyDescent="0.2">
      <c r="A95" s="1">
        <v>37712</v>
      </c>
      <c r="B95" s="3">
        <f t="shared" si="17"/>
        <v>0</v>
      </c>
      <c r="C95" s="2">
        <v>0.95903060900280002</v>
      </c>
      <c r="D95" s="4">
        <f t="shared" si="18"/>
        <v>218</v>
      </c>
      <c r="E95" s="4">
        <f t="shared" si="19"/>
        <v>155</v>
      </c>
      <c r="F95" s="3">
        <f t="shared" si="12"/>
        <v>0</v>
      </c>
      <c r="H95" s="3">
        <f t="shared" si="13"/>
        <v>0</v>
      </c>
      <c r="I95" s="3">
        <f t="shared" si="14"/>
        <v>0</v>
      </c>
      <c r="J95" s="3">
        <f t="shared" si="15"/>
        <v>0</v>
      </c>
      <c r="K95" s="3">
        <f t="shared" si="16"/>
        <v>0</v>
      </c>
    </row>
    <row r="96" spans="1:11" x14ac:dyDescent="0.2">
      <c r="A96" s="1">
        <v>37742</v>
      </c>
      <c r="B96" s="3">
        <f t="shared" si="17"/>
        <v>0</v>
      </c>
      <c r="C96" s="2">
        <v>0.9559273188863292</v>
      </c>
      <c r="D96" s="4">
        <f t="shared" si="18"/>
        <v>218</v>
      </c>
      <c r="E96" s="4">
        <f t="shared" si="19"/>
        <v>155</v>
      </c>
      <c r="F96" s="3">
        <f t="shared" si="12"/>
        <v>0</v>
      </c>
      <c r="H96" s="3">
        <f t="shared" si="13"/>
        <v>0</v>
      </c>
      <c r="I96" s="3">
        <f t="shared" si="14"/>
        <v>0</v>
      </c>
      <c r="J96" s="3">
        <f t="shared" si="15"/>
        <v>0</v>
      </c>
      <c r="K96" s="3">
        <f t="shared" si="16"/>
        <v>0</v>
      </c>
    </row>
    <row r="97" spans="1:11" x14ac:dyDescent="0.2">
      <c r="A97" s="1">
        <v>37773</v>
      </c>
      <c r="B97" s="3">
        <f t="shared" si="17"/>
        <v>0</v>
      </c>
      <c r="C97" s="2">
        <v>0.95263369536052844</v>
      </c>
      <c r="D97" s="4">
        <f t="shared" si="18"/>
        <v>218</v>
      </c>
      <c r="E97" s="4">
        <f t="shared" si="19"/>
        <v>155</v>
      </c>
      <c r="F97" s="3">
        <f t="shared" si="12"/>
        <v>0</v>
      </c>
      <c r="H97" s="3">
        <f t="shared" si="13"/>
        <v>0</v>
      </c>
      <c r="I97" s="3">
        <f t="shared" si="14"/>
        <v>0</v>
      </c>
      <c r="J97" s="3">
        <f t="shared" si="15"/>
        <v>0</v>
      </c>
      <c r="K97" s="3">
        <f t="shared" si="16"/>
        <v>0</v>
      </c>
    </row>
    <row r="98" spans="1:11" x14ac:dyDescent="0.2">
      <c r="A98" s="1">
        <v>37803</v>
      </c>
      <c r="B98" s="3">
        <f t="shared" si="17"/>
        <v>0</v>
      </c>
      <c r="C98" s="2">
        <v>0.94936368736665966</v>
      </c>
      <c r="D98" s="4">
        <f t="shared" si="18"/>
        <v>218</v>
      </c>
      <c r="E98" s="4">
        <f t="shared" si="19"/>
        <v>155</v>
      </c>
      <c r="F98" s="3">
        <f t="shared" si="12"/>
        <v>0</v>
      </c>
      <c r="H98" s="3">
        <f t="shared" si="13"/>
        <v>0</v>
      </c>
      <c r="I98" s="3">
        <f t="shared" si="14"/>
        <v>0</v>
      </c>
      <c r="J98" s="3">
        <f t="shared" si="15"/>
        <v>0</v>
      </c>
      <c r="K98" s="3">
        <f t="shared" si="16"/>
        <v>0</v>
      </c>
    </row>
    <row r="99" spans="1:11" x14ac:dyDescent="0.2">
      <c r="A99" s="1">
        <v>37834</v>
      </c>
      <c r="B99" s="3">
        <f t="shared" si="17"/>
        <v>0</v>
      </c>
      <c r="C99" s="2">
        <v>0.94590058007660704</v>
      </c>
      <c r="D99" s="4">
        <f t="shared" si="18"/>
        <v>218</v>
      </c>
      <c r="E99" s="4">
        <f t="shared" si="19"/>
        <v>155</v>
      </c>
      <c r="F99" s="3">
        <f t="shared" si="12"/>
        <v>0</v>
      </c>
      <c r="H99" s="3">
        <f t="shared" si="13"/>
        <v>0</v>
      </c>
      <c r="I99" s="3">
        <f t="shared" si="14"/>
        <v>0</v>
      </c>
      <c r="J99" s="3">
        <f t="shared" si="15"/>
        <v>0</v>
      </c>
      <c r="K99" s="3">
        <f t="shared" si="16"/>
        <v>0</v>
      </c>
    </row>
    <row r="100" spans="1:11" x14ac:dyDescent="0.2">
      <c r="A100" s="1">
        <v>37865</v>
      </c>
      <c r="B100" s="3">
        <f t="shared" si="17"/>
        <v>0</v>
      </c>
      <c r="C100" s="2">
        <v>0.94235238638032714</v>
      </c>
      <c r="D100" s="4">
        <f t="shared" si="18"/>
        <v>218</v>
      </c>
      <c r="E100" s="4">
        <f t="shared" si="19"/>
        <v>155</v>
      </c>
      <c r="F100" s="3">
        <f t="shared" si="12"/>
        <v>0</v>
      </c>
      <c r="H100" s="3">
        <f t="shared" si="13"/>
        <v>0</v>
      </c>
      <c r="I100" s="3">
        <f t="shared" si="14"/>
        <v>0</v>
      </c>
      <c r="J100" s="3">
        <f t="shared" si="15"/>
        <v>0</v>
      </c>
      <c r="K100" s="3">
        <f t="shared" si="16"/>
        <v>0</v>
      </c>
    </row>
    <row r="101" spans="1:11" x14ac:dyDescent="0.2">
      <c r="A101" s="1">
        <v>37895</v>
      </c>
      <c r="B101" s="3">
        <f t="shared" si="17"/>
        <v>0</v>
      </c>
      <c r="C101" s="2">
        <v>0.93885503623662114</v>
      </c>
      <c r="D101" s="4">
        <f t="shared" si="18"/>
        <v>218</v>
      </c>
      <c r="E101" s="4">
        <f t="shared" si="19"/>
        <v>155</v>
      </c>
      <c r="F101" s="3">
        <f t="shared" si="12"/>
        <v>0</v>
      </c>
      <c r="H101" s="3">
        <f t="shared" si="13"/>
        <v>0</v>
      </c>
      <c r="I101" s="3">
        <f t="shared" si="14"/>
        <v>0</v>
      </c>
      <c r="J101" s="3">
        <f t="shared" si="15"/>
        <v>0</v>
      </c>
      <c r="K101" s="3">
        <f t="shared" si="16"/>
        <v>0</v>
      </c>
    </row>
    <row r="102" spans="1:11" x14ac:dyDescent="0.2">
      <c r="F102" s="3">
        <f>SUM(F78:F101)</f>
        <v>0</v>
      </c>
      <c r="H102" s="3">
        <f>SUM(H78:H101)</f>
        <v>0</v>
      </c>
      <c r="I102" s="3">
        <f>SUM(I78:I101)</f>
        <v>0</v>
      </c>
      <c r="J102" s="3">
        <f>SUM(J78:J101)</f>
        <v>0</v>
      </c>
      <c r="K102" s="3">
        <f>SUM(K78:K101)</f>
        <v>0</v>
      </c>
    </row>
    <row r="104" spans="1:11" x14ac:dyDescent="0.2">
      <c r="C104" s="2" t="s">
        <v>9</v>
      </c>
      <c r="D104" s="4">
        <v>0</v>
      </c>
    </row>
    <row r="105" spans="1:11" x14ac:dyDescent="0.2">
      <c r="C105" s="2" t="s">
        <v>10</v>
      </c>
      <c r="D105" s="4">
        <f>F102</f>
        <v>0</v>
      </c>
    </row>
    <row r="106" spans="1:11" x14ac:dyDescent="0.2">
      <c r="C106" s="2" t="s">
        <v>11</v>
      </c>
      <c r="D106" s="4">
        <v>0</v>
      </c>
    </row>
    <row r="107" spans="1:11" x14ac:dyDescent="0.2">
      <c r="C107" s="2" t="s">
        <v>3</v>
      </c>
      <c r="D107" s="6">
        <f>+D104+D105+D106</f>
        <v>0</v>
      </c>
    </row>
    <row r="109" spans="1:11" x14ac:dyDescent="0.2">
      <c r="A109" s="8" t="s">
        <v>13</v>
      </c>
      <c r="B109" s="8"/>
      <c r="C109" s="5"/>
      <c r="D109" s="6"/>
      <c r="E109" s="6">
        <f>D74+D107</f>
        <v>955748.50141408527</v>
      </c>
      <c r="H109" s="3" t="s">
        <v>15</v>
      </c>
      <c r="I109" s="3">
        <f>H65+H102</f>
        <v>10533250</v>
      </c>
    </row>
    <row r="110" spans="1:11" x14ac:dyDescent="0.2">
      <c r="A110" s="7" t="s">
        <v>20</v>
      </c>
      <c r="B110" s="8"/>
      <c r="C110" s="5"/>
      <c r="E110" s="6">
        <v>1103036</v>
      </c>
      <c r="H110" s="3" t="s">
        <v>18</v>
      </c>
      <c r="I110" s="3">
        <f>H31</f>
        <v>11112000</v>
      </c>
    </row>
    <row r="111" spans="1:11" x14ac:dyDescent="0.2">
      <c r="A111" s="7" t="s">
        <v>21</v>
      </c>
      <c r="E111" s="6">
        <f>E110-E109</f>
        <v>147287.49858591473</v>
      </c>
      <c r="H111" s="3" t="s">
        <v>19</v>
      </c>
      <c r="I111" s="8">
        <f>I109-I110</f>
        <v>-578750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asarkis</dc:creator>
  <cp:lastModifiedBy>Jan Havlíček</cp:lastModifiedBy>
  <cp:lastPrinted>2001-11-01T15:09:11Z</cp:lastPrinted>
  <dcterms:created xsi:type="dcterms:W3CDTF">2001-10-23T19:00:42Z</dcterms:created>
  <dcterms:modified xsi:type="dcterms:W3CDTF">2023-09-19T00:49:00Z</dcterms:modified>
</cp:coreProperties>
</file>