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7F43338-3924-4DD0-8A9A-40B43882946C}" xr6:coauthVersionLast="47" xr6:coauthVersionMax="47" xr10:uidLastSave="{00000000-0000-0000-0000-000000000000}"/>
  <bookViews>
    <workbookView xWindow="-120" yWindow="-120" windowWidth="38640" windowHeight="15720" tabRatio="396"/>
  </bookViews>
  <sheets>
    <sheet name="With CGS" sheetId="1" r:id="rId1"/>
    <sheet name="Sheet3" sheetId="3" r:id="rId2"/>
  </sheets>
  <definedNames>
    <definedName name="_xlnm.Print_Area" localSheetId="1">Sheet3!$A$1:$G$21</definedName>
    <definedName name="_xlnm.Print_Area" localSheetId="0">'With CGS'!$A$1:$J$32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18" i="3" l="1"/>
  <c r="F18" i="3"/>
  <c r="E6" i="1"/>
  <c r="G6" i="1"/>
  <c r="I6" i="1"/>
  <c r="J6" i="1"/>
  <c r="E7" i="1"/>
  <c r="G7" i="1"/>
  <c r="I7" i="1"/>
  <c r="J7" i="1"/>
  <c r="E8" i="1"/>
  <c r="G8" i="1"/>
  <c r="I8" i="1"/>
  <c r="J8" i="1"/>
  <c r="E9" i="1"/>
  <c r="G9" i="1"/>
  <c r="I9" i="1"/>
  <c r="J9" i="1"/>
  <c r="E10" i="1"/>
  <c r="G10" i="1"/>
  <c r="I10" i="1"/>
  <c r="J10" i="1"/>
  <c r="E11" i="1"/>
  <c r="G11" i="1"/>
  <c r="I11" i="1"/>
  <c r="J11" i="1"/>
  <c r="E12" i="1"/>
  <c r="G12" i="1"/>
  <c r="I12" i="1"/>
  <c r="J12" i="1"/>
  <c r="E13" i="1"/>
  <c r="G13" i="1"/>
  <c r="I13" i="1"/>
  <c r="J13" i="1"/>
  <c r="E14" i="1"/>
  <c r="G14" i="1"/>
  <c r="I14" i="1"/>
  <c r="J14" i="1"/>
  <c r="E15" i="1"/>
  <c r="G15" i="1"/>
  <c r="I15" i="1"/>
  <c r="J15" i="1"/>
  <c r="E16" i="1"/>
  <c r="G16" i="1"/>
  <c r="I16" i="1"/>
  <c r="J16" i="1"/>
  <c r="E17" i="1"/>
  <c r="G17" i="1"/>
  <c r="I17" i="1"/>
  <c r="J17" i="1"/>
  <c r="E18" i="1"/>
  <c r="G18" i="1"/>
  <c r="I18" i="1"/>
  <c r="J18" i="1"/>
  <c r="E19" i="1"/>
  <c r="G19" i="1"/>
  <c r="I19" i="1"/>
  <c r="J19" i="1"/>
  <c r="E20" i="1"/>
  <c r="G20" i="1"/>
  <c r="I20" i="1"/>
  <c r="J20" i="1"/>
  <c r="E21" i="1"/>
  <c r="G21" i="1"/>
  <c r="I21" i="1"/>
  <c r="J21" i="1"/>
  <c r="E22" i="1"/>
  <c r="G22" i="1"/>
  <c r="I22" i="1"/>
  <c r="J22" i="1"/>
  <c r="E23" i="1"/>
  <c r="G23" i="1"/>
  <c r="I23" i="1"/>
  <c r="J23" i="1"/>
  <c r="E24" i="1"/>
  <c r="G24" i="1"/>
  <c r="I24" i="1"/>
  <c r="J24" i="1"/>
  <c r="E25" i="1"/>
  <c r="G25" i="1"/>
  <c r="I25" i="1"/>
  <c r="J25" i="1"/>
  <c r="E26" i="1"/>
  <c r="G26" i="1"/>
  <c r="I26" i="1"/>
  <c r="J26" i="1"/>
  <c r="E27" i="1"/>
  <c r="G27" i="1"/>
  <c r="I27" i="1"/>
  <c r="J27" i="1"/>
  <c r="E28" i="1"/>
  <c r="G28" i="1"/>
  <c r="I28" i="1"/>
  <c r="J28" i="1"/>
  <c r="G29" i="1"/>
  <c r="I29" i="1"/>
  <c r="J29" i="1"/>
  <c r="G30" i="1"/>
  <c r="I30" i="1"/>
  <c r="J30" i="1"/>
  <c r="E31" i="1"/>
  <c r="G31" i="1"/>
  <c r="I31" i="1"/>
  <c r="J31" i="1"/>
  <c r="C32" i="1"/>
  <c r="D32" i="1"/>
  <c r="E32" i="1"/>
  <c r="G32" i="1"/>
  <c r="H32" i="1"/>
  <c r="I32" i="1"/>
  <c r="J32" i="1"/>
</calcChain>
</file>

<file path=xl/sharedStrings.xml><?xml version="1.0" encoding="utf-8"?>
<sst xmlns="http://schemas.openxmlformats.org/spreadsheetml/2006/main" count="75" uniqueCount="71">
  <si>
    <t>MKM</t>
  </si>
  <si>
    <t>Project</t>
  </si>
  <si>
    <t>Dir Cap</t>
  </si>
  <si>
    <t>Dir Exp</t>
  </si>
  <si>
    <t>Old</t>
  </si>
  <si>
    <t>Detail</t>
  </si>
  <si>
    <t>ENA</t>
  </si>
  <si>
    <t>% Alloc</t>
  </si>
  <si>
    <t>Removed contractors for 2002, Removed 3 Specialists (double counted : already on Exp sheet)</t>
  </si>
  <si>
    <t>Gas Fun Op Cap Rep</t>
  </si>
  <si>
    <t>Gas Fun Global net</t>
  </si>
  <si>
    <t>Global Val</t>
  </si>
  <si>
    <t>Removed Specialist from Jan/Feb in CAP.</t>
  </si>
  <si>
    <t>Gas TAGG/ERMS</t>
  </si>
  <si>
    <t>Gas Sitara</t>
  </si>
  <si>
    <t>Gas CGS Physical</t>
  </si>
  <si>
    <t>Gas CGS Financial</t>
  </si>
  <si>
    <t>Gas Performance</t>
  </si>
  <si>
    <t>Global Risk</t>
  </si>
  <si>
    <t>Power RT Services</t>
  </si>
  <si>
    <t>Power Risk</t>
  </si>
  <si>
    <t>Power Remote Offices</t>
  </si>
  <si>
    <t>Power IntraDay PL</t>
  </si>
  <si>
    <t>Power Global Meter</t>
  </si>
  <si>
    <t>Power Fundy</t>
  </si>
  <si>
    <t>Power East Desk Comp</t>
  </si>
  <si>
    <t>Power CPM</t>
  </si>
  <si>
    <t>Power CBO</t>
  </si>
  <si>
    <t>Power Asset Ops</t>
  </si>
  <si>
    <t>Power Arch</t>
  </si>
  <si>
    <t>TOTALS</t>
  </si>
  <si>
    <t>Power Canada</t>
  </si>
  <si>
    <t>Dir Total</t>
  </si>
  <si>
    <t>Removed Contractors and Web-Logic Software</t>
  </si>
  <si>
    <t>Added Next Phase of CGS</t>
  </si>
  <si>
    <t>ENA ALLOC</t>
  </si>
  <si>
    <t>ENA DIFF</t>
  </si>
  <si>
    <t>OLD</t>
  </si>
  <si>
    <t>FTE's</t>
  </si>
  <si>
    <t>CGS Phys</t>
  </si>
  <si>
    <t>CGS Fin</t>
  </si>
  <si>
    <t>Valuation</t>
  </si>
  <si>
    <t>Sitara-Rework</t>
  </si>
  <si>
    <t>Deal Capture</t>
  </si>
  <si>
    <t>Reporting</t>
  </si>
  <si>
    <t>TAGG/ERMS Mtce</t>
  </si>
  <si>
    <t>Sitara/CPR/TDS Mtce</t>
  </si>
  <si>
    <t>TOTAL</t>
  </si>
  <si>
    <t>With CGS Project</t>
  </si>
  <si>
    <t>Without CGS Project</t>
  </si>
  <si>
    <t>Performance/Stability/Growth Enhancements</t>
  </si>
  <si>
    <t>Peoples Energy removed, 1xSnr Spec replaced with a GTT</t>
  </si>
  <si>
    <t>Removed anticipated Micro-Strategy software and associated contractor.</t>
  </si>
  <si>
    <t>Reduced Headcount. EES looking at something else</t>
  </si>
  <si>
    <t>Underlying Direct Projects Costs Shown for reference</t>
  </si>
  <si>
    <t>Gas Fundamentals</t>
  </si>
  <si>
    <t>Removed Cap for legacy systems enhancements</t>
  </si>
  <si>
    <t>Removed Cap for legacy systems enhancements. (includes removing Hardware for Scalability and showing those in a separate project)</t>
  </si>
  <si>
    <t>Split out anticipated hardware for Scalability from TAGG/ERMS, Sitara CAP</t>
  </si>
  <si>
    <t>Lost all headcount, kept hardware. Assumes new market formation will not happen next year based on recent FERC rulings.</t>
  </si>
  <si>
    <t>Reduced Headcount, will pursue less ambitious/costly methods of improving performance and scalability.</t>
  </si>
  <si>
    <t>Reduced Headcount. Portcalc Replacement:  Assumes EES will absorb half the cost</t>
  </si>
  <si>
    <t>RT Tools:  Eliminated work associated with Real-Time tools.  Leaves some $ for services desk tools</t>
  </si>
  <si>
    <t xml:space="preserve">Removed Phase 3 to match Inception. Also removed 1xFTE. Initially budgeted for the group creating &amp; maintaining all aspects of the portal the scope has changed to reflect the current  Inception document. </t>
  </si>
  <si>
    <t>Common Settlements Engine</t>
  </si>
  <si>
    <t>Common Pricing Model</t>
  </si>
  <si>
    <t>Enlighten</t>
  </si>
  <si>
    <t>Evaluation is underway to determine whether this is the right solution for both retail and wholesale power and gas.  If it is, this project will have to be reinstated in 2002.</t>
  </si>
  <si>
    <t>Project will be reinstated if deemed to be the right solution for multiple business units.  Evaluation is underway.</t>
  </si>
  <si>
    <t>Scope is being reevaluated and will be implemented on an as needed basis.</t>
  </si>
  <si>
    <t>EA -Explanations for Variance to Original Submitted 2002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</si>
</sst>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5" formatCode="_(&quot;$&quot;* #,##0_);_(&quot;$&quot;* \(#,##0\);_(&quot;$&quot;* &quot;-&quot;??_);_(@_)"/>
  </numFmts>
  <fonts count="7" x14ac:knownFonts="1">
    <font>
      <sz val="10"/>
      <name val="Arial"/>
    </font>
    <font>
      <sz val="10"/>
      <name val="Arial"/>
    </font>
    <font>
      <sz val="8"/>
      <name val="Arial"/>
      <family val="2"/>
    </font>
    <font>
      <b/>
      <sz val="8"/>
      <name val="Arial"/>
      <family val="2"/>
    </font>
    <font>
      <b/>
      <sz val="10"/>
      <name val="Arial"/>
      <family val="2"/>
    </font>
    <font>
      <b/>
      <u/>
      <sz val="14"/>
      <name val="Arial"/>
      <family val="2"/>
    </font>
    <font>
      <b/>
      <u/>
      <sz val="12"/>
      <name val="Arial"/>
      <family val="2"/>
    </font>
  </fonts>
  <fills count="9">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4"/>
        <bgColor indexed="64"/>
      </patternFill>
    </fill>
    <fill>
      <patternFill patternType="solid">
        <fgColor indexed="14"/>
        <bgColor indexed="64"/>
      </patternFill>
    </fill>
    <fill>
      <patternFill patternType="solid">
        <fgColor indexed="47"/>
        <bgColor indexed="64"/>
      </patternFill>
    </fill>
    <fill>
      <patternFill patternType="solid">
        <fgColor indexed="41"/>
        <bgColor indexed="64"/>
      </patternFill>
    </fill>
    <fill>
      <patternFill patternType="solid">
        <fgColor indexed="22"/>
        <bgColor indexed="64"/>
      </patternFill>
    </fill>
  </fills>
  <borders count="11">
    <border>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0" fontId="2" fillId="0" borderId="0" xfId="0" applyFont="1"/>
    <xf numFmtId="165" fontId="2" fillId="0" borderId="0" xfId="1" applyNumberFormat="1" applyFont="1"/>
    <xf numFmtId="9" fontId="2" fillId="0" borderId="0" xfId="2" applyFont="1"/>
    <xf numFmtId="165" fontId="3" fillId="2" borderId="1" xfId="1" applyNumberFormat="1" applyFont="1" applyFill="1" applyBorder="1"/>
    <xf numFmtId="0" fontId="2" fillId="0" borderId="0" xfId="0" applyFont="1" applyAlignment="1">
      <alignment vertical="top"/>
    </xf>
    <xf numFmtId="0" fontId="2" fillId="2" borderId="2" xfId="0" applyFont="1" applyFill="1" applyBorder="1" applyAlignment="1">
      <alignment vertical="top"/>
    </xf>
    <xf numFmtId="0" fontId="2" fillId="3" borderId="0" xfId="0" applyFont="1" applyFill="1" applyAlignment="1">
      <alignment vertical="top"/>
    </xf>
    <xf numFmtId="0" fontId="2" fillId="3" borderId="3" xfId="0" applyFont="1" applyFill="1" applyBorder="1" applyAlignment="1">
      <alignment vertical="top"/>
    </xf>
    <xf numFmtId="0" fontId="3" fillId="4" borderId="3" xfId="0" applyFont="1" applyFill="1" applyBorder="1" applyAlignment="1">
      <alignment vertical="top"/>
    </xf>
    <xf numFmtId="0" fontId="3" fillId="2" borderId="4" xfId="0" applyFont="1" applyFill="1" applyBorder="1" applyAlignment="1">
      <alignment vertical="top"/>
    </xf>
    <xf numFmtId="165" fontId="3" fillId="2" borderId="4" xfId="1" applyNumberFormat="1" applyFont="1" applyFill="1" applyBorder="1"/>
    <xf numFmtId="0" fontId="3" fillId="2" borderId="5" xfId="0" applyFont="1" applyFill="1" applyBorder="1" applyAlignment="1">
      <alignment horizontal="left" wrapText="1"/>
    </xf>
    <xf numFmtId="9" fontId="3" fillId="2" borderId="2" xfId="2" applyFont="1" applyFill="1" applyBorder="1" applyAlignment="1">
      <alignment horizontal="center"/>
    </xf>
    <xf numFmtId="9" fontId="3" fillId="2" borderId="4" xfId="2" applyFont="1" applyFill="1" applyBorder="1" applyAlignment="1">
      <alignment horizontal="center"/>
    </xf>
    <xf numFmtId="165" fontId="3" fillId="2" borderId="6" xfId="1" applyNumberFormat="1" applyFont="1" applyFill="1" applyBorder="1" applyAlignment="1">
      <alignment horizontal="center"/>
    </xf>
    <xf numFmtId="165" fontId="3" fillId="2" borderId="1" xfId="1" applyNumberFormat="1" applyFont="1" applyFill="1" applyBorder="1" applyAlignment="1">
      <alignment horizontal="center"/>
    </xf>
    <xf numFmtId="0" fontId="2" fillId="2" borderId="7" xfId="0" applyFont="1" applyFill="1" applyBorder="1"/>
    <xf numFmtId="9" fontId="2" fillId="3" borderId="3" xfId="2" applyFont="1" applyFill="1" applyBorder="1" applyAlignment="1">
      <alignment vertical="top"/>
    </xf>
    <xf numFmtId="165" fontId="2" fillId="3" borderId="3" xfId="1" applyNumberFormat="1" applyFont="1" applyFill="1" applyBorder="1" applyAlignment="1">
      <alignment vertical="top"/>
    </xf>
    <xf numFmtId="165" fontId="3" fillId="3" borderId="3" xfId="2" applyNumberFormat="1" applyFont="1" applyFill="1" applyBorder="1" applyAlignment="1">
      <alignment vertical="top"/>
    </xf>
    <xf numFmtId="165" fontId="3" fillId="3" borderId="3" xfId="1" applyNumberFormat="1" applyFont="1" applyFill="1" applyBorder="1" applyAlignment="1">
      <alignment vertical="top"/>
    </xf>
    <xf numFmtId="9" fontId="3" fillId="4" borderId="3" xfId="2" applyFont="1" applyFill="1" applyBorder="1" applyAlignment="1">
      <alignment vertical="top"/>
    </xf>
    <xf numFmtId="165" fontId="3" fillId="4" borderId="3" xfId="1" applyNumberFormat="1" applyFont="1" applyFill="1" applyBorder="1" applyAlignment="1">
      <alignment vertical="top"/>
    </xf>
    <xf numFmtId="0" fontId="2" fillId="4" borderId="0" xfId="0" applyFont="1" applyFill="1" applyAlignment="1">
      <alignment vertical="top"/>
    </xf>
    <xf numFmtId="0" fontId="2" fillId="2" borderId="8" xfId="0" applyFont="1" applyFill="1" applyBorder="1" applyAlignment="1">
      <alignment horizontal="left" wrapText="1"/>
    </xf>
    <xf numFmtId="0" fontId="2"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2" fillId="0" borderId="0" xfId="0" applyFont="1" applyAlignment="1">
      <alignment horizontal="left" wrapText="1"/>
    </xf>
    <xf numFmtId="165" fontId="3" fillId="5" borderId="2" xfId="1" applyNumberFormat="1" applyFont="1" applyFill="1" applyBorder="1" applyAlignment="1">
      <alignment horizontal="center"/>
    </xf>
    <xf numFmtId="165" fontId="3" fillId="5" borderId="9" xfId="1" applyNumberFormat="1" applyFont="1" applyFill="1" applyBorder="1" applyAlignment="1">
      <alignment horizontal="center"/>
    </xf>
    <xf numFmtId="165" fontId="3" fillId="2" borderId="0" xfId="1" applyNumberFormat="1" applyFont="1" applyFill="1" applyBorder="1" applyAlignment="1">
      <alignment horizontal="center"/>
    </xf>
    <xf numFmtId="0" fontId="2" fillId="6" borderId="3" xfId="0" applyFont="1" applyFill="1" applyBorder="1" applyAlignment="1">
      <alignment vertical="top"/>
    </xf>
    <xf numFmtId="0" fontId="2" fillId="6" borderId="3" xfId="0" applyFont="1" applyFill="1" applyBorder="1" applyAlignment="1">
      <alignment horizontal="left" vertical="top" wrapText="1"/>
    </xf>
    <xf numFmtId="9" fontId="2" fillId="6" borderId="3" xfId="2" applyFont="1" applyFill="1" applyBorder="1" applyAlignment="1">
      <alignment vertical="top"/>
    </xf>
    <xf numFmtId="165" fontId="2" fillId="6" borderId="3" xfId="1" applyNumberFormat="1" applyFont="1" applyFill="1" applyBorder="1" applyAlignment="1">
      <alignment vertical="top"/>
    </xf>
    <xf numFmtId="165" fontId="3" fillId="6" borderId="3" xfId="2" applyNumberFormat="1" applyFont="1" applyFill="1" applyBorder="1" applyAlignment="1">
      <alignment vertical="top"/>
    </xf>
    <xf numFmtId="165" fontId="3" fillId="6" borderId="3" xfId="1" applyNumberFormat="1" applyFont="1" applyFill="1" applyBorder="1" applyAlignment="1">
      <alignment vertical="top"/>
    </xf>
    <xf numFmtId="0" fontId="2" fillId="6" borderId="0" xfId="0" applyFont="1" applyFill="1" applyAlignment="1">
      <alignment vertical="top"/>
    </xf>
    <xf numFmtId="0" fontId="2" fillId="4" borderId="3" xfId="0" applyFont="1" applyFill="1" applyBorder="1" applyAlignment="1">
      <alignment vertical="top"/>
    </xf>
    <xf numFmtId="0" fontId="2" fillId="4" borderId="3" xfId="0" applyFont="1" applyFill="1" applyBorder="1" applyAlignment="1">
      <alignment horizontal="left" vertical="top" wrapText="1"/>
    </xf>
    <xf numFmtId="9" fontId="2" fillId="4" borderId="3" xfId="2" applyFont="1" applyFill="1" applyBorder="1" applyAlignment="1">
      <alignment vertical="top"/>
    </xf>
    <xf numFmtId="165" fontId="2" fillId="4" borderId="3" xfId="1" applyNumberFormat="1" applyFont="1" applyFill="1" applyBorder="1" applyAlignment="1">
      <alignment vertical="top"/>
    </xf>
    <xf numFmtId="165" fontId="3" fillId="4" borderId="3" xfId="2" applyNumberFormat="1" applyFont="1" applyFill="1" applyBorder="1" applyAlignment="1">
      <alignment vertical="top"/>
    </xf>
    <xf numFmtId="0" fontId="2" fillId="7" borderId="3" xfId="0" applyFont="1" applyFill="1" applyBorder="1" applyAlignment="1">
      <alignment vertical="top"/>
    </xf>
    <xf numFmtId="0" fontId="2" fillId="7" borderId="3" xfId="0" applyFont="1" applyFill="1" applyBorder="1" applyAlignment="1">
      <alignment horizontal="left" vertical="top" wrapText="1"/>
    </xf>
    <xf numFmtId="9" fontId="2" fillId="7" borderId="3" xfId="2" applyFont="1" applyFill="1" applyBorder="1" applyAlignment="1">
      <alignment vertical="top"/>
    </xf>
    <xf numFmtId="165" fontId="2" fillId="7" borderId="3" xfId="1" applyNumberFormat="1" applyFont="1" applyFill="1" applyBorder="1" applyAlignment="1">
      <alignment vertical="top"/>
    </xf>
    <xf numFmtId="165" fontId="3" fillId="7" borderId="3" xfId="2" applyNumberFormat="1" applyFont="1" applyFill="1" applyBorder="1" applyAlignment="1">
      <alignment vertical="top"/>
    </xf>
    <xf numFmtId="165" fontId="3" fillId="7" borderId="3" xfId="1" applyNumberFormat="1" applyFont="1" applyFill="1" applyBorder="1" applyAlignment="1">
      <alignment vertical="top"/>
    </xf>
    <xf numFmtId="0" fontId="2" fillId="7" borderId="0" xfId="0" applyFont="1" applyFill="1" applyAlignment="1">
      <alignment vertical="top"/>
    </xf>
    <xf numFmtId="0" fontId="2" fillId="3" borderId="10" xfId="0" applyFont="1" applyFill="1" applyBorder="1" applyAlignment="1">
      <alignment vertical="top"/>
    </xf>
    <xf numFmtId="0" fontId="2" fillId="3" borderId="10" xfId="0" applyFont="1" applyFill="1" applyBorder="1" applyAlignment="1">
      <alignment horizontal="left" vertical="top" wrapText="1"/>
    </xf>
    <xf numFmtId="9" fontId="2" fillId="3" borderId="10" xfId="2" applyFont="1" applyFill="1" applyBorder="1" applyAlignment="1">
      <alignment vertical="top"/>
    </xf>
    <xf numFmtId="165" fontId="2" fillId="3" borderId="10" xfId="1" applyNumberFormat="1" applyFont="1" applyFill="1" applyBorder="1" applyAlignment="1">
      <alignment vertical="top"/>
    </xf>
    <xf numFmtId="165" fontId="3" fillId="3" borderId="10" xfId="2" applyNumberFormat="1" applyFont="1" applyFill="1" applyBorder="1" applyAlignment="1">
      <alignment vertical="top"/>
    </xf>
    <xf numFmtId="165" fontId="3" fillId="3" borderId="10" xfId="1" applyNumberFormat="1" applyFont="1" applyFill="1" applyBorder="1" applyAlignment="1">
      <alignment vertical="top"/>
    </xf>
    <xf numFmtId="165" fontId="3" fillId="2" borderId="7" xfId="1" applyNumberFormat="1" applyFont="1" applyFill="1" applyBorder="1" applyAlignment="1">
      <alignment horizontal="center"/>
    </xf>
    <xf numFmtId="165" fontId="2" fillId="0" borderId="0" xfId="0" applyNumberFormat="1" applyFont="1"/>
    <xf numFmtId="0" fontId="2" fillId="2" borderId="0" xfId="0" applyFont="1" applyFill="1" applyBorder="1"/>
    <xf numFmtId="165" fontId="3" fillId="7" borderId="0" xfId="1" applyNumberFormat="1" applyFont="1" applyFill="1" applyBorder="1" applyAlignment="1">
      <alignment vertical="top"/>
    </xf>
    <xf numFmtId="165" fontId="3" fillId="4" borderId="0" xfId="1" applyNumberFormat="1" applyFont="1" applyFill="1" applyBorder="1" applyAlignment="1">
      <alignment vertical="top"/>
    </xf>
    <xf numFmtId="165" fontId="3" fillId="6" borderId="0" xfId="1" applyNumberFormat="1" applyFont="1" applyFill="1" applyBorder="1" applyAlignment="1">
      <alignment vertical="top"/>
    </xf>
    <xf numFmtId="165" fontId="3" fillId="3" borderId="0" xfId="1" applyNumberFormat="1" applyFont="1" applyFill="1" applyBorder="1" applyAlignment="1">
      <alignment vertical="top"/>
    </xf>
    <xf numFmtId="165" fontId="3" fillId="2" borderId="8" xfId="1" applyNumberFormat="1" applyFont="1" applyFill="1" applyBorder="1" applyAlignment="1">
      <alignment horizontal="center"/>
    </xf>
    <xf numFmtId="165" fontId="3" fillId="2" borderId="5" xfId="1" applyNumberFormat="1" applyFont="1" applyFill="1" applyBorder="1" applyAlignment="1">
      <alignment horizontal="center"/>
    </xf>
    <xf numFmtId="0" fontId="4" fillId="0" borderId="0" xfId="0" applyFont="1"/>
    <xf numFmtId="0" fontId="4" fillId="0" borderId="0" xfId="0" applyFont="1" applyAlignment="1">
      <alignment horizontal="right"/>
    </xf>
    <xf numFmtId="0" fontId="5" fillId="0" borderId="0" xfId="0" applyFont="1" applyAlignment="1">
      <alignment vertical="top"/>
    </xf>
    <xf numFmtId="9" fontId="6" fillId="0" borderId="0" xfId="2" applyFont="1"/>
    <xf numFmtId="0" fontId="6" fillId="0" borderId="0" xfId="0" applyFont="1" applyAlignment="1">
      <alignment vertical="top"/>
    </xf>
    <xf numFmtId="0" fontId="2" fillId="8" borderId="3" xfId="0" applyFont="1" applyFill="1" applyBorder="1" applyAlignment="1">
      <alignment vertical="top"/>
    </xf>
    <xf numFmtId="0" fontId="2" fillId="8" borderId="3" xfId="0" applyFont="1" applyFill="1" applyBorder="1" applyAlignment="1">
      <alignment horizontal="left" vertical="top" wrapText="1"/>
    </xf>
    <xf numFmtId="165" fontId="2" fillId="8" borderId="3" xfId="1" applyNumberFormat="1" applyFont="1" applyFill="1" applyBorder="1" applyAlignment="1">
      <alignment vertical="top"/>
    </xf>
    <xf numFmtId="9" fontId="2" fillId="8" borderId="3" xfId="2" applyFont="1" applyFill="1" applyBorder="1" applyAlignment="1">
      <alignment vertical="top"/>
    </xf>
    <xf numFmtId="165" fontId="3" fillId="8" borderId="3" xfId="2" applyNumberFormat="1" applyFont="1" applyFill="1" applyBorder="1" applyAlignment="1">
      <alignment vertical="top"/>
    </xf>
    <xf numFmtId="165" fontId="3" fillId="8" borderId="3" xfId="1" applyNumberFormat="1" applyFont="1" applyFill="1" applyBorder="1" applyAlignment="1">
      <alignment vertical="top"/>
    </xf>
    <xf numFmtId="165" fontId="3" fillId="8" borderId="0" xfId="1" applyNumberFormat="1" applyFont="1" applyFill="1" applyBorder="1" applyAlignment="1">
      <alignment vertical="top"/>
    </xf>
    <xf numFmtId="165" fontId="2" fillId="8" borderId="0" xfId="0" applyNumberFormat="1" applyFont="1" applyFill="1"/>
    <xf numFmtId="0" fontId="2" fillId="8" borderId="0" xfId="0" applyFont="1" applyFill="1"/>
    <xf numFmtId="0" fontId="2" fillId="8" borderId="0" xfId="0" applyFont="1" applyFill="1" applyAlignment="1">
      <alignment vertical="top"/>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J34"/>
  <sheetViews>
    <sheetView tabSelected="1" workbookViewId="0">
      <pane xSplit="1" ySplit="5" topLeftCell="B6" activePane="bottomRight" state="frozen"/>
      <selection pane="topRight" activeCell="B1" sqref="B1"/>
      <selection pane="bottomLeft" activeCell="A3" sqref="A3"/>
      <selection pane="bottomRight" activeCell="J9" sqref="J9"/>
    </sheetView>
  </sheetViews>
  <sheetFormatPr defaultRowHeight="11.25" x14ac:dyDescent="0.2"/>
  <cols>
    <col min="1" max="1" width="20.7109375" style="5" customWidth="1"/>
    <col min="2" max="2" width="37.140625" style="28" customWidth="1"/>
    <col min="3" max="4" width="10.7109375" style="2" hidden="1" customWidth="1"/>
    <col min="5" max="5" width="10.7109375" style="2" customWidth="1"/>
    <col min="6" max="6" width="6.5703125" style="3" bestFit="1" customWidth="1"/>
    <col min="7" max="8" width="10.7109375" style="2" customWidth="1"/>
    <col min="9" max="9" width="10.7109375" style="2" bestFit="1" customWidth="1"/>
    <col min="10" max="10" width="11.28515625" style="2" bestFit="1" customWidth="1"/>
    <col min="11" max="11" width="11.28515625" style="2" customWidth="1"/>
    <col min="12" max="12" width="10.7109375" style="1" bestFit="1" customWidth="1"/>
    <col min="13" max="16384" width="9.140625" style="1"/>
  </cols>
  <sheetData>
    <row r="1" spans="1:244" ht="18" x14ac:dyDescent="0.2">
      <c r="A1" s="68" t="s">
        <v>70</v>
      </c>
      <c r="F1" s="1"/>
    </row>
    <row r="2" spans="1:244" ht="15.75" x14ac:dyDescent="0.25">
      <c r="A2" s="69" t="s">
        <v>54</v>
      </c>
      <c r="F2" s="70"/>
    </row>
    <row r="3" spans="1:244" ht="12" thickBot="1" x14ac:dyDescent="0.25"/>
    <row r="4" spans="1:244" ht="12.75" customHeight="1" x14ac:dyDescent="0.2">
      <c r="A4" s="6"/>
      <c r="B4" s="25"/>
      <c r="C4" s="29"/>
      <c r="D4" s="30" t="s">
        <v>4</v>
      </c>
      <c r="E4" s="30"/>
      <c r="F4" s="13" t="s">
        <v>6</v>
      </c>
      <c r="G4" s="57" t="s">
        <v>37</v>
      </c>
      <c r="H4" s="30"/>
      <c r="I4" s="64"/>
      <c r="J4" s="17"/>
      <c r="K4" s="59"/>
    </row>
    <row r="5" spans="1:244" ht="12" thickBot="1" x14ac:dyDescent="0.25">
      <c r="A5" s="10" t="s">
        <v>1</v>
      </c>
      <c r="B5" s="12" t="s">
        <v>5</v>
      </c>
      <c r="C5" s="11" t="s">
        <v>2</v>
      </c>
      <c r="D5" s="4" t="s">
        <v>3</v>
      </c>
      <c r="E5" s="4" t="s">
        <v>32</v>
      </c>
      <c r="F5" s="14" t="s">
        <v>7</v>
      </c>
      <c r="G5" s="16" t="s">
        <v>35</v>
      </c>
      <c r="H5" s="4" t="s">
        <v>32</v>
      </c>
      <c r="I5" s="65" t="s">
        <v>35</v>
      </c>
      <c r="J5" s="15" t="s">
        <v>36</v>
      </c>
      <c r="K5" s="31"/>
    </row>
    <row r="6" spans="1:244" s="50" customFormat="1" ht="22.5" x14ac:dyDescent="0.2">
      <c r="A6" s="44" t="s">
        <v>55</v>
      </c>
      <c r="B6" s="45" t="s">
        <v>51</v>
      </c>
      <c r="C6" s="47">
        <v>742096</v>
      </c>
      <c r="D6" s="47">
        <v>282390</v>
      </c>
      <c r="E6" s="47">
        <f t="shared" ref="E6:E27" si="0">C6+D6</f>
        <v>1024486</v>
      </c>
      <c r="F6" s="46">
        <v>1</v>
      </c>
      <c r="G6" s="48">
        <f t="shared" ref="G6:G31" si="1">E6*F6</f>
        <v>1024486</v>
      </c>
      <c r="H6" s="47">
        <v>917226.23515624995</v>
      </c>
      <c r="I6" s="48">
        <f t="shared" ref="I6:I31" si="2">H6*F6</f>
        <v>917226.23515624995</v>
      </c>
      <c r="J6" s="49">
        <f t="shared" ref="J6:J31" si="3">I6-G6</f>
        <v>-107259.76484375005</v>
      </c>
      <c r="K6" s="60"/>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row>
    <row r="7" spans="1:244" s="50" customFormat="1" ht="56.25" x14ac:dyDescent="0.2">
      <c r="A7" s="44" t="s">
        <v>10</v>
      </c>
      <c r="B7" s="45" t="s">
        <v>63</v>
      </c>
      <c r="C7" s="47">
        <v>440546</v>
      </c>
      <c r="D7" s="47">
        <v>138886</v>
      </c>
      <c r="E7" s="47">
        <f t="shared" si="0"/>
        <v>579432</v>
      </c>
      <c r="F7" s="46">
        <v>1</v>
      </c>
      <c r="G7" s="48">
        <f t="shared" si="1"/>
        <v>579432</v>
      </c>
      <c r="H7" s="47">
        <v>349054.00182291667</v>
      </c>
      <c r="I7" s="48">
        <f t="shared" si="2"/>
        <v>349054.00182291667</v>
      </c>
      <c r="J7" s="49">
        <f t="shared" si="3"/>
        <v>-230377.99817708333</v>
      </c>
      <c r="K7" s="60"/>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row>
    <row r="8" spans="1:244" s="50" customFormat="1" ht="22.5" x14ac:dyDescent="0.2">
      <c r="A8" s="44" t="s">
        <v>9</v>
      </c>
      <c r="B8" s="45" t="s">
        <v>52</v>
      </c>
      <c r="C8" s="47">
        <v>705466</v>
      </c>
      <c r="D8" s="47">
        <v>96671</v>
      </c>
      <c r="E8" s="47">
        <f t="shared" si="0"/>
        <v>802137</v>
      </c>
      <c r="F8" s="46">
        <v>1</v>
      </c>
      <c r="G8" s="48">
        <f t="shared" si="1"/>
        <v>802137</v>
      </c>
      <c r="H8" s="47">
        <v>429452.75390624994</v>
      </c>
      <c r="I8" s="48">
        <f t="shared" si="2"/>
        <v>429452.75390624994</v>
      </c>
      <c r="J8" s="49">
        <f t="shared" si="3"/>
        <v>-372684.24609375006</v>
      </c>
      <c r="K8" s="60"/>
      <c r="L8" s="58"/>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row>
    <row r="9" spans="1:244" s="24" customFormat="1" ht="33.75" x14ac:dyDescent="0.2">
      <c r="A9" s="39" t="s">
        <v>13</v>
      </c>
      <c r="B9" s="40" t="s">
        <v>57</v>
      </c>
      <c r="C9" s="42">
        <v>1492822</v>
      </c>
      <c r="D9" s="42">
        <v>1815021</v>
      </c>
      <c r="E9" s="42">
        <f t="shared" si="0"/>
        <v>3307843</v>
      </c>
      <c r="F9" s="41">
        <v>0.7</v>
      </c>
      <c r="G9" s="43">
        <f t="shared" si="1"/>
        <v>2315490.0999999996</v>
      </c>
      <c r="H9" s="42">
        <v>1216922.1093749995</v>
      </c>
      <c r="I9" s="43">
        <f t="shared" si="2"/>
        <v>851845.47656249965</v>
      </c>
      <c r="J9" s="23">
        <f t="shared" si="3"/>
        <v>-1463644.6234375001</v>
      </c>
      <c r="K9" s="6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row>
    <row r="10" spans="1:244" s="24" customFormat="1" x14ac:dyDescent="0.2">
      <c r="A10" s="39" t="s">
        <v>14</v>
      </c>
      <c r="B10" s="40" t="s">
        <v>56</v>
      </c>
      <c r="C10" s="42">
        <v>1551770</v>
      </c>
      <c r="D10" s="42">
        <v>965828</v>
      </c>
      <c r="E10" s="42">
        <f t="shared" si="0"/>
        <v>2517598</v>
      </c>
      <c r="F10" s="41">
        <v>0.8</v>
      </c>
      <c r="G10" s="43">
        <f t="shared" si="1"/>
        <v>2014078.4000000001</v>
      </c>
      <c r="H10" s="42">
        <v>982866.82812499988</v>
      </c>
      <c r="I10" s="43">
        <f t="shared" si="2"/>
        <v>786293.46249999991</v>
      </c>
      <c r="J10" s="23">
        <f t="shared" si="3"/>
        <v>-1227784.9375000002</v>
      </c>
      <c r="K10" s="6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row>
    <row r="11" spans="1:244" s="24" customFormat="1" x14ac:dyDescent="0.2">
      <c r="A11" s="39" t="s">
        <v>15</v>
      </c>
      <c r="B11" s="40" t="s">
        <v>33</v>
      </c>
      <c r="C11" s="42">
        <v>2437380</v>
      </c>
      <c r="D11" s="42">
        <v>0</v>
      </c>
      <c r="E11" s="42">
        <f t="shared" si="0"/>
        <v>2437380</v>
      </c>
      <c r="F11" s="41">
        <v>0.8</v>
      </c>
      <c r="G11" s="43">
        <f t="shared" si="1"/>
        <v>1949904</v>
      </c>
      <c r="H11" s="42">
        <v>1429562.6718749998</v>
      </c>
      <c r="I11" s="43">
        <f t="shared" si="2"/>
        <v>1143650.1375</v>
      </c>
      <c r="J11" s="23">
        <f t="shared" si="3"/>
        <v>-806253.86250000005</v>
      </c>
      <c r="K11" s="6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244" s="24" customFormat="1" x14ac:dyDescent="0.2">
      <c r="A12" s="39" t="s">
        <v>16</v>
      </c>
      <c r="B12" s="40" t="s">
        <v>34</v>
      </c>
      <c r="C12" s="42"/>
      <c r="D12" s="42"/>
      <c r="E12" s="42">
        <f t="shared" si="0"/>
        <v>0</v>
      </c>
      <c r="F12" s="41">
        <v>0.8</v>
      </c>
      <c r="G12" s="43">
        <f t="shared" si="1"/>
        <v>0</v>
      </c>
      <c r="H12" s="42">
        <v>1011054.140625</v>
      </c>
      <c r="I12" s="43">
        <f t="shared" si="2"/>
        <v>808843.3125</v>
      </c>
      <c r="J12" s="23">
        <f t="shared" si="3"/>
        <v>808843.3125</v>
      </c>
      <c r="K12" s="6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row>
    <row r="13" spans="1:244" s="24" customFormat="1" ht="22.5" x14ac:dyDescent="0.2">
      <c r="A13" s="39" t="s">
        <v>17</v>
      </c>
      <c r="B13" s="40" t="s">
        <v>58</v>
      </c>
      <c r="C13" s="42"/>
      <c r="D13" s="42"/>
      <c r="E13" s="42">
        <f t="shared" si="0"/>
        <v>0</v>
      </c>
      <c r="F13" s="41">
        <v>0.8</v>
      </c>
      <c r="G13" s="43">
        <f t="shared" si="1"/>
        <v>0</v>
      </c>
      <c r="H13" s="42">
        <v>1000000</v>
      </c>
      <c r="I13" s="43">
        <f t="shared" si="2"/>
        <v>800000</v>
      </c>
      <c r="J13" s="23">
        <f t="shared" si="3"/>
        <v>800000</v>
      </c>
      <c r="K13" s="61"/>
      <c r="L13" s="58"/>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row>
    <row r="14" spans="1:244" s="38" customFormat="1" ht="22.5" x14ac:dyDescent="0.2">
      <c r="A14" s="32" t="s">
        <v>19</v>
      </c>
      <c r="B14" s="33" t="s">
        <v>62</v>
      </c>
      <c r="C14" s="35">
        <v>1036433</v>
      </c>
      <c r="D14" s="35"/>
      <c r="E14" s="35">
        <f t="shared" si="0"/>
        <v>1036433</v>
      </c>
      <c r="F14" s="34">
        <v>1</v>
      </c>
      <c r="G14" s="36">
        <f t="shared" si="1"/>
        <v>1036433</v>
      </c>
      <c r="H14" s="35">
        <v>548472.03125</v>
      </c>
      <c r="I14" s="36">
        <f t="shared" si="2"/>
        <v>548472.03125</v>
      </c>
      <c r="J14" s="37">
        <f t="shared" si="3"/>
        <v>-487960.96875</v>
      </c>
      <c r="K14" s="62"/>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row>
    <row r="15" spans="1:244" s="38" customFormat="1" x14ac:dyDescent="0.2">
      <c r="A15" s="32" t="s">
        <v>20</v>
      </c>
      <c r="B15" s="33"/>
      <c r="C15" s="35"/>
      <c r="D15" s="35">
        <v>952286</v>
      </c>
      <c r="E15" s="35">
        <f t="shared" si="0"/>
        <v>952286</v>
      </c>
      <c r="F15" s="34">
        <v>1</v>
      </c>
      <c r="G15" s="36">
        <f t="shared" si="1"/>
        <v>952286</v>
      </c>
      <c r="H15" s="35">
        <v>952286.32812499988</v>
      </c>
      <c r="I15" s="36">
        <f t="shared" si="2"/>
        <v>952286.32812499988</v>
      </c>
      <c r="J15" s="37">
        <f t="shared" si="3"/>
        <v>0.32812499988358468</v>
      </c>
      <c r="K15" s="62"/>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row>
    <row r="16" spans="1:244" s="38" customFormat="1" x14ac:dyDescent="0.2">
      <c r="A16" s="32" t="s">
        <v>21</v>
      </c>
      <c r="B16" s="33"/>
      <c r="C16" s="35"/>
      <c r="D16" s="35">
        <v>1286180</v>
      </c>
      <c r="E16" s="35">
        <f t="shared" si="0"/>
        <v>1286180</v>
      </c>
      <c r="F16" s="34">
        <v>1</v>
      </c>
      <c r="G16" s="36">
        <f t="shared" si="1"/>
        <v>1286180</v>
      </c>
      <c r="H16" s="35">
        <v>1286180.375</v>
      </c>
      <c r="I16" s="36">
        <f t="shared" si="2"/>
        <v>1286180.375</v>
      </c>
      <c r="J16" s="37">
        <f t="shared" si="3"/>
        <v>0.375</v>
      </c>
      <c r="K16" s="62"/>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row>
    <row r="17" spans="1:244" s="38" customFormat="1" ht="22.5" x14ac:dyDescent="0.2">
      <c r="A17" s="32" t="s">
        <v>22</v>
      </c>
      <c r="B17" s="33" t="s">
        <v>61</v>
      </c>
      <c r="C17" s="35">
        <v>1474460</v>
      </c>
      <c r="D17" s="35"/>
      <c r="E17" s="35">
        <f t="shared" si="0"/>
        <v>1474460</v>
      </c>
      <c r="F17" s="34">
        <v>1</v>
      </c>
      <c r="G17" s="36">
        <f t="shared" si="1"/>
        <v>1474460</v>
      </c>
      <c r="H17" s="35">
        <v>1166077.359375</v>
      </c>
      <c r="I17" s="36">
        <f t="shared" si="2"/>
        <v>1166077.359375</v>
      </c>
      <c r="J17" s="37">
        <f t="shared" si="3"/>
        <v>-308382.640625</v>
      </c>
      <c r="K17" s="62"/>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row>
    <row r="18" spans="1:244" s="38" customFormat="1" x14ac:dyDescent="0.2">
      <c r="A18" s="32" t="s">
        <v>23</v>
      </c>
      <c r="B18" s="33" t="s">
        <v>53</v>
      </c>
      <c r="C18" s="35">
        <v>1047286</v>
      </c>
      <c r="D18" s="35"/>
      <c r="E18" s="35">
        <f t="shared" si="0"/>
        <v>1047286</v>
      </c>
      <c r="F18" s="34">
        <v>1</v>
      </c>
      <c r="G18" s="36">
        <f t="shared" si="1"/>
        <v>1047286</v>
      </c>
      <c r="H18" s="35">
        <v>653116.390625</v>
      </c>
      <c r="I18" s="36">
        <f t="shared" si="2"/>
        <v>653116.390625</v>
      </c>
      <c r="J18" s="37">
        <f t="shared" si="3"/>
        <v>-394169.609375</v>
      </c>
      <c r="K18" s="62"/>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row>
    <row r="19" spans="1:244" s="38" customFormat="1" x14ac:dyDescent="0.2">
      <c r="A19" s="32" t="s">
        <v>24</v>
      </c>
      <c r="B19" s="33"/>
      <c r="C19" s="35"/>
      <c r="D19" s="35">
        <v>1356336</v>
      </c>
      <c r="E19" s="35">
        <f t="shared" si="0"/>
        <v>1356336</v>
      </c>
      <c r="F19" s="34">
        <v>1</v>
      </c>
      <c r="G19" s="36">
        <f t="shared" si="1"/>
        <v>1356336</v>
      </c>
      <c r="H19" s="35">
        <v>1356335.7968749995</v>
      </c>
      <c r="I19" s="36">
        <f t="shared" si="2"/>
        <v>1356335.7968749995</v>
      </c>
      <c r="J19" s="37">
        <f t="shared" si="3"/>
        <v>-0.20312500046566129</v>
      </c>
      <c r="K19" s="62"/>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row>
    <row r="20" spans="1:244" s="38" customFormat="1" ht="33.75" x14ac:dyDescent="0.2">
      <c r="A20" s="32" t="s">
        <v>25</v>
      </c>
      <c r="B20" s="33" t="s">
        <v>59</v>
      </c>
      <c r="C20" s="35">
        <v>3091436</v>
      </c>
      <c r="D20" s="35"/>
      <c r="E20" s="35">
        <f t="shared" si="0"/>
        <v>3091436</v>
      </c>
      <c r="F20" s="34">
        <v>1</v>
      </c>
      <c r="G20" s="36">
        <f t="shared" si="1"/>
        <v>3091436</v>
      </c>
      <c r="H20" s="35">
        <v>60000</v>
      </c>
      <c r="I20" s="36">
        <f t="shared" si="2"/>
        <v>60000</v>
      </c>
      <c r="J20" s="37">
        <f t="shared" si="3"/>
        <v>-3031436</v>
      </c>
      <c r="K20" s="62"/>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row>
    <row r="21" spans="1:244" s="38" customFormat="1" x14ac:dyDescent="0.2">
      <c r="A21" s="32" t="s">
        <v>26</v>
      </c>
      <c r="B21" s="33"/>
      <c r="C21" s="35">
        <v>487580</v>
      </c>
      <c r="D21" s="35"/>
      <c r="E21" s="35">
        <f t="shared" si="0"/>
        <v>487580</v>
      </c>
      <c r="F21" s="34">
        <v>1</v>
      </c>
      <c r="G21" s="36">
        <f t="shared" si="1"/>
        <v>487580</v>
      </c>
      <c r="H21" s="35">
        <v>487579.625</v>
      </c>
      <c r="I21" s="36">
        <f t="shared" si="2"/>
        <v>487579.625</v>
      </c>
      <c r="J21" s="37">
        <f t="shared" si="3"/>
        <v>-0.375</v>
      </c>
      <c r="K21" s="62"/>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row>
    <row r="22" spans="1:244" s="38" customFormat="1" x14ac:dyDescent="0.2">
      <c r="A22" s="32" t="s">
        <v>27</v>
      </c>
      <c r="B22" s="33"/>
      <c r="C22" s="35"/>
      <c r="D22" s="35">
        <v>1245038</v>
      </c>
      <c r="E22" s="35">
        <f t="shared" si="0"/>
        <v>1245038</v>
      </c>
      <c r="F22" s="34">
        <v>1</v>
      </c>
      <c r="G22" s="36">
        <f t="shared" si="1"/>
        <v>1245038</v>
      </c>
      <c r="H22" s="35">
        <v>1245037.78125</v>
      </c>
      <c r="I22" s="36">
        <f t="shared" si="2"/>
        <v>1245037.78125</v>
      </c>
      <c r="J22" s="37">
        <f t="shared" si="3"/>
        <v>-0.21875</v>
      </c>
      <c r="K22" s="62"/>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row>
    <row r="23" spans="1:244" s="38" customFormat="1" x14ac:dyDescent="0.2">
      <c r="A23" s="32" t="s">
        <v>28</v>
      </c>
      <c r="B23" s="33"/>
      <c r="C23" s="35"/>
      <c r="D23" s="35">
        <v>755201</v>
      </c>
      <c r="E23" s="35">
        <f t="shared" si="0"/>
        <v>755201</v>
      </c>
      <c r="F23" s="34">
        <v>1</v>
      </c>
      <c r="G23" s="36">
        <f t="shared" si="1"/>
        <v>755201</v>
      </c>
      <c r="H23" s="35">
        <v>412678.390625</v>
      </c>
      <c r="I23" s="36">
        <f t="shared" si="2"/>
        <v>412678.390625</v>
      </c>
      <c r="J23" s="37">
        <f t="shared" si="3"/>
        <v>-342522.609375</v>
      </c>
      <c r="K23" s="62"/>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row>
    <row r="24" spans="1:244" s="38" customFormat="1" ht="33.75" x14ac:dyDescent="0.2">
      <c r="A24" s="32" t="s">
        <v>29</v>
      </c>
      <c r="B24" s="33" t="s">
        <v>60</v>
      </c>
      <c r="C24" s="35">
        <v>2208653</v>
      </c>
      <c r="D24" s="35"/>
      <c r="E24" s="35">
        <f t="shared" si="0"/>
        <v>2208653</v>
      </c>
      <c r="F24" s="34">
        <v>1</v>
      </c>
      <c r="G24" s="36">
        <f t="shared" si="1"/>
        <v>2208653</v>
      </c>
      <c r="H24" s="35">
        <v>1095921.9375</v>
      </c>
      <c r="I24" s="36">
        <f t="shared" si="2"/>
        <v>1095921.9375</v>
      </c>
      <c r="J24" s="37">
        <f t="shared" si="3"/>
        <v>-1112731.0625</v>
      </c>
      <c r="K24" s="62"/>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row>
    <row r="25" spans="1:244" s="38" customFormat="1" x14ac:dyDescent="0.2">
      <c r="A25" s="32" t="s">
        <v>31</v>
      </c>
      <c r="B25" s="33"/>
      <c r="C25" s="35">
        <v>1730847</v>
      </c>
      <c r="D25" s="35"/>
      <c r="E25" s="35">
        <f t="shared" si="0"/>
        <v>1730847</v>
      </c>
      <c r="F25" s="34">
        <v>1</v>
      </c>
      <c r="G25" s="36">
        <f t="shared" si="1"/>
        <v>1730847</v>
      </c>
      <c r="H25" s="35">
        <v>1730847.40625</v>
      </c>
      <c r="I25" s="36">
        <f t="shared" si="2"/>
        <v>1730847.40625</v>
      </c>
      <c r="J25" s="37">
        <f t="shared" si="3"/>
        <v>0.40625</v>
      </c>
      <c r="K25" s="62"/>
      <c r="L25" s="58"/>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row>
    <row r="26" spans="1:244" s="7" customFormat="1" x14ac:dyDescent="0.2">
      <c r="A26" s="8" t="s">
        <v>18</v>
      </c>
      <c r="B26" s="26"/>
      <c r="C26" s="19"/>
      <c r="D26" s="19"/>
      <c r="E26" s="19">
        <f>C26+D26</f>
        <v>0</v>
      </c>
      <c r="F26" s="18">
        <v>0.28999999999999998</v>
      </c>
      <c r="G26" s="20">
        <f t="shared" si="1"/>
        <v>0</v>
      </c>
      <c r="H26" s="19">
        <v>427222.734375</v>
      </c>
      <c r="I26" s="20">
        <f t="shared" si="2"/>
        <v>123894.59296874999</v>
      </c>
      <c r="J26" s="21">
        <f t="shared" si="3"/>
        <v>123894.59296874999</v>
      </c>
      <c r="K26" s="63"/>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row>
    <row r="27" spans="1:244" s="7" customFormat="1" x14ac:dyDescent="0.2">
      <c r="A27" s="8" t="s">
        <v>11</v>
      </c>
      <c r="B27" s="26" t="s">
        <v>12</v>
      </c>
      <c r="C27" s="19">
        <v>232242</v>
      </c>
      <c r="D27" s="19">
        <v>682183</v>
      </c>
      <c r="E27" s="19">
        <f t="shared" si="0"/>
        <v>914425</v>
      </c>
      <c r="F27" s="18">
        <v>0</v>
      </c>
      <c r="G27" s="20">
        <f t="shared" si="1"/>
        <v>0</v>
      </c>
      <c r="H27" s="19">
        <v>686035.39062499988</v>
      </c>
      <c r="I27" s="20">
        <f t="shared" si="2"/>
        <v>0</v>
      </c>
      <c r="J27" s="21">
        <f t="shared" si="3"/>
        <v>0</v>
      </c>
      <c r="K27" s="63"/>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row>
    <row r="28" spans="1:244" s="7" customFormat="1" ht="33.75" x14ac:dyDescent="0.2">
      <c r="A28" s="51" t="s">
        <v>0</v>
      </c>
      <c r="B28" s="52" t="s">
        <v>8</v>
      </c>
      <c r="C28" s="54">
        <v>1909897</v>
      </c>
      <c r="D28" s="54">
        <v>1053474</v>
      </c>
      <c r="E28" s="54">
        <f>C28+D28</f>
        <v>2963371</v>
      </c>
      <c r="F28" s="53">
        <v>0.4</v>
      </c>
      <c r="G28" s="55">
        <f t="shared" si="1"/>
        <v>1185348.4000000001</v>
      </c>
      <c r="H28" s="54">
        <v>2316958.3125</v>
      </c>
      <c r="I28" s="55">
        <f t="shared" si="2"/>
        <v>926783.32500000007</v>
      </c>
      <c r="J28" s="56">
        <f t="shared" si="3"/>
        <v>-258565.07500000007</v>
      </c>
      <c r="K28" s="63"/>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row>
    <row r="29" spans="1:244" s="80" customFormat="1" ht="45" x14ac:dyDescent="0.2">
      <c r="A29" s="71" t="s">
        <v>64</v>
      </c>
      <c r="B29" s="72" t="s">
        <v>67</v>
      </c>
      <c r="C29" s="73"/>
      <c r="D29" s="73"/>
      <c r="E29" s="73">
        <v>18550000</v>
      </c>
      <c r="F29" s="74">
        <v>0.7</v>
      </c>
      <c r="G29" s="75">
        <f t="shared" si="1"/>
        <v>12985000</v>
      </c>
      <c r="H29" s="73">
        <v>0</v>
      </c>
      <c r="I29" s="75">
        <f t="shared" si="2"/>
        <v>0</v>
      </c>
      <c r="J29" s="76">
        <f t="shared" si="3"/>
        <v>-12985000</v>
      </c>
      <c r="K29" s="77"/>
      <c r="L29" s="78"/>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79"/>
      <c r="HQ29" s="79"/>
      <c r="HR29" s="79"/>
      <c r="HS29" s="79"/>
      <c r="HT29" s="79"/>
      <c r="HU29" s="79"/>
      <c r="HV29" s="79"/>
      <c r="HW29" s="79"/>
      <c r="HX29" s="79"/>
      <c r="HY29" s="79"/>
      <c r="HZ29" s="79"/>
      <c r="IA29" s="79"/>
      <c r="IB29" s="79"/>
      <c r="IC29" s="79"/>
      <c r="ID29" s="79"/>
      <c r="IE29" s="79"/>
      <c r="IF29" s="79"/>
      <c r="IG29" s="79"/>
      <c r="IH29" s="79"/>
      <c r="II29" s="79"/>
      <c r="IJ29" s="79"/>
    </row>
    <row r="30" spans="1:244" s="80" customFormat="1" ht="33.75" x14ac:dyDescent="0.2">
      <c r="A30" s="71" t="s">
        <v>65</v>
      </c>
      <c r="B30" s="72" t="s">
        <v>68</v>
      </c>
      <c r="C30" s="73"/>
      <c r="D30" s="73"/>
      <c r="E30" s="73">
        <v>1070000</v>
      </c>
      <c r="F30" s="74">
        <v>0.7</v>
      </c>
      <c r="G30" s="75">
        <f t="shared" si="1"/>
        <v>749000</v>
      </c>
      <c r="H30" s="73">
        <v>0</v>
      </c>
      <c r="I30" s="75">
        <f t="shared" si="2"/>
        <v>0</v>
      </c>
      <c r="J30" s="76">
        <f t="shared" si="3"/>
        <v>-749000</v>
      </c>
      <c r="K30" s="77"/>
      <c r="L30" s="78"/>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c r="GL30" s="79"/>
      <c r="GM30" s="79"/>
      <c r="GN30" s="79"/>
      <c r="GO30" s="79"/>
      <c r="GP30" s="79"/>
      <c r="GQ30" s="79"/>
      <c r="GR30" s="79"/>
      <c r="GS30" s="79"/>
      <c r="GT30" s="79"/>
      <c r="GU30" s="79"/>
      <c r="GV30" s="79"/>
      <c r="GW30" s="79"/>
      <c r="GX30" s="79"/>
      <c r="GY30" s="79"/>
      <c r="GZ30" s="79"/>
      <c r="HA30" s="79"/>
      <c r="HB30" s="79"/>
      <c r="HC30" s="79"/>
      <c r="HD30" s="79"/>
      <c r="HE30" s="79"/>
      <c r="HF30" s="79"/>
      <c r="HG30" s="79"/>
      <c r="HH30" s="79"/>
      <c r="HI30" s="79"/>
      <c r="HJ30" s="79"/>
      <c r="HK30" s="79"/>
      <c r="HL30" s="79"/>
      <c r="HM30" s="79"/>
      <c r="HN30" s="79"/>
      <c r="HO30" s="79"/>
      <c r="HP30" s="79"/>
      <c r="HQ30" s="79"/>
      <c r="HR30" s="79"/>
      <c r="HS30" s="79"/>
      <c r="HT30" s="79"/>
      <c r="HU30" s="79"/>
      <c r="HV30" s="79"/>
      <c r="HW30" s="79"/>
      <c r="HX30" s="79"/>
      <c r="HY30" s="79"/>
      <c r="HZ30" s="79"/>
      <c r="IA30" s="79"/>
      <c r="IB30" s="79"/>
      <c r="IC30" s="79"/>
      <c r="ID30" s="79"/>
      <c r="IE30" s="79"/>
      <c r="IF30" s="79"/>
      <c r="IG30" s="79"/>
      <c r="IH30" s="79"/>
      <c r="II30" s="79"/>
      <c r="IJ30" s="79"/>
    </row>
    <row r="31" spans="1:244" s="80" customFormat="1" ht="22.5" x14ac:dyDescent="0.2">
      <c r="A31" s="71" t="s">
        <v>66</v>
      </c>
      <c r="B31" s="72" t="s">
        <v>69</v>
      </c>
      <c r="C31" s="73">
        <v>493266</v>
      </c>
      <c r="D31" s="73">
        <v>1558952</v>
      </c>
      <c r="E31" s="73">
        <f>C31+D31</f>
        <v>2052218</v>
      </c>
      <c r="F31" s="74">
        <v>0.8</v>
      </c>
      <c r="G31" s="75">
        <f t="shared" si="1"/>
        <v>1641774.4000000001</v>
      </c>
      <c r="H31" s="73">
        <v>0</v>
      </c>
      <c r="I31" s="75">
        <f t="shared" si="2"/>
        <v>0</v>
      </c>
      <c r="J31" s="76">
        <f t="shared" si="3"/>
        <v>-1641774.4000000001</v>
      </c>
      <c r="K31" s="77"/>
      <c r="L31" s="78"/>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c r="GL31" s="79"/>
      <c r="GM31" s="79"/>
      <c r="GN31" s="79"/>
      <c r="GO31" s="79"/>
      <c r="GP31" s="79"/>
      <c r="GQ31" s="79"/>
      <c r="GR31" s="79"/>
      <c r="GS31" s="79"/>
      <c r="GT31" s="79"/>
      <c r="GU31" s="79"/>
      <c r="GV31" s="79"/>
      <c r="GW31" s="79"/>
      <c r="GX31" s="79"/>
      <c r="GY31" s="79"/>
      <c r="GZ31" s="79"/>
      <c r="HA31" s="79"/>
      <c r="HB31" s="79"/>
      <c r="HC31" s="79"/>
      <c r="HD31" s="79"/>
      <c r="HE31" s="79"/>
      <c r="HF31" s="79"/>
      <c r="HG31" s="79"/>
      <c r="HH31" s="79"/>
      <c r="HI31" s="79"/>
      <c r="HJ31" s="79"/>
      <c r="HK31" s="79"/>
      <c r="HL31" s="79"/>
      <c r="HM31" s="79"/>
      <c r="HN31" s="79"/>
      <c r="HO31" s="79"/>
      <c r="HP31" s="79"/>
      <c r="HQ31" s="79"/>
      <c r="HR31" s="79"/>
      <c r="HS31" s="79"/>
      <c r="HT31" s="79"/>
      <c r="HU31" s="79"/>
      <c r="HV31" s="79"/>
      <c r="HW31" s="79"/>
      <c r="HX31" s="79"/>
      <c r="HY31" s="79"/>
      <c r="HZ31" s="79"/>
      <c r="IA31" s="79"/>
      <c r="IB31" s="79"/>
      <c r="IC31" s="79"/>
      <c r="ID31" s="79"/>
      <c r="IE31" s="79"/>
      <c r="IF31" s="79"/>
      <c r="IG31" s="79"/>
      <c r="IH31" s="79"/>
      <c r="II31" s="79"/>
      <c r="IJ31" s="79"/>
    </row>
    <row r="32" spans="1:244" s="24" customFormat="1" x14ac:dyDescent="0.2">
      <c r="A32" s="9" t="s">
        <v>30</v>
      </c>
      <c r="B32" s="27"/>
      <c r="C32" s="23">
        <f>SUM(C6:C31)</f>
        <v>21082180</v>
      </c>
      <c r="D32" s="23">
        <f>SUM(D6:D31)</f>
        <v>12188446</v>
      </c>
      <c r="E32" s="23">
        <f>SUM(E6:E31)</f>
        <v>52890626</v>
      </c>
      <c r="F32" s="22">
        <v>1</v>
      </c>
      <c r="G32" s="23">
        <f>SUM(G6:G31)</f>
        <v>41918386.299999997</v>
      </c>
      <c r="H32" s="23">
        <f>SUM(H6:H31)</f>
        <v>21760888.600260414</v>
      </c>
      <c r="I32" s="23">
        <f>SUM(I6:I31)</f>
        <v>18131576.719791666</v>
      </c>
      <c r="J32" s="23">
        <f>SUM(J6:J31)</f>
        <v>-23786809.580208331</v>
      </c>
      <c r="K32" s="6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row>
    <row r="34" spans="3:3" x14ac:dyDescent="0.2">
      <c r="C34" s="1"/>
    </row>
  </sheetData>
  <phoneticPr fontId="0" type="noConversion"/>
  <pageMargins left="0.75" right="0.75" top="1" bottom="1" header="0.5" footer="0.5"/>
  <pageSetup scale="7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C25" sqref="C25"/>
    </sheetView>
  </sheetViews>
  <sheetFormatPr defaultRowHeight="12.75" x14ac:dyDescent="0.2"/>
  <cols>
    <col min="3" max="3" width="32.42578125" customWidth="1"/>
    <col min="4" max="4" width="5.7109375" bestFit="1" customWidth="1"/>
    <col min="5" max="5" width="5.5703125" customWidth="1"/>
    <col min="7" max="7" width="11.140625" customWidth="1"/>
  </cols>
  <sheetData>
    <row r="1" spans="2:6" x14ac:dyDescent="0.2">
      <c r="B1" s="66" t="s">
        <v>48</v>
      </c>
      <c r="F1" s="66" t="s">
        <v>49</v>
      </c>
    </row>
    <row r="3" spans="2:6" x14ac:dyDescent="0.2">
      <c r="D3" s="67" t="s">
        <v>38</v>
      </c>
      <c r="F3" s="67" t="s">
        <v>38</v>
      </c>
    </row>
    <row r="4" spans="2:6" x14ac:dyDescent="0.2">
      <c r="B4" s="66" t="s">
        <v>45</v>
      </c>
      <c r="D4">
        <v>12</v>
      </c>
      <c r="F4">
        <v>12</v>
      </c>
    </row>
    <row r="6" spans="2:6" x14ac:dyDescent="0.2">
      <c r="B6" s="66" t="s">
        <v>46</v>
      </c>
      <c r="D6">
        <v>9</v>
      </c>
      <c r="F6">
        <v>9</v>
      </c>
    </row>
    <row r="8" spans="2:6" x14ac:dyDescent="0.2">
      <c r="B8" s="66" t="s">
        <v>39</v>
      </c>
    </row>
    <row r="9" spans="2:6" x14ac:dyDescent="0.2">
      <c r="C9" t="s">
        <v>41</v>
      </c>
      <c r="D9">
        <v>5</v>
      </c>
    </row>
    <row r="10" spans="2:6" x14ac:dyDescent="0.2">
      <c r="C10" t="s">
        <v>42</v>
      </c>
      <c r="D10">
        <v>7</v>
      </c>
    </row>
    <row r="11" spans="2:6" x14ac:dyDescent="0.2">
      <c r="B11" s="66" t="s">
        <v>40</v>
      </c>
    </row>
    <row r="12" spans="2:6" x14ac:dyDescent="0.2">
      <c r="C12" t="s">
        <v>43</v>
      </c>
      <c r="D12">
        <v>4</v>
      </c>
    </row>
    <row r="13" spans="2:6" x14ac:dyDescent="0.2">
      <c r="C13" t="s">
        <v>41</v>
      </c>
      <c r="D13">
        <v>2</v>
      </c>
    </row>
    <row r="14" spans="2:6" x14ac:dyDescent="0.2">
      <c r="C14" t="s">
        <v>44</v>
      </c>
      <c r="D14">
        <v>2</v>
      </c>
    </row>
    <row r="16" spans="2:6" x14ac:dyDescent="0.2">
      <c r="B16" s="66" t="s">
        <v>50</v>
      </c>
      <c r="F16">
        <v>10</v>
      </c>
    </row>
    <row r="18" spans="3:6" x14ac:dyDescent="0.2">
      <c r="C18" s="66" t="s">
        <v>47</v>
      </c>
      <c r="D18" s="66">
        <f>SUM(D4:D14)</f>
        <v>41</v>
      </c>
      <c r="F18">
        <f>SUM(F4:F16)</f>
        <v>31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With CGS</vt:lpstr>
      <vt:lpstr>Sheet3</vt:lpstr>
      <vt:lpstr>Sheet3!Print_Area</vt:lpstr>
      <vt:lpstr>'With CGS'!Print_Area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Jan Havlíček</cp:lastModifiedBy>
  <cp:lastPrinted>2001-10-17T17:44:28Z</cp:lastPrinted>
  <dcterms:created xsi:type="dcterms:W3CDTF">1996-10-14T23:33:28Z</dcterms:created>
  <dcterms:modified xsi:type="dcterms:W3CDTF">2023-09-19T01:10:53Z</dcterms:modified>
</cp:coreProperties>
</file>