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134702-9570-401D-BDA7-AC18375F2571}" xr6:coauthVersionLast="47" xr6:coauthVersionMax="47" xr10:uidLastSave="{00000000-0000-0000-0000-000000000000}"/>
  <bookViews>
    <workbookView xWindow="-120" yWindow="-120" windowWidth="38640" windowHeight="15720" tabRatio="705" activeTab="4"/>
  </bookViews>
  <sheets>
    <sheet name="Sheet1" sheetId="1" r:id="rId1"/>
    <sheet name="Sheet1 (2)" sheetId="4" r:id="rId2"/>
    <sheet name="Sheet2" sheetId="2" r:id="rId3"/>
    <sheet name="Final" sheetId="5" r:id="rId4"/>
    <sheet name="2-24" sheetId="6" r:id="rId5"/>
    <sheet name="Sheet3" sheetId="3" r:id="rId6"/>
  </sheets>
  <externalReferences>
    <externalReference r:id="rId7"/>
    <externalReference r:id="rId8"/>
  </externalReferences>
  <definedNames>
    <definedName name="PublishUSD_column" localSheetId="4">'2-24'!$A:$A</definedName>
    <definedName name="PublishUSD_column" localSheetId="3">Final!$A:$A</definedName>
    <definedName name="PublishUSD_column" localSheetId="1">'Sheet1 (2)'!$A:$A</definedName>
    <definedName name="PublishUSD_column">Sheet1!$A:$A</definedName>
    <definedName name="PublishUSD_titles" localSheetId="4">'2-24'!$1:$1</definedName>
    <definedName name="PublishUSD_titles" localSheetId="3">Final!$1:$1</definedName>
    <definedName name="PublishUSD_titles" localSheetId="1">'Sheet1 (2)'!$1:$1</definedName>
    <definedName name="PublishUSD_titles">Sheet1!$1:$1</definedName>
    <definedName name="USD_data">[2]USD!$A$1:$IV$70</definedName>
    <definedName name="USD_titles">[2]USD!$A$1:$IV$1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K12" i="6" l="1"/>
  <c r="O12" i="6"/>
  <c r="K13" i="6"/>
  <c r="O13" i="6"/>
  <c r="K14" i="6"/>
  <c r="O14" i="6"/>
  <c r="K15" i="6"/>
  <c r="O15" i="6"/>
  <c r="K16" i="6"/>
  <c r="O16" i="6"/>
  <c r="K17" i="6"/>
  <c r="O17" i="6"/>
  <c r="K18" i="6"/>
  <c r="O18" i="6"/>
  <c r="E19" i="6"/>
  <c r="I19" i="6"/>
  <c r="K19" i="6"/>
  <c r="M19" i="6"/>
  <c r="O19" i="6"/>
  <c r="K22" i="6"/>
  <c r="M22" i="6"/>
  <c r="O22" i="6"/>
  <c r="K23" i="6"/>
  <c r="M23" i="6"/>
  <c r="O23" i="6"/>
  <c r="K24" i="6"/>
  <c r="M24" i="6"/>
  <c r="O24" i="6"/>
  <c r="E25" i="6"/>
  <c r="I25" i="6"/>
  <c r="K25" i="6"/>
  <c r="M25" i="6"/>
  <c r="O25" i="6"/>
  <c r="K28" i="6"/>
  <c r="O28" i="6"/>
  <c r="K29" i="6"/>
  <c r="O29" i="6"/>
  <c r="K30" i="6"/>
  <c r="O30" i="6"/>
  <c r="K31" i="6"/>
  <c r="O31" i="6"/>
  <c r="K32" i="6"/>
  <c r="O32" i="6"/>
  <c r="K33" i="6"/>
  <c r="O33" i="6"/>
  <c r="E34" i="6"/>
  <c r="I34" i="6"/>
  <c r="K34" i="6"/>
  <c r="M34" i="6"/>
  <c r="O34" i="6"/>
  <c r="E36" i="6"/>
  <c r="I36" i="6"/>
  <c r="K36" i="6"/>
  <c r="M36" i="6"/>
  <c r="O36" i="6"/>
  <c r="K40" i="6"/>
  <c r="O40" i="6"/>
  <c r="K41" i="6"/>
  <c r="O41" i="6"/>
  <c r="K42" i="6"/>
  <c r="O42" i="6"/>
  <c r="K43" i="6"/>
  <c r="O43" i="6"/>
  <c r="K44" i="6"/>
  <c r="O44" i="6"/>
  <c r="K45" i="6"/>
  <c r="O45" i="6"/>
  <c r="K46" i="6"/>
  <c r="O46" i="6"/>
  <c r="K47" i="6"/>
  <c r="O47" i="6"/>
  <c r="K48" i="6"/>
  <c r="O48" i="6"/>
  <c r="K49" i="6"/>
  <c r="O49" i="6"/>
  <c r="K50" i="6"/>
  <c r="O50" i="6"/>
  <c r="K51" i="6"/>
  <c r="O51" i="6"/>
  <c r="E52" i="6"/>
  <c r="I52" i="6"/>
  <c r="K52" i="6"/>
  <c r="M52" i="6"/>
  <c r="O52" i="6"/>
  <c r="K55" i="6"/>
  <c r="O55" i="6"/>
  <c r="K56" i="6"/>
  <c r="O56" i="6"/>
  <c r="K57" i="6"/>
  <c r="O57" i="6"/>
  <c r="K58" i="6"/>
  <c r="O58" i="6"/>
  <c r="K59" i="6"/>
  <c r="O59" i="6"/>
  <c r="K60" i="6"/>
  <c r="O60" i="6"/>
  <c r="K61" i="6"/>
  <c r="O61" i="6"/>
  <c r="K62" i="6"/>
  <c r="O62" i="6"/>
  <c r="K63" i="6"/>
  <c r="O63" i="6"/>
  <c r="E64" i="6"/>
  <c r="I64" i="6"/>
  <c r="K64" i="6"/>
  <c r="M64" i="6"/>
  <c r="O64" i="6"/>
  <c r="E66" i="6"/>
  <c r="I66" i="6"/>
  <c r="K66" i="6"/>
  <c r="M66" i="6"/>
  <c r="O66" i="6"/>
  <c r="K68" i="6"/>
  <c r="O68" i="6"/>
  <c r="K70" i="6"/>
  <c r="O70" i="6"/>
  <c r="K73" i="6"/>
  <c r="O73" i="6"/>
  <c r="K74" i="6"/>
  <c r="O74" i="6"/>
  <c r="E75" i="6"/>
  <c r="I75" i="6"/>
  <c r="K75" i="6"/>
  <c r="M75" i="6"/>
  <c r="O75" i="6"/>
  <c r="K77" i="6"/>
  <c r="O77" i="6"/>
  <c r="E80" i="6"/>
  <c r="F80" i="6"/>
  <c r="G80" i="6"/>
  <c r="H80" i="6"/>
  <c r="I80" i="6"/>
  <c r="K80" i="6"/>
  <c r="L80" i="6"/>
  <c r="M80" i="6"/>
  <c r="N80" i="6"/>
  <c r="O80" i="6"/>
  <c r="Q11" i="5"/>
  <c r="Q12" i="5"/>
  <c r="Q13" i="5"/>
  <c r="K14" i="5"/>
  <c r="O14" i="5"/>
  <c r="Q16" i="5"/>
  <c r="Q17" i="5"/>
  <c r="Q18" i="5"/>
  <c r="Q19" i="5"/>
  <c r="Q20" i="5"/>
  <c r="Q21" i="5"/>
  <c r="Q22" i="5"/>
  <c r="K23" i="5"/>
  <c r="O23" i="5"/>
  <c r="Q25" i="5"/>
  <c r="Q26" i="5"/>
  <c r="Q27" i="5"/>
  <c r="Q28" i="5"/>
  <c r="Q29" i="5"/>
  <c r="Q30" i="5"/>
  <c r="Q31" i="5"/>
  <c r="Q32" i="5"/>
  <c r="Q33" i="5"/>
  <c r="Q34" i="5"/>
  <c r="Q35" i="5"/>
  <c r="Q36" i="5"/>
  <c r="Q38" i="5"/>
  <c r="Q39" i="5"/>
  <c r="Q40" i="5"/>
  <c r="Q41" i="5"/>
  <c r="Q42" i="5"/>
  <c r="Q44" i="5"/>
  <c r="Q45" i="5"/>
  <c r="Q46" i="5"/>
  <c r="Q47" i="5"/>
  <c r="Q48" i="5"/>
  <c r="Q49" i="5"/>
  <c r="Q50" i="5"/>
  <c r="Q51" i="5"/>
  <c r="Q52" i="5"/>
  <c r="Q54" i="5"/>
  <c r="Q56" i="5"/>
  <c r="Q58" i="5"/>
  <c r="Q59" i="5"/>
  <c r="Q61" i="5"/>
  <c r="K63" i="5"/>
  <c r="O63" i="5"/>
  <c r="M65" i="5"/>
  <c r="O65" i="5"/>
  <c r="Q65" i="5"/>
  <c r="M14" i="1"/>
  <c r="M15" i="1"/>
  <c r="M20" i="1"/>
  <c r="M21" i="1"/>
  <c r="M29" i="1"/>
  <c r="M30" i="1"/>
  <c r="M32" i="1"/>
  <c r="M33" i="1"/>
  <c r="M37" i="1"/>
  <c r="M40" i="1"/>
  <c r="M51" i="1"/>
  <c r="Q11" i="4"/>
  <c r="I12" i="4"/>
  <c r="K12" i="4"/>
  <c r="Q12" i="4"/>
  <c r="Q13" i="4"/>
  <c r="K14" i="4"/>
  <c r="Q14" i="4"/>
  <c r="I15" i="4"/>
  <c r="K15" i="4"/>
  <c r="Q15" i="4"/>
  <c r="Q17" i="4"/>
  <c r="Q18" i="4"/>
  <c r="Q19" i="4"/>
  <c r="Q20" i="4"/>
  <c r="I21" i="4"/>
  <c r="K21" i="4"/>
  <c r="Q21" i="4"/>
  <c r="Q22" i="4"/>
  <c r="Q23" i="4"/>
  <c r="Q24" i="4"/>
  <c r="Q26" i="4"/>
  <c r="Q27" i="4"/>
  <c r="Q28" i="4"/>
  <c r="Q29" i="4"/>
  <c r="Q30" i="4"/>
  <c r="Q31" i="4"/>
  <c r="Q32" i="4"/>
  <c r="Q33" i="4"/>
  <c r="I34" i="4"/>
  <c r="K34" i="4"/>
  <c r="Q34" i="4"/>
  <c r="I35" i="4"/>
  <c r="K35" i="4"/>
  <c r="Q35" i="4"/>
  <c r="Q36" i="4"/>
  <c r="Q37" i="4"/>
  <c r="Q39" i="4"/>
  <c r="Q40" i="4"/>
  <c r="Q41" i="4"/>
  <c r="Q42" i="4"/>
  <c r="Q43" i="4"/>
  <c r="Q45" i="4"/>
  <c r="Q46" i="4"/>
  <c r="Q47" i="4"/>
  <c r="Q48" i="4"/>
  <c r="Q49" i="4"/>
  <c r="Q50" i="4"/>
  <c r="Q51" i="4"/>
  <c r="Q52" i="4"/>
  <c r="Q53" i="4"/>
  <c r="Q55" i="4"/>
  <c r="Q57" i="4"/>
  <c r="Q59" i="4"/>
  <c r="Q60" i="4"/>
  <c r="I63" i="4"/>
  <c r="K63" i="4"/>
  <c r="M63" i="4"/>
  <c r="O63" i="4"/>
  <c r="Q63" i="4"/>
</calcChain>
</file>

<file path=xl/sharedStrings.xml><?xml version="1.0" encoding="utf-8"?>
<sst xmlns="http://schemas.openxmlformats.org/spreadsheetml/2006/main" count="219" uniqueCount="87">
  <si>
    <t>CONFIDENTIAL</t>
  </si>
  <si>
    <t>PRUDENCY DETAIL</t>
  </si>
  <si>
    <t>As of  June 30, 1999</t>
  </si>
  <si>
    <t>Book</t>
  </si>
  <si>
    <t>Amount</t>
  </si>
  <si>
    <t>Power West</t>
  </si>
  <si>
    <t>Power East</t>
  </si>
  <si>
    <t>Power GENCO</t>
  </si>
  <si>
    <t xml:space="preserve">Interest Rate </t>
  </si>
  <si>
    <t>Foreign Currency</t>
  </si>
  <si>
    <t>Canadian Gas</t>
  </si>
  <si>
    <t>Canada Index</t>
  </si>
  <si>
    <t>West Gas</t>
  </si>
  <si>
    <t>Texas</t>
  </si>
  <si>
    <t>New York Gas</t>
  </si>
  <si>
    <t>Southeast Gas</t>
  </si>
  <si>
    <t>EFP Basis</t>
  </si>
  <si>
    <t>Dublin Gas</t>
  </si>
  <si>
    <t>Crude Oil</t>
  </si>
  <si>
    <t>Oil Spec II</t>
  </si>
  <si>
    <t>Residuals</t>
  </si>
  <si>
    <t>Natural Gas Liquids</t>
  </si>
  <si>
    <t>Refined Products</t>
  </si>
  <si>
    <t>BTX</t>
  </si>
  <si>
    <t>London Crude</t>
  </si>
  <si>
    <t>London Refined</t>
  </si>
  <si>
    <t>London NGL</t>
  </si>
  <si>
    <t>London Residuals</t>
  </si>
  <si>
    <t>Weather</t>
  </si>
  <si>
    <t>Paper</t>
  </si>
  <si>
    <t>Plastics</t>
  </si>
  <si>
    <t>SO2</t>
  </si>
  <si>
    <t>Coal</t>
  </si>
  <si>
    <t>NOX</t>
  </si>
  <si>
    <t>European Trading - Non-Affiliate Gas</t>
  </si>
  <si>
    <t>European Trading - Enron Direct</t>
  </si>
  <si>
    <t>European Trading - UK Power</t>
  </si>
  <si>
    <t>European Trading - Continental Power</t>
  </si>
  <si>
    <t>European Trading - Nordic Power</t>
  </si>
  <si>
    <t>European Trading - Eastern 2</t>
  </si>
  <si>
    <t xml:space="preserve">European Trading - Inflation </t>
  </si>
  <si>
    <t>Singapore</t>
  </si>
  <si>
    <t>TOTAL PRUDENCY</t>
  </si>
  <si>
    <t>Clean Fuels</t>
  </si>
  <si>
    <t>EES - Power</t>
  </si>
  <si>
    <t>Oil Basis</t>
  </si>
  <si>
    <t>Enron Asia, Africa - Australia</t>
  </si>
  <si>
    <t>EGLI</t>
  </si>
  <si>
    <t>Ontario - Central Gas</t>
  </si>
  <si>
    <t xml:space="preserve">European Trading - EES </t>
  </si>
  <si>
    <t>EES - Gas</t>
  </si>
  <si>
    <t>European Trading - Spread Option</t>
  </si>
  <si>
    <t xml:space="preserve">Enron South America, TBS </t>
  </si>
  <si>
    <t>European Trading - Continental Gas</t>
  </si>
  <si>
    <t>(Inc)/Decr</t>
  </si>
  <si>
    <t>*</t>
  </si>
  <si>
    <t>Storage</t>
  </si>
  <si>
    <t>As of  December 21, 1999</t>
  </si>
  <si>
    <t>*  Not updated</t>
  </si>
  <si>
    <t>Executive Trading</t>
  </si>
  <si>
    <t xml:space="preserve"> </t>
  </si>
  <si>
    <t>Subtotal Power</t>
  </si>
  <si>
    <t>Subtotal Gas</t>
  </si>
  <si>
    <t>As of  February 11, 2000</t>
  </si>
  <si>
    <t>As of  February 24, 2000</t>
  </si>
  <si>
    <t>Lumber</t>
  </si>
  <si>
    <t>* Not updated</t>
  </si>
  <si>
    <t>Subtotal Global Products</t>
  </si>
  <si>
    <t>Subtotal Emerging Businesses</t>
  </si>
  <si>
    <t>Subtotal European Trading</t>
  </si>
  <si>
    <t>TOTAL</t>
  </si>
  <si>
    <t>Enron North America:</t>
  </si>
  <si>
    <t>Gas Trading</t>
  </si>
  <si>
    <t>Power Trading</t>
  </si>
  <si>
    <t>Emerging Businesses:</t>
  </si>
  <si>
    <t>Enron Europe:</t>
  </si>
  <si>
    <t>Global Products</t>
  </si>
  <si>
    <t>European Trading</t>
  </si>
  <si>
    <t>EES:</t>
  </si>
  <si>
    <t>Subtotal EES</t>
  </si>
  <si>
    <t>3/31/00 Estimate</t>
  </si>
  <si>
    <t>VAR Limits</t>
  </si>
  <si>
    <t>-</t>
  </si>
  <si>
    <t>?</t>
  </si>
  <si>
    <t xml:space="preserve">                                                CONFIDENTIAL</t>
  </si>
  <si>
    <t>Subtotal North America</t>
  </si>
  <si>
    <t>Subtotal Enron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</si>
</sst>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_(* #,##0_);[Red]* \(#,##0\);_(* &quot;-&quot;_);_(@_)"/>
    <numFmt numFmtId="166" formatCode="0.00_);[Red]\(0.00\)"/>
    <numFmt numFmtId="167" formatCode="_(* #,##0_);_(* \(#,##0\);_(* &quot;-&quot;??_);_(@_)"/>
    <numFmt numFmtId="168" formatCode="#,##0_);[Red]\(#,##0\);"/>
    <numFmt numFmtId="170" formatCode="_(* #,##0.000_);_(* \(#,##0.000\);_(* &quot;-&quot;??_);_(@_)"/>
  </numFmts>
  <fonts count="23">
    <font>
      <sz val="10"/>
      <name val="Arial"/>
    </font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sz val="10"/>
      <name val="Arial"/>
    </font>
    <font>
      <sz val="10"/>
      <name val="Arial"/>
    </font>
    <font>
      <sz val="12"/>
      <name val="Arial"/>
    </font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0"/>
      <name val="CG Times (WN)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16" fillId="0" borderId="1" applyNumberFormat="0" applyFont="0" applyFill="0" applyAlignment="0"/>
    <xf numFmtId="168" fontId="15" fillId="0" borderId="0" applyFont="0" applyFill="0" applyBorder="0" applyAlignment="0" applyProtection="0">
      <alignment vertical="top" wrapText="1"/>
    </xf>
  </cellStyleXfs>
  <cellXfs count="112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65" fontId="4" fillId="0" borderId="0" xfId="3" applyNumberFormat="1" applyFont="1" applyAlignment="1">
      <alignment horizontal="right"/>
    </xf>
    <xf numFmtId="165" fontId="5" fillId="0" borderId="0" xfId="3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Continuous"/>
    </xf>
    <xf numFmtId="165" fontId="5" fillId="0" borderId="0" xfId="3" quotePrefix="1" applyNumberFormat="1" applyFont="1" applyAlignment="1">
      <alignment horizontal="right"/>
    </xf>
    <xf numFmtId="165" fontId="3" fillId="0" borderId="0" xfId="0" applyNumberFormat="1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37" fontId="7" fillId="0" borderId="0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 applyBorder="1" applyAlignment="1">
      <alignment horizontal="center"/>
    </xf>
    <xf numFmtId="165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167" fontId="3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3" fillId="0" borderId="2" xfId="1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/>
    </xf>
    <xf numFmtId="167" fontId="14" fillId="0" borderId="3" xfId="2" applyNumberFormat="1" applyFont="1" applyBorder="1" applyAlignment="1">
      <alignment horizontal="right"/>
    </xf>
    <xf numFmtId="167" fontId="1" fillId="0" borderId="0" xfId="0" applyNumberFormat="1" applyFont="1"/>
    <xf numFmtId="167" fontId="0" fillId="0" borderId="0" xfId="1" applyNumberFormat="1" applyFont="1"/>
    <xf numFmtId="167" fontId="3" fillId="0" borderId="0" xfId="1" applyNumberFormat="1" applyFont="1"/>
    <xf numFmtId="167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67" fontId="3" fillId="0" borderId="0" xfId="0" applyNumberFormat="1" applyFont="1" applyFill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167" fontId="11" fillId="0" borderId="2" xfId="1" applyNumberFormat="1" applyFont="1" applyBorder="1" applyAlignment="1">
      <alignment horizontal="right"/>
    </xf>
    <xf numFmtId="167" fontId="11" fillId="0" borderId="0" xfId="0" applyNumberFormat="1" applyFont="1" applyBorder="1" applyAlignment="1">
      <alignment horizontal="right"/>
    </xf>
    <xf numFmtId="167" fontId="13" fillId="0" borderId="3" xfId="2" applyNumberFormat="1" applyFont="1" applyBorder="1" applyAlignment="1">
      <alignment horizontal="right"/>
    </xf>
    <xf numFmtId="167" fontId="11" fillId="0" borderId="0" xfId="0" applyNumberFormat="1" applyFont="1" applyAlignment="1">
      <alignment horizontal="right"/>
    </xf>
    <xf numFmtId="14" fontId="17" fillId="0" borderId="0" xfId="0" applyNumberFormat="1" applyFont="1" applyBorder="1" applyAlignment="1">
      <alignment horizontal="center"/>
    </xf>
    <xf numFmtId="167" fontId="19" fillId="0" borderId="0" xfId="1" applyNumberFormat="1" applyFont="1" applyAlignment="1">
      <alignment horizontal="center"/>
    </xf>
    <xf numFmtId="167" fontId="13" fillId="2" borderId="3" xfId="2" applyNumberFormat="1" applyFont="1" applyFill="1" applyBorder="1" applyAlignment="1">
      <alignment horizontal="right"/>
    </xf>
    <xf numFmtId="167" fontId="11" fillId="0" borderId="2" xfId="1" applyNumberFormat="1" applyFont="1" applyFill="1" applyBorder="1" applyAlignment="1">
      <alignment horizontal="right"/>
    </xf>
    <xf numFmtId="167" fontId="11" fillId="0" borderId="0" xfId="0" applyNumberFormat="1" applyFont="1" applyFill="1" applyBorder="1" applyAlignment="1">
      <alignment horizontal="right"/>
    </xf>
    <xf numFmtId="167" fontId="13" fillId="0" borderId="3" xfId="2" applyNumberFormat="1" applyFont="1" applyFill="1" applyBorder="1" applyAlignment="1">
      <alignment horizontal="right"/>
    </xf>
    <xf numFmtId="167" fontId="11" fillId="0" borderId="0" xfId="0" applyNumberFormat="1" applyFont="1" applyFill="1" applyAlignment="1">
      <alignment horizontal="right"/>
    </xf>
    <xf numFmtId="165" fontId="0" fillId="0" borderId="2" xfId="0" applyNumberFormat="1" applyBorder="1"/>
    <xf numFmtId="167" fontId="3" fillId="3" borderId="0" xfId="0" applyNumberFormat="1" applyFont="1" applyFill="1" applyAlignment="1">
      <alignment horizontal="right"/>
    </xf>
    <xf numFmtId="0" fontId="20" fillId="0" borderId="0" xfId="0" applyFont="1"/>
    <xf numFmtId="0" fontId="1" fillId="0" borderId="0" xfId="0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0" borderId="0" xfId="0" applyNumberFormat="1" applyFill="1"/>
    <xf numFmtId="0" fontId="0" fillId="0" borderId="0" xfId="0" applyFill="1"/>
    <xf numFmtId="167" fontId="3" fillId="0" borderId="4" xfId="0" applyNumberFormat="1" applyFont="1" applyFill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7" fontId="11" fillId="0" borderId="5" xfId="1" applyNumberFormat="1" applyFont="1" applyBorder="1" applyAlignment="1">
      <alignment horizontal="right"/>
    </xf>
    <xf numFmtId="0" fontId="21" fillId="0" borderId="0" xfId="0" applyFont="1" applyAlignment="1">
      <alignment horizontal="left"/>
    </xf>
    <xf numFmtId="167" fontId="11" fillId="0" borderId="0" xfId="1" applyNumberFormat="1" applyFont="1" applyBorder="1" applyAlignment="1">
      <alignment horizontal="right"/>
    </xf>
    <xf numFmtId="167" fontId="3" fillId="0" borderId="4" xfId="1" applyNumberFormat="1" applyFont="1" applyBorder="1"/>
    <xf numFmtId="167" fontId="3" fillId="0" borderId="2" xfId="0" applyNumberFormat="1" applyFont="1" applyFill="1" applyBorder="1" applyAlignment="1">
      <alignment horizontal="right"/>
    </xf>
    <xf numFmtId="167" fontId="3" fillId="0" borderId="2" xfId="1" applyNumberFormat="1" applyFont="1" applyBorder="1"/>
    <xf numFmtId="167" fontId="3" fillId="0" borderId="0" xfId="1" applyNumberFormat="1" applyFont="1" applyBorder="1"/>
    <xf numFmtId="0" fontId="13" fillId="0" borderId="0" xfId="0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/>
    <xf numFmtId="0" fontId="3" fillId="0" borderId="2" xfId="0" applyFont="1" applyBorder="1"/>
    <xf numFmtId="0" fontId="11" fillId="0" borderId="2" xfId="0" applyFont="1" applyBorder="1" applyAlignment="1">
      <alignment horizontal="center"/>
    </xf>
    <xf numFmtId="0" fontId="3" fillId="0" borderId="4" xfId="0" applyFont="1" applyBorder="1"/>
    <xf numFmtId="0" fontId="20" fillId="0" borderId="2" xfId="0" applyFont="1" applyBorder="1" applyAlignment="1">
      <alignment horizontal="center"/>
    </xf>
    <xf numFmtId="166" fontId="3" fillId="0" borderId="4" xfId="0" applyNumberFormat="1" applyFont="1" applyBorder="1" applyAlignment="1">
      <alignment horizontal="right"/>
    </xf>
    <xf numFmtId="14" fontId="20" fillId="0" borderId="2" xfId="0" applyNumberFormat="1" applyFont="1" applyBorder="1" applyAlignment="1">
      <alignment horizontal="center"/>
    </xf>
    <xf numFmtId="0" fontId="22" fillId="0" borderId="2" xfId="0" applyFont="1" applyBorder="1"/>
    <xf numFmtId="167" fontId="11" fillId="0" borderId="2" xfId="1" applyNumberFormat="1" applyFont="1" applyBorder="1" applyAlignment="1">
      <alignment horizontal="center"/>
    </xf>
    <xf numFmtId="167" fontId="11" fillId="0" borderId="0" xfId="1" applyNumberFormat="1" applyFont="1" applyAlignment="1">
      <alignment horizontal="center"/>
    </xf>
    <xf numFmtId="0" fontId="20" fillId="0" borderId="0" xfId="0" applyFont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67" fontId="3" fillId="0" borderId="0" xfId="0" applyNumberFormat="1" applyFont="1"/>
    <xf numFmtId="167" fontId="3" fillId="0" borderId="4" xfId="0" applyNumberFormat="1" applyFont="1" applyBorder="1"/>
    <xf numFmtId="0" fontId="3" fillId="0" borderId="0" xfId="0" applyFont="1" applyBorder="1"/>
    <xf numFmtId="165" fontId="3" fillId="0" borderId="0" xfId="0" applyNumberFormat="1" applyFont="1"/>
    <xf numFmtId="165" fontId="3" fillId="0" borderId="0" xfId="0" applyNumberFormat="1" applyFont="1" applyFill="1"/>
    <xf numFmtId="167" fontId="11" fillId="0" borderId="3" xfId="0" applyNumberFormat="1" applyFont="1" applyBorder="1"/>
    <xf numFmtId="167" fontId="11" fillId="0" borderId="0" xfId="0" applyNumberFormat="1" applyFont="1" applyBorder="1"/>
    <xf numFmtId="167" fontId="3" fillId="0" borderId="0" xfId="0" applyNumberFormat="1" applyFont="1" applyFill="1"/>
    <xf numFmtId="167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3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5" fillId="0" borderId="0" xfId="3" quotePrefix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/>
    <xf numFmtId="165" fontId="4" fillId="0" borderId="0" xfId="3" applyNumberFormat="1" applyFont="1" applyAlignment="1">
      <alignment horizontal="right"/>
    </xf>
  </cellXfs>
  <cellStyles count="6">
    <cellStyle name="Comma" xfId="1" builtinId="3"/>
    <cellStyle name="Currency" xfId="2" builtinId="4"/>
    <cellStyle name="Normal" xfId="0" builtinId="0"/>
    <cellStyle name="Normal_New Summary" xfId="3"/>
    <cellStyle name="sum" xfId="4"/>
    <cellStyle name="Zero suppres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1025" name="Picture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573E00C-DCF0-D2A5-658F-F2714BCC0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1026" name="Picture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015DB46-4EE6-3FFE-131D-F61612E50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2049" name="Picture 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AA07C4C-6D13-3E44-3743-B0CF2364B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2050" name="Picture 5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C6C9D52A-EC7E-CC34-EF97-C53322102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3073" name="Picture 5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CC94B75-3741-FEF3-8100-0AC0219ACC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3074" name="Picture 5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8D95CF5C-3642-7B3D-9629-8210BE485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4097" name="Picture 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CA253C84-F8D7-672B-8E53-C6DD079ED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47625</xdr:rowOff>
        </xdr:from>
        <xdr:to>
          <xdr:col>1</xdr:col>
          <xdr:colOff>85725</xdr:colOff>
          <xdr:row>5</xdr:row>
          <xdr:rowOff>9525</xdr:rowOff>
        </xdr:to>
        <xdr:sp macro="" textlink="">
          <xdr:nvSpPr>
            <xdr:cNvPr id="4098" name="Picture 5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AE328DC-8391-AF26-2B43-CB3A7F624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schedules/Schedul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London/London_summary0630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ReportFinal"/>
      <sheetName val="Summary"/>
      <sheetName val="MTD Summary"/>
      <sheetName val="Crude Oil"/>
      <sheetName val="Residuals"/>
      <sheetName val="NGL"/>
      <sheetName val="BTX"/>
      <sheetName val="Refined"/>
      <sheetName val="Weather"/>
      <sheetName val="NOX"/>
      <sheetName val="Paper, Plastics &amp; SO2"/>
      <sheetName val="coal"/>
      <sheetName val="London"/>
      <sheetName val="London2"/>
      <sheetName val="Canada"/>
      <sheetName val="Omicron, Gas Daily,Stg"/>
      <sheetName val="Natural Gas"/>
      <sheetName val="Exec"/>
      <sheetName val="FT-Southeast"/>
      <sheetName val="FT-South Texas"/>
      <sheetName val="FT West"/>
      <sheetName val="FT Texas"/>
      <sheetName val="FT New York"/>
      <sheetName val="FT East"/>
      <sheetName val="FT Central"/>
      <sheetName val="Interest Rate,FX"/>
      <sheetName val="Power"/>
      <sheetName val="European"/>
      <sheetName val="Dublin"/>
      <sheetName val="Macro"/>
      <sheetName val="Sheet1"/>
      <sheetName val="Module1"/>
      <sheetName val="Module2"/>
    </sheetNames>
    <sheetDataSet>
      <sheetData sheetId="0"/>
      <sheetData sheetId="1"/>
      <sheetData sheetId="2"/>
      <sheetData sheetId="3">
        <row r="9">
          <cell r="G9">
            <v>0</v>
          </cell>
        </row>
        <row r="10">
          <cell r="G10">
            <v>-4900</v>
          </cell>
        </row>
        <row r="20">
          <cell r="G20">
            <v>0</v>
          </cell>
        </row>
        <row r="23">
          <cell r="G23">
            <v>-140000</v>
          </cell>
        </row>
        <row r="28">
          <cell r="G28">
            <v>-500004.95</v>
          </cell>
        </row>
        <row r="29">
          <cell r="G29">
            <v>-871252</v>
          </cell>
        </row>
        <row r="32">
          <cell r="G32">
            <v>700000</v>
          </cell>
        </row>
        <row r="33">
          <cell r="G33">
            <v>0</v>
          </cell>
        </row>
        <row r="37">
          <cell r="G37">
            <v>0</v>
          </cell>
        </row>
        <row r="38">
          <cell r="G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blish USD"/>
      <sheetName val="USD"/>
      <sheetName val="Target"/>
      <sheetName val="AIAT"/>
      <sheetName val="Publish CCY"/>
      <sheetName val="US format"/>
      <sheetName val="VaR"/>
      <sheetName val="Volumes &amp; Limits"/>
      <sheetName val="Economic Positions"/>
      <sheetName val="Instructions"/>
      <sheetName val="Exposures"/>
      <sheetName val="Week"/>
      <sheetName val="Whalley"/>
      <sheetName val="MTD USD"/>
      <sheetName val="MTD CCY"/>
      <sheetName val="Work CCY"/>
      <sheetName val="Input YTD"/>
      <sheetName val="Input adjustments"/>
      <sheetName val="Standing"/>
      <sheetName val="System"/>
    </sheetNames>
    <sheetDataSet>
      <sheetData sheetId="0" refreshError="1"/>
      <sheetData sheetId="1">
        <row r="1">
          <cell r="A1">
            <v>1.5952669493125196</v>
          </cell>
          <cell r="C1" t="str">
            <v>USLine</v>
          </cell>
          <cell r="D1" t="str">
            <v>YTD today</v>
          </cell>
          <cell r="F1" t="str">
            <v>WhalleyLine</v>
          </cell>
          <cell r="G1" t="str">
            <v>Delta</v>
          </cell>
          <cell r="H1" t="str">
            <v>Gamma</v>
          </cell>
          <cell r="I1" t="str">
            <v>Vega</v>
          </cell>
          <cell r="J1" t="str">
            <v>Theta</v>
          </cell>
          <cell r="K1" t="str">
            <v>Rho</v>
          </cell>
          <cell r="L1" t="str">
            <v>Originations</v>
          </cell>
          <cell r="M1" t="str">
            <v>Cross terms</v>
          </cell>
          <cell r="N1" t="str">
            <v>Prudency</v>
          </cell>
          <cell r="O1" t="str">
            <v>Other</v>
          </cell>
          <cell r="P1" t="str">
            <v>Not split</v>
          </cell>
          <cell r="Q1" t="str">
            <v>Today by addition</v>
          </cell>
          <cell r="R1" t="str">
            <v>Today by subtraction</v>
          </cell>
          <cell r="S1" t="str">
            <v>SBZ</v>
          </cell>
          <cell r="T1" t="str">
            <v>Previous day</v>
          </cell>
          <cell r="U1" t="str">
            <v>MTD</v>
          </cell>
          <cell r="V1" t="str">
            <v>QTD</v>
          </cell>
          <cell r="W1" t="str">
            <v>Q3</v>
          </cell>
          <cell r="X1" t="str">
            <v>Q2</v>
          </cell>
          <cell r="Y1" t="str">
            <v>Q1</v>
          </cell>
          <cell r="Z1" t="str">
            <v>YTD by addition</v>
          </cell>
          <cell r="AA1" t="str">
            <v>SBZ</v>
          </cell>
          <cell r="AC1" t="str">
            <v>Gas Volume</v>
          </cell>
          <cell r="AD1" t="str">
            <v>Power Volume</v>
          </cell>
          <cell r="AE1" t="str">
            <v>Units</v>
          </cell>
          <cell r="AF1" t="str">
            <v>Gas Maturity Gap</v>
          </cell>
          <cell r="AG1" t="str">
            <v>Power Maturity Gap</v>
          </cell>
          <cell r="AI1" t="str">
            <v>DEAR</v>
          </cell>
          <cell r="AJ1" t="str">
            <v>USD Total Prudency</v>
          </cell>
          <cell r="AL1" t="str">
            <v>Origination</v>
          </cell>
          <cell r="AM1" t="str">
            <v>Trading</v>
          </cell>
          <cell r="AN1" t="str">
            <v>Large</v>
          </cell>
        </row>
        <row r="2">
          <cell r="A2" t="str">
            <v>USD/GBP month ave</v>
          </cell>
          <cell r="D2">
            <v>36341</v>
          </cell>
          <cell r="G2" t="str">
            <v>Explanation of Daily Movement</v>
          </cell>
          <cell r="Q2">
            <v>36341</v>
          </cell>
          <cell r="R2">
            <v>36341</v>
          </cell>
          <cell r="T2">
            <v>36340</v>
          </cell>
          <cell r="U2">
            <v>6</v>
          </cell>
          <cell r="V2">
            <v>2</v>
          </cell>
          <cell r="W2">
            <v>3</v>
          </cell>
          <cell r="X2">
            <v>2</v>
          </cell>
          <cell r="Y2">
            <v>1</v>
          </cell>
          <cell r="Z2">
            <v>36341</v>
          </cell>
        </row>
        <row r="8">
          <cell r="A8" t="str">
            <v>Checksum</v>
          </cell>
          <cell r="D8">
            <v>251044.41914583725</v>
          </cell>
        </row>
        <row r="9">
          <cell r="A9" t="str">
            <v>Should be zero</v>
          </cell>
          <cell r="D9">
            <v>0</v>
          </cell>
          <cell r="Q9" t="str">
            <v>Total</v>
          </cell>
          <cell r="S9">
            <v>0</v>
          </cell>
          <cell r="AA9">
            <v>0</v>
          </cell>
          <cell r="AL9">
            <v>0</v>
          </cell>
        </row>
        <row r="11">
          <cell r="D11" t="str">
            <v>kUSD</v>
          </cell>
          <cell r="G11" t="str">
            <v>kUSD</v>
          </cell>
          <cell r="H11" t="str">
            <v>kUSD</v>
          </cell>
          <cell r="I11" t="str">
            <v>kUSD</v>
          </cell>
          <cell r="J11" t="str">
            <v>kUSD</v>
          </cell>
          <cell r="K11" t="str">
            <v>kUSD</v>
          </cell>
          <cell r="L11" t="str">
            <v>kUSD</v>
          </cell>
          <cell r="M11" t="str">
            <v>kUSD</v>
          </cell>
          <cell r="N11" t="str">
            <v>kUSD</v>
          </cell>
          <cell r="O11" t="str">
            <v>kUSD</v>
          </cell>
          <cell r="P11" t="str">
            <v>kUSD</v>
          </cell>
          <cell r="Q11" t="str">
            <v>kUSD</v>
          </cell>
          <cell r="R11" t="str">
            <v>kUSD</v>
          </cell>
          <cell r="S11" t="str">
            <v>kUSD</v>
          </cell>
          <cell r="T11" t="str">
            <v>kUSD</v>
          </cell>
          <cell r="U11" t="str">
            <v>kUSD</v>
          </cell>
          <cell r="V11" t="str">
            <v>kUSD</v>
          </cell>
          <cell r="W11" t="str">
            <v>kUSD</v>
          </cell>
          <cell r="X11" t="str">
            <v>kUSD</v>
          </cell>
          <cell r="Y11" t="str">
            <v>kUSD</v>
          </cell>
          <cell r="Z11" t="str">
            <v>kUSD</v>
          </cell>
          <cell r="AA11" t="str">
            <v>kUSD</v>
          </cell>
          <cell r="AC11" t="str">
            <v>MMBTU</v>
          </cell>
          <cell r="AD11" t="str">
            <v>MWh</v>
          </cell>
          <cell r="AF11" t="str">
            <v>MMBTU</v>
          </cell>
          <cell r="AG11" t="str">
            <v>MWh</v>
          </cell>
          <cell r="AI11" t="str">
            <v>kUSD</v>
          </cell>
          <cell r="AJ11" t="str">
            <v>kUSD</v>
          </cell>
          <cell r="AL11" t="str">
            <v>kUSD</v>
          </cell>
          <cell r="AM11" t="str">
            <v>kUSD</v>
          </cell>
        </row>
        <row r="12">
          <cell r="A12" t="str">
            <v>J Block Financial</v>
          </cell>
          <cell r="B12" t="str">
            <v>LK</v>
          </cell>
          <cell r="C12" t="str">
            <v>JGas</v>
          </cell>
          <cell r="D12">
            <v>-10604.096941432936</v>
          </cell>
          <cell r="F12" t="str">
            <v>JB</v>
          </cell>
          <cell r="G12">
            <v>-24.624364717936693</v>
          </cell>
          <cell r="H12">
            <v>0</v>
          </cell>
          <cell r="I12">
            <v>0</v>
          </cell>
          <cell r="J12">
            <v>-103.87787062920444</v>
          </cell>
          <cell r="K12">
            <v>-13.900409669077082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-142.4026450162182</v>
          </cell>
          <cell r="R12">
            <v>-142.48487930417468</v>
          </cell>
          <cell r="S12">
            <v>0</v>
          </cell>
          <cell r="T12">
            <v>-10461.612062128761</v>
          </cell>
          <cell r="U12">
            <v>-1890.2045809232532</v>
          </cell>
          <cell r="V12">
            <v>-6142.5967782304533</v>
          </cell>
          <cell r="W12">
            <v>0</v>
          </cell>
          <cell r="X12">
            <v>0</v>
          </cell>
          <cell r="Y12">
            <v>-4461.5001632024823</v>
          </cell>
          <cell r="Z12">
            <v>-10604.096941432936</v>
          </cell>
          <cell r="AA12">
            <v>0</v>
          </cell>
          <cell r="AC12">
            <v>0</v>
          </cell>
          <cell r="AD12">
            <v>0</v>
          </cell>
          <cell r="AE12" t="str">
            <v>theta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  <cell r="AM12">
            <v>-10604.096941432936</v>
          </cell>
          <cell r="AN12" t="str">
            <v/>
          </cell>
        </row>
        <row r="13">
          <cell r="A13" t="str">
            <v>Non-affiliate Gas</v>
          </cell>
          <cell r="B13" t="str">
            <v>LK</v>
          </cell>
          <cell r="C13" t="str">
            <v>UKGas</v>
          </cell>
          <cell r="D13">
            <v>10666.656486939755</v>
          </cell>
          <cell r="F13" t="str">
            <v>OtherGas</v>
          </cell>
          <cell r="G13">
            <v>-259.95887117380039</v>
          </cell>
          <cell r="H13">
            <v>26.476780182544719</v>
          </cell>
          <cell r="I13">
            <v>-0.34872514055862242</v>
          </cell>
          <cell r="J13">
            <v>-15.259792541008927</v>
          </cell>
          <cell r="K13">
            <v>-0.21565331425266832</v>
          </cell>
          <cell r="L13">
            <v>-8976.5912827291013</v>
          </cell>
          <cell r="M13">
            <v>2.2501393019535438</v>
          </cell>
          <cell r="N13">
            <v>1.2551812346315158E-3</v>
          </cell>
          <cell r="O13">
            <v>8748.5961414208014</v>
          </cell>
          <cell r="P13">
            <v>0</v>
          </cell>
          <cell r="Q13">
            <v>-475.05000881218803</v>
          </cell>
          <cell r="R13">
            <v>-475.41080041025998</v>
          </cell>
          <cell r="S13">
            <v>0</v>
          </cell>
          <cell r="T13">
            <v>11142.067287350015</v>
          </cell>
          <cell r="U13">
            <v>-2372.6895722448908</v>
          </cell>
          <cell r="V13">
            <v>-3178.4287305574653</v>
          </cell>
          <cell r="W13">
            <v>0</v>
          </cell>
          <cell r="X13">
            <v>0</v>
          </cell>
          <cell r="Y13">
            <v>13845.085217497221</v>
          </cell>
          <cell r="Z13">
            <v>10666.656486939755</v>
          </cell>
          <cell r="AA13">
            <v>0</v>
          </cell>
          <cell r="AC13">
            <v>163365054.83496693</v>
          </cell>
          <cell r="AD13">
            <v>0</v>
          </cell>
          <cell r="AE13">
            <v>0</v>
          </cell>
          <cell r="AF13">
            <v>66737030.262049839</v>
          </cell>
          <cell r="AG13">
            <v>0</v>
          </cell>
          <cell r="AI13">
            <v>-1543.3170094797613</v>
          </cell>
          <cell r="AJ13">
            <v>-13782.032316776331</v>
          </cell>
          <cell r="AM13">
            <v>10666.656486939755</v>
          </cell>
          <cell r="AN13" t="str">
            <v>Add note</v>
          </cell>
        </row>
        <row r="14">
          <cell r="A14" t="str">
            <v>Enron Direct Gas</v>
          </cell>
          <cell r="B14" t="str">
            <v>LK</v>
          </cell>
          <cell r="C14" t="str">
            <v>UKGas</v>
          </cell>
          <cell r="D14">
            <v>6824.3077414570025</v>
          </cell>
          <cell r="F14" t="str">
            <v>OtherGas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6824.3077414570025</v>
          </cell>
          <cell r="U14">
            <v>0</v>
          </cell>
          <cell r="V14">
            <v>6720.969125528618</v>
          </cell>
          <cell r="W14">
            <v>0</v>
          </cell>
          <cell r="X14">
            <v>0</v>
          </cell>
          <cell r="Y14">
            <v>103.33861592838412</v>
          </cell>
          <cell r="Z14">
            <v>6824.3077414570016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M14">
            <v>6824.3077414570025</v>
          </cell>
          <cell r="AN14" t="str">
            <v/>
          </cell>
        </row>
        <row r="15">
          <cell r="A15" t="str">
            <v>Enron Direct Power</v>
          </cell>
          <cell r="B15" t="str">
            <v>LK</v>
          </cell>
          <cell r="C15" t="str">
            <v>UKGas</v>
          </cell>
          <cell r="D15">
            <v>1033.8080339999999</v>
          </cell>
          <cell r="F15" t="str">
            <v>OtherGas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1033.8080339999999</v>
          </cell>
          <cell r="U15">
            <v>0</v>
          </cell>
          <cell r="V15">
            <v>1033.8080339999999</v>
          </cell>
          <cell r="W15">
            <v>0</v>
          </cell>
          <cell r="X15">
            <v>0</v>
          </cell>
          <cell r="Y15">
            <v>0</v>
          </cell>
          <cell r="Z15">
            <v>1033.8080339999999</v>
          </cell>
          <cell r="AA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  <cell r="AM15">
            <v>1033.8080339999999</v>
          </cell>
          <cell r="AN15" t="str">
            <v/>
          </cell>
        </row>
        <row r="16">
          <cell r="A16" t="str">
            <v>Gas Transportation</v>
          </cell>
          <cell r="B16" t="str">
            <v>LK</v>
          </cell>
          <cell r="C16" t="str">
            <v>UKGas</v>
          </cell>
          <cell r="D16">
            <v>4653.1552587522401</v>
          </cell>
          <cell r="F16" t="str">
            <v>OtherGas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4653.1552587522401</v>
          </cell>
          <cell r="U16">
            <v>766.00411685224014</v>
          </cell>
          <cell r="V16">
            <v>2309.97815675224</v>
          </cell>
          <cell r="W16">
            <v>0</v>
          </cell>
          <cell r="X16">
            <v>0</v>
          </cell>
          <cell r="Y16">
            <v>2343.1771020000001</v>
          </cell>
          <cell r="Z16">
            <v>4653.1552587522401</v>
          </cell>
          <cell r="AA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M16">
            <v>4653.1552587522401</v>
          </cell>
          <cell r="AN16" t="str">
            <v/>
          </cell>
        </row>
        <row r="17">
          <cell r="A17" t="str">
            <v>UK Power</v>
          </cell>
          <cell r="B17" t="str">
            <v>RL</v>
          </cell>
          <cell r="C17" t="str">
            <v>EuroP</v>
          </cell>
          <cell r="D17">
            <v>55447.405375085029</v>
          </cell>
          <cell r="F17" t="str">
            <v>Power</v>
          </cell>
          <cell r="G17">
            <v>-19.866372721747922</v>
          </cell>
          <cell r="H17">
            <v>-5.094308377274012E-3</v>
          </cell>
          <cell r="I17">
            <v>0</v>
          </cell>
          <cell r="J17">
            <v>0</v>
          </cell>
          <cell r="K17">
            <v>0</v>
          </cell>
          <cell r="L17">
            <v>-36.553374549199937</v>
          </cell>
          <cell r="M17">
            <v>-8.7551257250696221E-2</v>
          </cell>
          <cell r="N17">
            <v>-92.283930635206829</v>
          </cell>
          <cell r="O17">
            <v>-6.3810677972500782</v>
          </cell>
          <cell r="P17">
            <v>0</v>
          </cell>
          <cell r="Q17">
            <v>-155.17739126903274</v>
          </cell>
          <cell r="R17">
            <v>-155.67284369367553</v>
          </cell>
          <cell r="S17">
            <v>0</v>
          </cell>
          <cell r="T17">
            <v>55603.078218778704</v>
          </cell>
          <cell r="U17">
            <v>-3046.6028213653935</v>
          </cell>
          <cell r="V17">
            <v>307.82968398174125</v>
          </cell>
          <cell r="W17">
            <v>0</v>
          </cell>
          <cell r="X17">
            <v>0</v>
          </cell>
          <cell r="Y17">
            <v>55139.575691103288</v>
          </cell>
          <cell r="Z17">
            <v>55447.405375085029</v>
          </cell>
          <cell r="AA17">
            <v>0</v>
          </cell>
          <cell r="AC17">
            <v>0</v>
          </cell>
          <cell r="AD17">
            <v>-22384106.517606355</v>
          </cell>
          <cell r="AE17">
            <v>0</v>
          </cell>
          <cell r="AF17">
            <v>0</v>
          </cell>
          <cell r="AG17">
            <v>-7589162.9558333866</v>
          </cell>
          <cell r="AI17">
            <v>-5579.0178613280923</v>
          </cell>
          <cell r="AJ17">
            <v>-31230.467229073867</v>
          </cell>
          <cell r="AM17">
            <v>55447.405375085029</v>
          </cell>
          <cell r="AN17" t="str">
            <v/>
          </cell>
        </row>
        <row r="18">
          <cell r="A18" t="str">
            <v>Continental Power</v>
          </cell>
          <cell r="B18" t="str">
            <v>JG</v>
          </cell>
          <cell r="C18" t="str">
            <v>EuroP</v>
          </cell>
          <cell r="D18">
            <v>5513.367911515712</v>
          </cell>
          <cell r="F18" t="str">
            <v>Power</v>
          </cell>
          <cell r="G18">
            <v>-25.213064297675974</v>
          </cell>
          <cell r="H18">
            <v>0</v>
          </cell>
          <cell r="I18">
            <v>0</v>
          </cell>
          <cell r="J18">
            <v>1.0020073164080086</v>
          </cell>
          <cell r="K18">
            <v>-0.40193020907304244</v>
          </cell>
          <cell r="L18">
            <v>-8.5155831209973982</v>
          </cell>
          <cell r="M18">
            <v>0.11035583807064646</v>
          </cell>
          <cell r="N18">
            <v>-0.10334716791727999</v>
          </cell>
          <cell r="O18">
            <v>-25.959484669041863</v>
          </cell>
          <cell r="P18">
            <v>0</v>
          </cell>
          <cell r="Q18">
            <v>-59.081046310226903</v>
          </cell>
          <cell r="R18">
            <v>-59.057740551987081</v>
          </cell>
          <cell r="S18">
            <v>0</v>
          </cell>
          <cell r="T18">
            <v>5572.425652067699</v>
          </cell>
          <cell r="U18">
            <v>16.787083753342923</v>
          </cell>
          <cell r="V18">
            <v>532.87278113083357</v>
          </cell>
          <cell r="W18">
            <v>0</v>
          </cell>
          <cell r="X18">
            <v>0</v>
          </cell>
          <cell r="Y18">
            <v>4980.4951303848784</v>
          </cell>
          <cell r="Z18">
            <v>5513.367911515712</v>
          </cell>
          <cell r="AA18">
            <v>0</v>
          </cell>
          <cell r="AC18">
            <v>0</v>
          </cell>
          <cell r="AD18">
            <v>-761231.66027868656</v>
          </cell>
          <cell r="AE18">
            <v>0</v>
          </cell>
          <cell r="AF18">
            <v>0</v>
          </cell>
          <cell r="AG18">
            <v>-1254053</v>
          </cell>
          <cell r="AI18">
            <v>-434.68687564402057</v>
          </cell>
          <cell r="AJ18">
            <v>-6803.1388184506477</v>
          </cell>
          <cell r="AM18">
            <v>5513.367911515712</v>
          </cell>
          <cell r="AN18" t="str">
            <v/>
          </cell>
        </row>
        <row r="19">
          <cell r="A19" t="str">
            <v>Iberian Power</v>
          </cell>
          <cell r="B19" t="str">
            <v>JG</v>
          </cell>
          <cell r="C19" t="str">
            <v>EuroP</v>
          </cell>
          <cell r="D19">
            <v>19.396386884950601</v>
          </cell>
          <cell r="F19" t="str">
            <v>Power</v>
          </cell>
          <cell r="G19">
            <v>0.40799628753750911</v>
          </cell>
          <cell r="H19">
            <v>0</v>
          </cell>
          <cell r="I19">
            <v>0</v>
          </cell>
          <cell r="J19">
            <v>1.994084448990355E-3</v>
          </cell>
          <cell r="K19">
            <v>0</v>
          </cell>
          <cell r="L19">
            <v>0</v>
          </cell>
          <cell r="M19">
            <v>2.9893054121838118E-5</v>
          </cell>
          <cell r="N19">
            <v>0</v>
          </cell>
          <cell r="O19">
            <v>0</v>
          </cell>
          <cell r="P19">
            <v>0</v>
          </cell>
          <cell r="Q19">
            <v>0.41002026504062128</v>
          </cell>
          <cell r="R19">
            <v>0.41030475436321723</v>
          </cell>
          <cell r="S19">
            <v>0</v>
          </cell>
          <cell r="T19">
            <v>18.986082130587384</v>
          </cell>
          <cell r="U19">
            <v>-13.71330560324035</v>
          </cell>
          <cell r="V19">
            <v>-70.289303391310412</v>
          </cell>
          <cell r="W19">
            <v>0</v>
          </cell>
          <cell r="X19">
            <v>0</v>
          </cell>
          <cell r="Y19">
            <v>89.685690276261013</v>
          </cell>
          <cell r="Z19">
            <v>19.396386884950601</v>
          </cell>
          <cell r="AA19">
            <v>0</v>
          </cell>
          <cell r="AC19">
            <v>0</v>
          </cell>
          <cell r="AD19">
            <v>14299.749246527617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M19">
            <v>19.396386884950601</v>
          </cell>
          <cell r="AN19" t="str">
            <v/>
          </cell>
        </row>
        <row r="20">
          <cell r="A20" t="str">
            <v>Scandinavian Power</v>
          </cell>
          <cell r="B20" t="str">
            <v>TL</v>
          </cell>
          <cell r="C20" t="str">
            <v>ScP</v>
          </cell>
          <cell r="D20">
            <v>12871.049350929585</v>
          </cell>
          <cell r="F20" t="str">
            <v>Power</v>
          </cell>
          <cell r="G20">
            <v>-224.5912155132545</v>
          </cell>
          <cell r="H20">
            <v>4.7795767181904703</v>
          </cell>
          <cell r="I20">
            <v>0</v>
          </cell>
          <cell r="J20">
            <v>5.3867258366122925E-2</v>
          </cell>
          <cell r="K20">
            <v>-10.985352284046726</v>
          </cell>
          <cell r="L20">
            <v>22.663516471598925</v>
          </cell>
          <cell r="M20">
            <v>3.5302269908500903</v>
          </cell>
          <cell r="N20">
            <v>0</v>
          </cell>
          <cell r="O20">
            <v>-9.6544716297262863</v>
          </cell>
          <cell r="P20">
            <v>0</v>
          </cell>
          <cell r="Q20">
            <v>-214.20385198802191</v>
          </cell>
          <cell r="R20">
            <v>-214.20385271934356</v>
          </cell>
          <cell r="S20">
            <v>0</v>
          </cell>
          <cell r="T20">
            <v>13085.253203648928</v>
          </cell>
          <cell r="U20">
            <v>1618.3471518891899</v>
          </cell>
          <cell r="V20">
            <v>2505.1965260124689</v>
          </cell>
          <cell r="W20">
            <v>0</v>
          </cell>
          <cell r="X20">
            <v>0</v>
          </cell>
          <cell r="Y20">
            <v>10365.852824917116</v>
          </cell>
          <cell r="Z20">
            <v>12871.049350929585</v>
          </cell>
          <cell r="AA20">
            <v>0</v>
          </cell>
          <cell r="AC20">
            <v>0</v>
          </cell>
          <cell r="AD20">
            <v>-2345097.4071559906</v>
          </cell>
          <cell r="AE20">
            <v>0</v>
          </cell>
          <cell r="AF20">
            <v>0</v>
          </cell>
          <cell r="AG20">
            <v>36458</v>
          </cell>
          <cell r="AI20">
            <v>-540.30149591580187</v>
          </cell>
          <cell r="AJ20">
            <v>-540.30149591580187</v>
          </cell>
          <cell r="AM20">
            <v>12871.049350929585</v>
          </cell>
          <cell r="AN20" t="str">
            <v/>
          </cell>
        </row>
        <row r="21">
          <cell r="A21" t="str">
            <v>Eastern1/Sutton Bridge</v>
          </cell>
          <cell r="B21" t="str">
            <v>JS</v>
          </cell>
          <cell r="C21" t="str">
            <v>SO</v>
          </cell>
          <cell r="D21">
            <v>57752.903356968185</v>
          </cell>
          <cell r="F21" t="str">
            <v>SO</v>
          </cell>
          <cell r="G21">
            <v>-8.3913862790404625</v>
          </cell>
          <cell r="H21">
            <v>0</v>
          </cell>
          <cell r="I21">
            <v>0</v>
          </cell>
          <cell r="J21">
            <v>37.162359351817521</v>
          </cell>
          <cell r="K21">
            <v>0</v>
          </cell>
          <cell r="L21">
            <v>12420.527811002903</v>
          </cell>
          <cell r="M21">
            <v>-44.396057229608623</v>
          </cell>
          <cell r="N21">
            <v>-7147.4806783360555</v>
          </cell>
          <cell r="O21">
            <v>0</v>
          </cell>
          <cell r="P21">
            <v>0</v>
          </cell>
          <cell r="Q21">
            <v>5257.422048510015</v>
          </cell>
          <cell r="R21">
            <v>5257.4225211667217</v>
          </cell>
          <cell r="S21">
            <v>0</v>
          </cell>
          <cell r="T21">
            <v>52495.480835801463</v>
          </cell>
          <cell r="U21">
            <v>54209.331562995474</v>
          </cell>
          <cell r="V21">
            <v>55768.450512778349</v>
          </cell>
          <cell r="W21">
            <v>0</v>
          </cell>
          <cell r="X21">
            <v>0</v>
          </cell>
          <cell r="Y21">
            <v>1984.4528441898342</v>
          </cell>
          <cell r="Z21">
            <v>57752.903356968185</v>
          </cell>
          <cell r="AA21">
            <v>0</v>
          </cell>
          <cell r="AC21">
            <v>-149396.72656683091</v>
          </cell>
          <cell r="AD21">
            <v>20021.417837314046</v>
          </cell>
          <cell r="AE21">
            <v>0</v>
          </cell>
          <cell r="AF21">
            <v>-115893.74660634511</v>
          </cell>
          <cell r="AG21">
            <v>11883.918843366042</v>
          </cell>
          <cell r="AI21">
            <v>0</v>
          </cell>
          <cell r="AJ21">
            <v>0</v>
          </cell>
          <cell r="AM21">
            <v>57752.903356968185</v>
          </cell>
          <cell r="AN21" t="str">
            <v>Add note</v>
          </cell>
        </row>
        <row r="22">
          <cell r="A22" t="str">
            <v>Eastern2</v>
          </cell>
          <cell r="B22" t="str">
            <v>JS</v>
          </cell>
          <cell r="C22" t="str">
            <v>SO</v>
          </cell>
          <cell r="D22">
            <v>48832.968011317251</v>
          </cell>
          <cell r="F22" t="str">
            <v>SO</v>
          </cell>
          <cell r="G22">
            <v>-41.369329236212224</v>
          </cell>
          <cell r="H22">
            <v>0</v>
          </cell>
          <cell r="I22">
            <v>0</v>
          </cell>
          <cell r="J22">
            <v>53.953127870002689</v>
          </cell>
          <cell r="K22">
            <v>0</v>
          </cell>
          <cell r="L22">
            <v>12927.269700001098</v>
          </cell>
          <cell r="M22">
            <v>134.85995433795642</v>
          </cell>
          <cell r="N22">
            <v>0</v>
          </cell>
          <cell r="O22">
            <v>0</v>
          </cell>
          <cell r="P22">
            <v>0</v>
          </cell>
          <cell r="Q22">
            <v>13074.713452972845</v>
          </cell>
          <cell r="R22">
            <v>13074.714926552566</v>
          </cell>
          <cell r="S22">
            <v>0</v>
          </cell>
          <cell r="T22">
            <v>35758.253084764685</v>
          </cell>
          <cell r="U22">
            <v>42077.956710317267</v>
          </cell>
          <cell r="V22">
            <v>44622.486572922877</v>
          </cell>
          <cell r="W22">
            <v>0</v>
          </cell>
          <cell r="X22">
            <v>0</v>
          </cell>
          <cell r="Y22">
            <v>4210.4814383943731</v>
          </cell>
          <cell r="Z22">
            <v>48832.968011317251</v>
          </cell>
          <cell r="AA22">
            <v>0</v>
          </cell>
          <cell r="AC22">
            <v>10259.52354323928</v>
          </cell>
          <cell r="AD22">
            <v>27828.410688026928</v>
          </cell>
          <cell r="AE22">
            <v>0</v>
          </cell>
          <cell r="AF22">
            <v>-128525.84686365305</v>
          </cell>
          <cell r="AG22">
            <v>16158.672991476611</v>
          </cell>
          <cell r="AI22">
            <v>-12.601529416093877</v>
          </cell>
          <cell r="AJ22">
            <v>0</v>
          </cell>
          <cell r="AM22">
            <v>48832.968011317251</v>
          </cell>
          <cell r="AN22" t="str">
            <v>Add note</v>
          </cell>
        </row>
        <row r="23">
          <cell r="A23" t="str">
            <v>TPL EDB</v>
          </cell>
          <cell r="B23" t="str">
            <v>JS</v>
          </cell>
          <cell r="C23" t="str">
            <v>SO</v>
          </cell>
          <cell r="D23">
            <v>0</v>
          </cell>
          <cell r="F23" t="str">
            <v>SO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L23">
            <v>7281.81</v>
          </cell>
          <cell r="AM23">
            <v>-7281.81</v>
          </cell>
          <cell r="AN23" t="str">
            <v/>
          </cell>
        </row>
        <row r="24">
          <cell r="A24" t="str">
            <v>Sutton bridge plant</v>
          </cell>
          <cell r="B24" t="str">
            <v>PC</v>
          </cell>
          <cell r="C24" t="str">
            <v>SO</v>
          </cell>
          <cell r="D24">
            <v>-6701.3875096188212</v>
          </cell>
          <cell r="F24" t="str">
            <v>SO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-6701.3875096188212</v>
          </cell>
          <cell r="U24">
            <v>129.0771466529703</v>
          </cell>
          <cell r="V24">
            <v>401.58577758117826</v>
          </cell>
          <cell r="W24">
            <v>0</v>
          </cell>
          <cell r="X24">
            <v>0</v>
          </cell>
          <cell r="Y24">
            <v>-7102.9732871999995</v>
          </cell>
          <cell r="Z24">
            <v>-6701.3875096188212</v>
          </cell>
          <cell r="AA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M24">
            <v>-6701.3875096188212</v>
          </cell>
          <cell r="AN24" t="str">
            <v/>
          </cell>
        </row>
        <row r="25">
          <cell r="A25" t="str">
            <v>Sutton bridge commissioning</v>
          </cell>
          <cell r="B25" t="str">
            <v>LK</v>
          </cell>
          <cell r="C25" t="str">
            <v>UKGas</v>
          </cell>
          <cell r="D25">
            <v>4027.8375414377024</v>
          </cell>
          <cell r="F25" t="str">
            <v>OtherGas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4027.8375414377024</v>
          </cell>
          <cell r="U25">
            <v>5.1692834365805744</v>
          </cell>
          <cell r="V25">
            <v>1582.4981013278511</v>
          </cell>
          <cell r="W25">
            <v>0</v>
          </cell>
          <cell r="X25">
            <v>0</v>
          </cell>
          <cell r="Y25">
            <v>2445.3394401098512</v>
          </cell>
          <cell r="Z25">
            <v>4027.8375414377024</v>
          </cell>
          <cell r="AA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M25">
            <v>4027.8375414377024</v>
          </cell>
          <cell r="AN25" t="str">
            <v/>
          </cell>
        </row>
        <row r="26">
          <cell r="A26" t="str">
            <v>GBP interest rate</v>
          </cell>
          <cell r="B26" t="str">
            <v/>
          </cell>
          <cell r="C26" t="str">
            <v>FP</v>
          </cell>
          <cell r="D26">
            <v>4269.6783092377109</v>
          </cell>
          <cell r="F26" t="str">
            <v>FP</v>
          </cell>
          <cell r="G26">
            <v>0</v>
          </cell>
          <cell r="H26">
            <v>0</v>
          </cell>
          <cell r="I26">
            <v>0</v>
          </cell>
          <cell r="J26">
            <v>98.906550857376217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98.906550857376217</v>
          </cell>
          <cell r="R26">
            <v>98.373008552808642</v>
          </cell>
          <cell r="S26">
            <v>0</v>
          </cell>
          <cell r="T26">
            <v>4171.3053006849022</v>
          </cell>
          <cell r="U26">
            <v>229.98588829313147</v>
          </cell>
          <cell r="V26">
            <v>1119.2112981297992</v>
          </cell>
          <cell r="W26">
            <v>0</v>
          </cell>
          <cell r="X26">
            <v>0</v>
          </cell>
          <cell r="Y26">
            <v>3150.4670111079117</v>
          </cell>
          <cell r="Z26">
            <v>4269.6783092377109</v>
          </cell>
          <cell r="AA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I26">
            <v>0</v>
          </cell>
          <cell r="AJ26">
            <v>0</v>
          </cell>
          <cell r="AM26">
            <v>4269.6783092377109</v>
          </cell>
          <cell r="AN26" t="str">
            <v/>
          </cell>
        </row>
        <row r="27">
          <cell r="A27" t="str">
            <v>USD interest rate</v>
          </cell>
          <cell r="B27" t="str">
            <v/>
          </cell>
          <cell r="C27" t="str">
            <v>FP</v>
          </cell>
          <cell r="D27">
            <v>4727.9751193981783</v>
          </cell>
          <cell r="F27" t="str">
            <v>FP</v>
          </cell>
          <cell r="G27">
            <v>0</v>
          </cell>
          <cell r="H27">
            <v>0</v>
          </cell>
          <cell r="I27">
            <v>0</v>
          </cell>
          <cell r="J27">
            <v>66.01664268756565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66.01664268756565</v>
          </cell>
          <cell r="R27">
            <v>66.016642687565763</v>
          </cell>
          <cell r="S27">
            <v>0</v>
          </cell>
          <cell r="T27">
            <v>4661.9584767106126</v>
          </cell>
          <cell r="U27">
            <v>541.76584982463282</v>
          </cell>
          <cell r="V27">
            <v>2142.4416915587694</v>
          </cell>
          <cell r="W27">
            <v>0</v>
          </cell>
          <cell r="X27">
            <v>0</v>
          </cell>
          <cell r="Y27">
            <v>2585.5334278394089</v>
          </cell>
          <cell r="Z27">
            <v>4727.9751193981783</v>
          </cell>
          <cell r="AA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M27">
            <v>4727.9751193981783</v>
          </cell>
          <cell r="AN27" t="str">
            <v/>
          </cell>
        </row>
        <row r="28">
          <cell r="A28" t="str">
            <v>Inflation</v>
          </cell>
          <cell r="B28" t="str">
            <v>GW</v>
          </cell>
          <cell r="C28" t="str">
            <v>FP</v>
          </cell>
          <cell r="D28">
            <v>-6598.9364607940224</v>
          </cell>
          <cell r="F28" t="str">
            <v>FP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-23.931764490631551</v>
          </cell>
          <cell r="N28">
            <v>0</v>
          </cell>
          <cell r="O28">
            <v>0</v>
          </cell>
          <cell r="P28">
            <v>0</v>
          </cell>
          <cell r="Q28">
            <v>-23.931764490631551</v>
          </cell>
          <cell r="R28">
            <v>-23.931764490631394</v>
          </cell>
          <cell r="S28">
            <v>0</v>
          </cell>
          <cell r="T28">
            <v>-6575.004696303391</v>
          </cell>
          <cell r="U28">
            <v>-8316.4470437818291</v>
          </cell>
          <cell r="V28">
            <v>-8318.2531435680048</v>
          </cell>
          <cell r="W28">
            <v>0</v>
          </cell>
          <cell r="X28">
            <v>0</v>
          </cell>
          <cell r="Y28">
            <v>1719.3166827739826</v>
          </cell>
          <cell r="Z28">
            <v>-6598.9364607940224</v>
          </cell>
          <cell r="AA28">
            <v>0</v>
          </cell>
          <cell r="AC28">
            <v>-149058083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-669.27179114412809</v>
          </cell>
          <cell r="AJ28">
            <v>-12069.310087393242</v>
          </cell>
          <cell r="AM28">
            <v>-6598.9364607940224</v>
          </cell>
          <cell r="AN28" t="str">
            <v/>
          </cell>
        </row>
        <row r="29">
          <cell r="A29" t="str">
            <v>Credit</v>
          </cell>
          <cell r="B29" t="str">
            <v>PW</v>
          </cell>
          <cell r="C29" t="str">
            <v>FP</v>
          </cell>
          <cell r="D29">
            <v>24999.9999312</v>
          </cell>
          <cell r="F29" t="str">
            <v>FP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24999.9999312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24999.9999312</v>
          </cell>
          <cell r="Z29">
            <v>24999.9999312</v>
          </cell>
          <cell r="AA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-87981.930877570339</v>
          </cell>
          <cell r="AM29">
            <v>24999.9999312</v>
          </cell>
          <cell r="AN29" t="str">
            <v/>
          </cell>
        </row>
        <row r="30">
          <cell r="A30" t="str">
            <v>Quoted investments</v>
          </cell>
          <cell r="B30" t="str">
            <v>CW</v>
          </cell>
          <cell r="C30" t="str">
            <v>FP</v>
          </cell>
          <cell r="D30">
            <v>-4747.1517060686065</v>
          </cell>
          <cell r="F30" t="str">
            <v>FP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-4747.1517060686065</v>
          </cell>
          <cell r="U30">
            <v>-984.33155390167758</v>
          </cell>
          <cell r="V30">
            <v>1661.7794139483203</v>
          </cell>
          <cell r="W30">
            <v>0</v>
          </cell>
          <cell r="X30">
            <v>0</v>
          </cell>
          <cell r="Y30">
            <v>-6408.9311200169268</v>
          </cell>
          <cell r="Z30">
            <v>-4747.1517060686065</v>
          </cell>
          <cell r="AA30">
            <v>0</v>
          </cell>
          <cell r="AC30">
            <v>21</v>
          </cell>
          <cell r="AD30" t="e">
            <v>#VALUE!</v>
          </cell>
          <cell r="AE30">
            <v>0</v>
          </cell>
          <cell r="AF30">
            <v>8638.4552349999994</v>
          </cell>
          <cell r="AG30" t="str">
            <v>B/S value / £'000</v>
          </cell>
          <cell r="AI30">
            <v>-339.61423268709609</v>
          </cell>
          <cell r="AJ30">
            <v>0</v>
          </cell>
          <cell r="AM30">
            <v>-4747.1517060686065</v>
          </cell>
          <cell r="AN30" t="str">
            <v/>
          </cell>
        </row>
        <row r="31">
          <cell r="A31" t="str">
            <v>Quoted investments Hedge</v>
          </cell>
          <cell r="B31" t="str">
            <v>CW</v>
          </cell>
          <cell r="C31" t="str">
            <v>FP</v>
          </cell>
          <cell r="D31">
            <v>-1023.6571490398877</v>
          </cell>
          <cell r="F31" t="str">
            <v>FP</v>
          </cell>
          <cell r="G31">
            <v>-56.456896152907149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-56.456896152907149</v>
          </cell>
          <cell r="R31">
            <v>-56.456896152906779</v>
          </cell>
          <cell r="S31">
            <v>0</v>
          </cell>
          <cell r="T31">
            <v>-967.20025288698093</v>
          </cell>
          <cell r="U31">
            <v>-262.53262605780435</v>
          </cell>
          <cell r="V31">
            <v>-590.99486131459003</v>
          </cell>
          <cell r="W31">
            <v>0</v>
          </cell>
          <cell r="X31">
            <v>0</v>
          </cell>
          <cell r="Y31">
            <v>-432.66228772529769</v>
          </cell>
          <cell r="Z31">
            <v>-1023.6571490398877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-1821.23</v>
          </cell>
          <cell r="AG31" t="str">
            <v>B/S value / £'000</v>
          </cell>
          <cell r="AI31">
            <v>0</v>
          </cell>
          <cell r="AJ31">
            <v>0</v>
          </cell>
          <cell r="AM31">
            <v>-1023.6571490398877</v>
          </cell>
          <cell r="AN31" t="str">
            <v/>
          </cell>
        </row>
        <row r="32">
          <cell r="A32" t="str">
            <v>Unquoted investments</v>
          </cell>
          <cell r="B32" t="str">
            <v>CW</v>
          </cell>
          <cell r="C32" t="str">
            <v>FP</v>
          </cell>
          <cell r="D32">
            <v>-14757.920333949274</v>
          </cell>
          <cell r="F32" t="str">
            <v>FP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-14757.920333949274</v>
          </cell>
          <cell r="U32">
            <v>-1742.0315086492728</v>
          </cell>
          <cell r="V32">
            <v>-1741.3055339492748</v>
          </cell>
          <cell r="W32">
            <v>0</v>
          </cell>
          <cell r="X32">
            <v>0</v>
          </cell>
          <cell r="Y32">
            <v>-13016.614799999999</v>
          </cell>
          <cell r="Z32">
            <v>-14757.920333949274</v>
          </cell>
          <cell r="AA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2908</v>
          </cell>
          <cell r="AG32" t="str">
            <v>B/S value / £'000</v>
          </cell>
          <cell r="AI32">
            <v>0</v>
          </cell>
          <cell r="AJ32">
            <v>0</v>
          </cell>
          <cell r="AM32">
            <v>-14757.920333949274</v>
          </cell>
          <cell r="AN32" t="str">
            <v/>
          </cell>
        </row>
        <row r="33">
          <cell r="A33" t="str">
            <v>Monetisations/Other</v>
          </cell>
          <cell r="B33" t="str">
            <v/>
          </cell>
          <cell r="C33" t="str">
            <v>FP</v>
          </cell>
          <cell r="D33">
            <v>-829.62748457060559</v>
          </cell>
          <cell r="F33" t="str">
            <v>FP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-829.62748457060559</v>
          </cell>
          <cell r="U33">
            <v>0</v>
          </cell>
          <cell r="V33">
            <v>-1.6097000000172557E-3</v>
          </cell>
          <cell r="W33">
            <v>0</v>
          </cell>
          <cell r="X33">
            <v>0</v>
          </cell>
          <cell r="Y33">
            <v>-829.62587487060557</v>
          </cell>
          <cell r="Z33">
            <v>-829.62748457060559</v>
          </cell>
          <cell r="AA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M33">
            <v>-829.62748457060559</v>
          </cell>
          <cell r="AN33" t="str">
            <v/>
          </cell>
        </row>
        <row r="34">
          <cell r="A34" t="str">
            <v>EES</v>
          </cell>
          <cell r="B34" t="str">
            <v>RB</v>
          </cell>
          <cell r="C34" t="str">
            <v>UKGas</v>
          </cell>
          <cell r="D34">
            <v>829.34799430448788</v>
          </cell>
          <cell r="F34" t="str">
            <v>FP</v>
          </cell>
          <cell r="G34">
            <v>-18.194936639444617</v>
          </cell>
          <cell r="H34">
            <v>0</v>
          </cell>
          <cell r="I34">
            <v>0</v>
          </cell>
          <cell r="J34">
            <v>1.5213078536903073</v>
          </cell>
          <cell r="K34">
            <v>3.4201221330653819</v>
          </cell>
          <cell r="L34">
            <v>0</v>
          </cell>
          <cell r="M34">
            <v>-2.3419371079369929E-2</v>
          </cell>
          <cell r="N34">
            <v>0</v>
          </cell>
          <cell r="O34">
            <v>28.714805087625351</v>
          </cell>
          <cell r="P34">
            <v>0</v>
          </cell>
          <cell r="Q34">
            <v>15.437879063857052</v>
          </cell>
          <cell r="R34">
            <v>15.873421718689428</v>
          </cell>
          <cell r="S34">
            <v>0</v>
          </cell>
          <cell r="T34">
            <v>813.47457258579846</v>
          </cell>
          <cell r="U34">
            <v>829.34799430448788</v>
          </cell>
          <cell r="V34">
            <v>829.34799430448788</v>
          </cell>
          <cell r="W34">
            <v>0</v>
          </cell>
          <cell r="X34">
            <v>0</v>
          </cell>
          <cell r="Y34">
            <v>0</v>
          </cell>
          <cell r="Z34">
            <v>829.34799430448788</v>
          </cell>
          <cell r="AA34">
            <v>0</v>
          </cell>
          <cell r="AC34">
            <v>-1866682.5068783939</v>
          </cell>
          <cell r="AD34">
            <v>0</v>
          </cell>
          <cell r="AE34">
            <v>0</v>
          </cell>
          <cell r="AF34">
            <v>-931937.13123536343</v>
          </cell>
          <cell r="AG34">
            <v>0</v>
          </cell>
          <cell r="AI34">
            <v>-39.253714278492176</v>
          </cell>
          <cell r="AJ34">
            <v>-413.52772293011219</v>
          </cell>
          <cell r="AM34">
            <v>829.34799430448788</v>
          </cell>
          <cell r="AN34" t="str">
            <v/>
          </cell>
        </row>
        <row r="35">
          <cell r="A35" t="str">
            <v>Oil Price US</v>
          </cell>
          <cell r="B35" t="str">
            <v>JM</v>
          </cell>
          <cell r="C35" t="str">
            <v>NotApp</v>
          </cell>
          <cell r="D35">
            <v>-3943.8896723290031</v>
          </cell>
          <cell r="F35" t="str">
            <v>NonLocal</v>
          </cell>
          <cell r="G35">
            <v>218.78898305341869</v>
          </cell>
          <cell r="H35">
            <v>422.0738713917051</v>
          </cell>
          <cell r="I35">
            <v>-92.657720684686211</v>
          </cell>
          <cell r="J35">
            <v>-638.11409246760877</v>
          </cell>
          <cell r="K35">
            <v>0</v>
          </cell>
          <cell r="L35">
            <v>-15.603057100000285</v>
          </cell>
          <cell r="M35">
            <v>0</v>
          </cell>
          <cell r="N35">
            <v>2381</v>
          </cell>
          <cell r="O35">
            <v>82.847999999999985</v>
          </cell>
          <cell r="P35">
            <v>0</v>
          </cell>
          <cell r="Q35">
            <v>2358.3359841928286</v>
          </cell>
          <cell r="R35">
            <v>2358.3359841928273</v>
          </cell>
          <cell r="S35">
            <v>0</v>
          </cell>
          <cell r="T35">
            <v>-6302.2256565218304</v>
          </cell>
          <cell r="U35">
            <v>-2040.5903058833919</v>
          </cell>
          <cell r="V35">
            <v>-3457.7127914390016</v>
          </cell>
          <cell r="W35">
            <v>0</v>
          </cell>
          <cell r="X35">
            <v>0</v>
          </cell>
          <cell r="Y35">
            <v>-486.17688089000148</v>
          </cell>
          <cell r="Z35">
            <v>-3943.8896723290031</v>
          </cell>
          <cell r="AA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-514</v>
          </cell>
          <cell r="AL35">
            <v>-6523.6198499999991</v>
          </cell>
          <cell r="AM35">
            <v>2579.730177670996</v>
          </cell>
          <cell r="AN35" t="str">
            <v>Add note</v>
          </cell>
        </row>
        <row r="36">
          <cell r="A36" t="str">
            <v>Oil Specific</v>
          </cell>
          <cell r="B36" t="str">
            <v>GW</v>
          </cell>
          <cell r="C36" t="str">
            <v>NotApp</v>
          </cell>
          <cell r="D36">
            <v>6871.5674734000049</v>
          </cell>
          <cell r="F36" t="str">
            <v>NonLocal</v>
          </cell>
          <cell r="G36">
            <v>-841.75230120000015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311.5641268</v>
          </cell>
          <cell r="M36">
            <v>0</v>
          </cell>
          <cell r="N36">
            <v>446</v>
          </cell>
          <cell r="O36">
            <v>0</v>
          </cell>
          <cell r="P36">
            <v>0</v>
          </cell>
          <cell r="Q36">
            <v>-84.188174400000207</v>
          </cell>
          <cell r="R36">
            <v>-84.188174399999298</v>
          </cell>
          <cell r="S36">
            <v>0</v>
          </cell>
          <cell r="T36">
            <v>6955.7556478000042</v>
          </cell>
          <cell r="U36">
            <v>747.19352250000065</v>
          </cell>
          <cell r="V36">
            <v>-1214.5240554999955</v>
          </cell>
          <cell r="W36">
            <v>0</v>
          </cell>
          <cell r="X36">
            <v>0</v>
          </cell>
          <cell r="Y36">
            <v>8086.0915289000004</v>
          </cell>
          <cell r="Z36">
            <v>6871.5674734000049</v>
          </cell>
          <cell r="AA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M36">
            <v>6871.5674734000049</v>
          </cell>
          <cell r="AN36" t="str">
            <v/>
          </cell>
        </row>
        <row r="37">
          <cell r="A37" t="str">
            <v>Oil Basis US</v>
          </cell>
          <cell r="B37" t="str">
            <v>JM</v>
          </cell>
          <cell r="C37" t="str">
            <v>NotApp</v>
          </cell>
          <cell r="D37">
            <v>4034.9616783542665</v>
          </cell>
          <cell r="F37" t="str">
            <v>NonLocal</v>
          </cell>
          <cell r="G37">
            <v>859.87194919924093</v>
          </cell>
          <cell r="H37">
            <v>-204.50151189999997</v>
          </cell>
          <cell r="I37">
            <v>39.412973300000004</v>
          </cell>
          <cell r="J37">
            <v>40.399350299999924</v>
          </cell>
          <cell r="K37">
            <v>0</v>
          </cell>
          <cell r="L37">
            <v>-53.986927200000025</v>
          </cell>
          <cell r="M37">
            <v>0</v>
          </cell>
          <cell r="N37">
            <v>28.000000000000004</v>
          </cell>
          <cell r="O37">
            <v>79.146000000000001</v>
          </cell>
          <cell r="P37">
            <v>0</v>
          </cell>
          <cell r="Q37">
            <v>788.34183369924085</v>
          </cell>
          <cell r="R37">
            <v>788.34183369924131</v>
          </cell>
          <cell r="S37">
            <v>0</v>
          </cell>
          <cell r="T37">
            <v>3246.6198446550252</v>
          </cell>
          <cell r="U37">
            <v>1291.0899841339647</v>
          </cell>
          <cell r="V37">
            <v>2179.8036201792033</v>
          </cell>
          <cell r="W37">
            <v>0</v>
          </cell>
          <cell r="X37">
            <v>0</v>
          </cell>
          <cell r="Y37">
            <v>1855.1580581750632</v>
          </cell>
          <cell r="Z37">
            <v>4034.9616783542665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-141</v>
          </cell>
          <cell r="AM37">
            <v>4034.9616783542665</v>
          </cell>
          <cell r="AN37" t="str">
            <v>Add note</v>
          </cell>
        </row>
        <row r="38">
          <cell r="A38" t="str">
            <v>Resid US</v>
          </cell>
          <cell r="B38" t="str">
            <v>HR</v>
          </cell>
          <cell r="C38" t="str">
            <v>NotApp</v>
          </cell>
          <cell r="D38">
            <v>-6505.0719758000032</v>
          </cell>
          <cell r="F38" t="str">
            <v>NonLocal</v>
          </cell>
          <cell r="G38">
            <v>-180.55846660000128</v>
          </cell>
          <cell r="H38">
            <v>7.8540000000004301E-3</v>
          </cell>
          <cell r="I38">
            <v>7.3103000000001583E-3</v>
          </cell>
          <cell r="J38">
            <v>-2.5697999999997889E-3</v>
          </cell>
          <cell r="K38">
            <v>0</v>
          </cell>
          <cell r="L38">
            <v>-7.4651171000000005</v>
          </cell>
          <cell r="M38">
            <v>0</v>
          </cell>
          <cell r="N38">
            <v>8.1300000000000008</v>
          </cell>
          <cell r="O38">
            <v>0</v>
          </cell>
          <cell r="P38">
            <v>0</v>
          </cell>
          <cell r="Q38">
            <v>-179.8809892000013</v>
          </cell>
          <cell r="R38">
            <v>-179.88098920000175</v>
          </cell>
          <cell r="S38">
            <v>0</v>
          </cell>
          <cell r="T38">
            <v>-6325.1909866000015</v>
          </cell>
          <cell r="U38">
            <v>-1759.6476639000175</v>
          </cell>
          <cell r="V38">
            <v>-4151.0333017000066</v>
          </cell>
          <cell r="W38">
            <v>0</v>
          </cell>
          <cell r="X38">
            <v>0</v>
          </cell>
          <cell r="Y38">
            <v>-2354.0386740999961</v>
          </cell>
          <cell r="Z38">
            <v>-6505.0719758000032</v>
          </cell>
          <cell r="AA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I38">
            <v>0</v>
          </cell>
          <cell r="AJ38">
            <v>-558.38166999999999</v>
          </cell>
          <cell r="AM38">
            <v>-6505.0719758000032</v>
          </cell>
          <cell r="AN38" t="str">
            <v/>
          </cell>
        </row>
        <row r="39">
          <cell r="A39" t="str">
            <v>Refined US</v>
          </cell>
          <cell r="B39" t="str">
            <v>DB</v>
          </cell>
          <cell r="C39" t="str">
            <v>NotApp</v>
          </cell>
          <cell r="D39">
            <v>6350.6567344492196</v>
          </cell>
          <cell r="F39" t="str">
            <v>NonLocal</v>
          </cell>
          <cell r="G39">
            <v>635.23546439998722</v>
          </cell>
          <cell r="H39">
            <v>120.11395009999995</v>
          </cell>
          <cell r="I39">
            <v>-4.9136926999999559</v>
          </cell>
          <cell r="J39">
            <v>-5.7801411999999388</v>
          </cell>
          <cell r="K39">
            <v>0</v>
          </cell>
          <cell r="L39">
            <v>1071.1153796000001</v>
          </cell>
          <cell r="M39">
            <v>0</v>
          </cell>
          <cell r="N39">
            <v>0</v>
          </cell>
          <cell r="O39">
            <v>-204.041</v>
          </cell>
          <cell r="P39">
            <v>0</v>
          </cell>
          <cell r="Q39">
            <v>1611.7299601999875</v>
          </cell>
          <cell r="R39">
            <v>1611.7299601999894</v>
          </cell>
          <cell r="S39">
            <v>0</v>
          </cell>
          <cell r="T39">
            <v>4738.9267742492302</v>
          </cell>
          <cell r="U39">
            <v>5764.687785699949</v>
          </cell>
          <cell r="V39">
            <v>2513.6567344492196</v>
          </cell>
          <cell r="W39">
            <v>0</v>
          </cell>
          <cell r="X39">
            <v>0</v>
          </cell>
          <cell r="Y39">
            <v>3837</v>
          </cell>
          <cell r="Z39">
            <v>6350.6567344492196</v>
          </cell>
          <cell r="AA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I39">
            <v>0</v>
          </cell>
          <cell r="AJ39">
            <v>-500.00495000000001</v>
          </cell>
          <cell r="AM39">
            <v>6350.6567344492196</v>
          </cell>
          <cell r="AN39" t="str">
            <v>Add note</v>
          </cell>
        </row>
        <row r="40">
          <cell r="A40" t="str">
            <v>NG Liquids US</v>
          </cell>
          <cell r="B40" t="str">
            <v>JT</v>
          </cell>
          <cell r="C40" t="str">
            <v>NotApp</v>
          </cell>
          <cell r="D40">
            <v>4579.0024535803004</v>
          </cell>
          <cell r="F40" t="str">
            <v>NonLocal</v>
          </cell>
          <cell r="G40">
            <v>826.48176270000238</v>
          </cell>
          <cell r="H40">
            <v>6.4050676000000069</v>
          </cell>
          <cell r="I40">
            <v>-3.7222246000000023</v>
          </cell>
          <cell r="J40">
            <v>5.4171188000000035</v>
          </cell>
          <cell r="K40">
            <v>0</v>
          </cell>
          <cell r="L40">
            <v>41.145185499999158</v>
          </cell>
          <cell r="M40">
            <v>0</v>
          </cell>
          <cell r="N40">
            <v>34</v>
          </cell>
          <cell r="O40">
            <v>-6.1639999999999997</v>
          </cell>
          <cell r="P40">
            <v>0</v>
          </cell>
          <cell r="Q40">
            <v>903.56291000000158</v>
          </cell>
          <cell r="R40">
            <v>903.56291000000238</v>
          </cell>
          <cell r="S40">
            <v>0</v>
          </cell>
          <cell r="T40">
            <v>3675.4395435802981</v>
          </cell>
          <cell r="U40">
            <v>2621.5268661000041</v>
          </cell>
          <cell r="V40">
            <v>4170.7098574000056</v>
          </cell>
          <cell r="W40">
            <v>0</v>
          </cell>
          <cell r="X40">
            <v>0</v>
          </cell>
          <cell r="Y40">
            <v>408.29259618029471</v>
          </cell>
          <cell r="Z40">
            <v>4579.0024535803004</v>
          </cell>
          <cell r="AA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-941</v>
          </cell>
          <cell r="AM40">
            <v>4579.0024535803004</v>
          </cell>
          <cell r="AN40" t="str">
            <v>Add note</v>
          </cell>
        </row>
        <row r="41">
          <cell r="A41" t="str">
            <v>Petchem/Plast US</v>
          </cell>
          <cell r="B41" t="str">
            <v>JN</v>
          </cell>
          <cell r="C41" t="str">
            <v>NotApp</v>
          </cell>
          <cell r="D41">
            <v>5670.7600072419418</v>
          </cell>
          <cell r="F41" t="str">
            <v>NonLocal</v>
          </cell>
          <cell r="G41">
            <v>249.54827592667263</v>
          </cell>
          <cell r="H41">
            <v>-1.0102399999998589E-2</v>
          </cell>
          <cell r="I41">
            <v>0</v>
          </cell>
          <cell r="J41">
            <v>2.8799390000000038</v>
          </cell>
          <cell r="K41">
            <v>0</v>
          </cell>
          <cell r="L41">
            <v>-126.27973589999999</v>
          </cell>
          <cell r="M41">
            <v>0</v>
          </cell>
          <cell r="N41">
            <v>-5.0000000000000001E-3</v>
          </cell>
          <cell r="O41">
            <v>-2.4433499999999988</v>
          </cell>
          <cell r="P41">
            <v>0</v>
          </cell>
          <cell r="Q41">
            <v>123.69002662667266</v>
          </cell>
          <cell r="R41">
            <v>123.69002662667208</v>
          </cell>
          <cell r="S41">
            <v>0</v>
          </cell>
          <cell r="T41">
            <v>5547.0699806152697</v>
          </cell>
          <cell r="U41">
            <v>226.23878380867063</v>
          </cell>
          <cell r="V41">
            <v>582.05449098405097</v>
          </cell>
          <cell r="W41">
            <v>0</v>
          </cell>
          <cell r="X41">
            <v>0</v>
          </cell>
          <cell r="Y41">
            <v>5088.7055162578908</v>
          </cell>
          <cell r="Z41">
            <v>5670.7600072419418</v>
          </cell>
          <cell r="AA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-871.25199999999995</v>
          </cell>
          <cell r="AM41">
            <v>5670.7600072419418</v>
          </cell>
          <cell r="AN41" t="str">
            <v/>
          </cell>
        </row>
        <row r="42">
          <cell r="A42" t="str">
            <v>Affiliate Books US</v>
          </cell>
          <cell r="B42" t="str">
            <v/>
          </cell>
          <cell r="C42" t="str">
            <v>NotApp</v>
          </cell>
          <cell r="D42">
            <v>1526.942</v>
          </cell>
          <cell r="F42" t="str">
            <v>NonLocal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280.69400000000002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280.69400000000002</v>
          </cell>
          <cell r="R42">
            <v>280.69399999999996</v>
          </cell>
          <cell r="S42">
            <v>0</v>
          </cell>
          <cell r="T42">
            <v>1246.248</v>
          </cell>
          <cell r="U42">
            <v>1054.453</v>
          </cell>
          <cell r="V42">
            <v>1054.453</v>
          </cell>
          <cell r="W42">
            <v>0</v>
          </cell>
          <cell r="X42">
            <v>0</v>
          </cell>
          <cell r="Y42">
            <v>472.48900000000003</v>
          </cell>
          <cell r="Z42">
            <v>1526.942</v>
          </cell>
          <cell r="AA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I42">
            <v>0</v>
          </cell>
          <cell r="AJ42">
            <v>0</v>
          </cell>
          <cell r="AM42">
            <v>1526.942</v>
          </cell>
          <cell r="AN42" t="str">
            <v>Add note</v>
          </cell>
        </row>
        <row r="43">
          <cell r="A43" t="str">
            <v>J Block Liquids</v>
          </cell>
          <cell r="B43" t="str">
            <v>GW</v>
          </cell>
          <cell r="C43" t="str">
            <v>NotApp</v>
          </cell>
          <cell r="D43">
            <v>712</v>
          </cell>
          <cell r="F43" t="str">
            <v>NonLocal</v>
          </cell>
          <cell r="G43">
            <v>-2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-2</v>
          </cell>
          <cell r="R43">
            <v>-1.8227078192726367</v>
          </cell>
          <cell r="S43">
            <v>0</v>
          </cell>
          <cell r="T43">
            <v>713.82270781927264</v>
          </cell>
          <cell r="U43">
            <v>-19.292614330136303</v>
          </cell>
          <cell r="V43">
            <v>-28.836061705806173</v>
          </cell>
          <cell r="W43">
            <v>0</v>
          </cell>
          <cell r="X43">
            <v>0</v>
          </cell>
          <cell r="Y43">
            <v>740.83606170580617</v>
          </cell>
          <cell r="Z43">
            <v>712</v>
          </cell>
          <cell r="AA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M43">
            <v>712</v>
          </cell>
          <cell r="AN43" t="str">
            <v/>
          </cell>
        </row>
        <row r="44">
          <cell r="A44" t="str">
            <v>Global Product origination</v>
          </cell>
          <cell r="B44" t="str">
            <v>DB</v>
          </cell>
          <cell r="C44" t="str">
            <v>NotApp</v>
          </cell>
          <cell r="D44">
            <v>-8477</v>
          </cell>
          <cell r="F44" t="str">
            <v>NonLocal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-7933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-7933</v>
          </cell>
          <cell r="R44">
            <v>-7933</v>
          </cell>
          <cell r="S44">
            <v>0</v>
          </cell>
          <cell r="T44">
            <v>-544</v>
          </cell>
          <cell r="U44">
            <v>-7933</v>
          </cell>
          <cell r="V44">
            <v>-7933</v>
          </cell>
          <cell r="W44">
            <v>0</v>
          </cell>
          <cell r="X44">
            <v>0</v>
          </cell>
          <cell r="Y44">
            <v>-544</v>
          </cell>
          <cell r="Z44">
            <v>-8477</v>
          </cell>
          <cell r="AA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  <cell r="AM44">
            <v>-8477</v>
          </cell>
          <cell r="AN44" t="str">
            <v>Add note</v>
          </cell>
        </row>
        <row r="45">
          <cell r="A45" t="str">
            <v>Singapore</v>
          </cell>
          <cell r="B45" t="str">
            <v>PR</v>
          </cell>
          <cell r="C45" t="str">
            <v>NotApp</v>
          </cell>
          <cell r="D45">
            <v>17033.735710000001</v>
          </cell>
          <cell r="F45" t="str">
            <v>NonLocal</v>
          </cell>
          <cell r="G45">
            <v>3937.1915913563726</v>
          </cell>
          <cell r="H45">
            <v>15.483999999999996</v>
          </cell>
          <cell r="I45">
            <v>0.91100000000000136</v>
          </cell>
          <cell r="J45">
            <v>-1.44</v>
          </cell>
          <cell r="K45">
            <v>0</v>
          </cell>
          <cell r="L45">
            <v>262.22799999999995</v>
          </cell>
          <cell r="M45">
            <v>0</v>
          </cell>
          <cell r="N45">
            <v>-1</v>
          </cell>
          <cell r="O45">
            <v>-1.3990000000000058</v>
          </cell>
          <cell r="P45">
            <v>0</v>
          </cell>
          <cell r="Q45">
            <v>4211.9755913563722</v>
          </cell>
          <cell r="R45">
            <v>4211.6480585558093</v>
          </cell>
          <cell r="S45">
            <v>0</v>
          </cell>
          <cell r="T45">
            <v>12822.087651444192</v>
          </cell>
          <cell r="U45">
            <v>3474.2937983308748</v>
          </cell>
          <cell r="V45">
            <v>3178.9847619790817</v>
          </cell>
          <cell r="W45">
            <v>0</v>
          </cell>
          <cell r="X45">
            <v>0</v>
          </cell>
          <cell r="Y45">
            <v>13854.750948020919</v>
          </cell>
          <cell r="Z45">
            <v>17033.735710000001</v>
          </cell>
          <cell r="AA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-292</v>
          </cell>
          <cell r="AM45">
            <v>17033.735710000001</v>
          </cell>
          <cell r="AN45" t="str">
            <v>Add note</v>
          </cell>
        </row>
        <row r="46">
          <cell r="A46" t="str">
            <v>Singapore arb</v>
          </cell>
          <cell r="B46" t="str">
            <v/>
          </cell>
          <cell r="C46" t="str">
            <v>NotApp</v>
          </cell>
          <cell r="D46">
            <v>588.94999999999982</v>
          </cell>
          <cell r="F46" t="str">
            <v>NonLocal</v>
          </cell>
          <cell r="G46">
            <v>151.10400000000001</v>
          </cell>
          <cell r="H46">
            <v>-3.1000000000000003E-2</v>
          </cell>
          <cell r="I46">
            <v>0</v>
          </cell>
          <cell r="J46">
            <v>0</v>
          </cell>
          <cell r="K46">
            <v>0</v>
          </cell>
          <cell r="L46">
            <v>-11.664000000000101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139.40899999999991</v>
          </cell>
          <cell r="R46">
            <v>139.41100000000006</v>
          </cell>
          <cell r="S46">
            <v>0</v>
          </cell>
          <cell r="T46">
            <v>449.53899999999976</v>
          </cell>
          <cell r="U46">
            <v>1907.528</v>
          </cell>
          <cell r="V46">
            <v>541.43599999999981</v>
          </cell>
          <cell r="W46">
            <v>0</v>
          </cell>
          <cell r="X46">
            <v>0</v>
          </cell>
          <cell r="Y46">
            <v>47.51400000000001</v>
          </cell>
          <cell r="Z46">
            <v>588.94999999999982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M46">
            <v>588.94999999999982</v>
          </cell>
          <cell r="AN46" t="str">
            <v/>
          </cell>
        </row>
        <row r="47">
          <cell r="A47" t="str">
            <v>Singapore Petchems</v>
          </cell>
          <cell r="B47" t="str">
            <v>PR</v>
          </cell>
          <cell r="C47" t="str">
            <v>NotApp</v>
          </cell>
          <cell r="D47">
            <v>562.43499999999995</v>
          </cell>
          <cell r="F47" t="str">
            <v>NonLocal</v>
          </cell>
          <cell r="G47">
            <v>-3.4789999999999965</v>
          </cell>
          <cell r="H47">
            <v>1E-3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-3.4779999999999966</v>
          </cell>
          <cell r="R47">
            <v>-3.4809999999999945</v>
          </cell>
          <cell r="S47">
            <v>0</v>
          </cell>
          <cell r="T47">
            <v>565.91599999999994</v>
          </cell>
          <cell r="U47">
            <v>562.43499999999995</v>
          </cell>
          <cell r="V47">
            <v>562.43499999999995</v>
          </cell>
          <cell r="W47">
            <v>0</v>
          </cell>
          <cell r="X47">
            <v>0</v>
          </cell>
          <cell r="Y47">
            <v>0</v>
          </cell>
          <cell r="Z47">
            <v>562.43499999999995</v>
          </cell>
          <cell r="AA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  <cell r="AM47">
            <v>562.43499999999995</v>
          </cell>
          <cell r="AN47" t="str">
            <v/>
          </cell>
        </row>
        <row r="48">
          <cell r="A48" t="str">
            <v>Products Europe</v>
          </cell>
          <cell r="B48" t="str">
            <v>RK</v>
          </cell>
          <cell r="C48" t="str">
            <v>NotApp</v>
          </cell>
          <cell r="D48">
            <v>-7154.0416999999998</v>
          </cell>
          <cell r="F48" t="str">
            <v>NonLocal</v>
          </cell>
          <cell r="G48">
            <v>-2211.1889999999999</v>
          </cell>
          <cell r="H48">
            <v>-56.560000000000009</v>
          </cell>
          <cell r="I48">
            <v>7.8499999999999952</v>
          </cell>
          <cell r="J48">
            <v>7.286999999999999</v>
          </cell>
          <cell r="K48">
            <v>0</v>
          </cell>
          <cell r="L48">
            <v>148.37399999999997</v>
          </cell>
          <cell r="M48">
            <v>0</v>
          </cell>
          <cell r="N48">
            <v>0</v>
          </cell>
          <cell r="O48">
            <v>-17.252999999999986</v>
          </cell>
          <cell r="P48">
            <v>0</v>
          </cell>
          <cell r="Q48">
            <v>-2121.4910000000004</v>
          </cell>
          <cell r="R48">
            <v>-2121.4480000000012</v>
          </cell>
          <cell r="S48">
            <v>0</v>
          </cell>
          <cell r="T48">
            <v>-5032.5936999999985</v>
          </cell>
          <cell r="U48">
            <v>-3941.7617</v>
          </cell>
          <cell r="V48">
            <v>-5137.7977000000046</v>
          </cell>
          <cell r="W48">
            <v>0</v>
          </cell>
          <cell r="X48">
            <v>0</v>
          </cell>
          <cell r="Y48">
            <v>-2016.2439999999951</v>
          </cell>
          <cell r="Z48">
            <v>-7154.0416999999998</v>
          </cell>
          <cell r="AA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I48">
            <v>0</v>
          </cell>
          <cell r="AJ48">
            <v>0</v>
          </cell>
          <cell r="AM48">
            <v>-7154.0416999999998</v>
          </cell>
          <cell r="AN48" t="str">
            <v>Add note</v>
          </cell>
        </row>
        <row r="49">
          <cell r="A49" t="str">
            <v>Resid Europe</v>
          </cell>
          <cell r="B49" t="str">
            <v>NC</v>
          </cell>
          <cell r="C49" t="str">
            <v>NotApp</v>
          </cell>
          <cell r="D49">
            <v>-2409.760065007843</v>
          </cell>
          <cell r="F49" t="str">
            <v>NonLocal</v>
          </cell>
          <cell r="G49">
            <v>-723.20399999999961</v>
          </cell>
          <cell r="H49">
            <v>-2.8290000000000006</v>
          </cell>
          <cell r="I49">
            <v>0.72</v>
          </cell>
          <cell r="J49">
            <v>1.5259999999999962</v>
          </cell>
          <cell r="K49">
            <v>0</v>
          </cell>
          <cell r="L49">
            <v>61.080999999999996</v>
          </cell>
          <cell r="M49">
            <v>0</v>
          </cell>
          <cell r="N49">
            <v>0</v>
          </cell>
          <cell r="O49">
            <v>-0.25</v>
          </cell>
          <cell r="P49">
            <v>0</v>
          </cell>
          <cell r="Q49">
            <v>-662.95599999999956</v>
          </cell>
          <cell r="R49">
            <v>-662.95099999999911</v>
          </cell>
          <cell r="S49">
            <v>0</v>
          </cell>
          <cell r="T49">
            <v>-1746.8090650078439</v>
          </cell>
          <cell r="U49">
            <v>-2169.7810000000018</v>
          </cell>
          <cell r="V49">
            <v>-1912.7680000000014</v>
          </cell>
          <cell r="W49">
            <v>0</v>
          </cell>
          <cell r="X49">
            <v>0</v>
          </cell>
          <cell r="Y49">
            <v>-496.99206500784169</v>
          </cell>
          <cell r="Z49">
            <v>-2409.760065007843</v>
          </cell>
          <cell r="AA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M49">
            <v>-2409.760065007843</v>
          </cell>
          <cell r="AN49" t="str">
            <v>Add note</v>
          </cell>
        </row>
        <row r="50">
          <cell r="A50" t="str">
            <v>Fin Europe</v>
          </cell>
          <cell r="B50" t="str">
            <v>NC</v>
          </cell>
          <cell r="C50" t="str">
            <v>NotApp</v>
          </cell>
          <cell r="D50">
            <v>930.85175000000072</v>
          </cell>
          <cell r="F50" t="str">
            <v>NonLocal</v>
          </cell>
          <cell r="G50">
            <v>219.56299999999973</v>
          </cell>
          <cell r="H50">
            <v>-18.397999999999996</v>
          </cell>
          <cell r="I50">
            <v>0</v>
          </cell>
          <cell r="J50">
            <v>4.742999999999995</v>
          </cell>
          <cell r="K50">
            <v>0</v>
          </cell>
          <cell r="L50">
            <v>140.87100000000004</v>
          </cell>
          <cell r="M50">
            <v>0</v>
          </cell>
          <cell r="N50">
            <v>0</v>
          </cell>
          <cell r="O50">
            <v>-0.5</v>
          </cell>
          <cell r="P50">
            <v>0</v>
          </cell>
          <cell r="Q50">
            <v>346.27899999999977</v>
          </cell>
          <cell r="R50">
            <v>346.27699999999436</v>
          </cell>
          <cell r="S50">
            <v>0</v>
          </cell>
          <cell r="T50">
            <v>584.57475000000636</v>
          </cell>
          <cell r="U50">
            <v>-789.45771999999806</v>
          </cell>
          <cell r="V50">
            <v>-643.93928499999356</v>
          </cell>
          <cell r="W50">
            <v>0</v>
          </cell>
          <cell r="X50">
            <v>0</v>
          </cell>
          <cell r="Y50">
            <v>1574.7910349999943</v>
          </cell>
          <cell r="Z50">
            <v>930.85175000000072</v>
          </cell>
          <cell r="AA50">
            <v>0</v>
          </cell>
          <cell r="AC50">
            <v>0</v>
          </cell>
          <cell r="AD50">
            <v>10281.019185266074</v>
          </cell>
          <cell r="AE50" t="str">
            <v>USDk PrepaymentExposure to Russia</v>
          </cell>
          <cell r="AF50">
            <v>0</v>
          </cell>
          <cell r="AG50">
            <v>0</v>
          </cell>
          <cell r="AI50">
            <v>0</v>
          </cell>
          <cell r="AJ50">
            <v>0</v>
          </cell>
          <cell r="AM50">
            <v>930.85175000000072</v>
          </cell>
          <cell r="AN50" t="str">
            <v>Add note</v>
          </cell>
        </row>
        <row r="51">
          <cell r="A51" t="str">
            <v>Petchems Europe</v>
          </cell>
          <cell r="B51" t="str">
            <v>SB</v>
          </cell>
          <cell r="C51" t="str">
            <v>NotApp</v>
          </cell>
          <cell r="D51">
            <v>1250.2721544304927</v>
          </cell>
          <cell r="F51" t="str">
            <v>NonLocal</v>
          </cell>
          <cell r="G51">
            <v>56.000000000000007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15.5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71.5</v>
          </cell>
          <cell r="R51">
            <v>71.499999999999545</v>
          </cell>
          <cell r="S51">
            <v>0</v>
          </cell>
          <cell r="T51">
            <v>1178.7721544304932</v>
          </cell>
          <cell r="U51">
            <v>369.19999999999959</v>
          </cell>
          <cell r="V51">
            <v>702.79991443049266</v>
          </cell>
          <cell r="W51">
            <v>0</v>
          </cell>
          <cell r="X51">
            <v>0</v>
          </cell>
          <cell r="Y51">
            <v>547.47224000000006</v>
          </cell>
          <cell r="Z51">
            <v>1250.2721544304927</v>
          </cell>
          <cell r="AA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I51">
            <v>0</v>
          </cell>
          <cell r="AJ51">
            <v>0</v>
          </cell>
          <cell r="AM51">
            <v>1250.2721544304927</v>
          </cell>
          <cell r="AN51" t="str">
            <v/>
          </cell>
        </row>
        <row r="52">
          <cell r="A52" t="str">
            <v>Lite Europe</v>
          </cell>
          <cell r="B52" t="str">
            <v>SB</v>
          </cell>
          <cell r="C52" t="str">
            <v>NotApp</v>
          </cell>
          <cell r="D52">
            <v>0</v>
          </cell>
          <cell r="F52" t="str">
            <v>NonLocal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I52">
            <v>0</v>
          </cell>
          <cell r="AJ52">
            <v>0</v>
          </cell>
          <cell r="AM52">
            <v>0</v>
          </cell>
          <cell r="AN52" t="str">
            <v/>
          </cell>
        </row>
        <row r="53">
          <cell r="A53" t="str">
            <v>LPG Global</v>
          </cell>
          <cell r="B53" t="str">
            <v>BW</v>
          </cell>
          <cell r="C53" t="str">
            <v>NotApp</v>
          </cell>
          <cell r="D53">
            <v>-1800.8953614495424</v>
          </cell>
          <cell r="F53" t="str">
            <v>NonLocal</v>
          </cell>
          <cell r="G53">
            <v>394.36825490767444</v>
          </cell>
          <cell r="H53">
            <v>47.201999999999991</v>
          </cell>
          <cell r="I53">
            <v>-2.9570000000000034</v>
          </cell>
          <cell r="J53">
            <v>-7.3369999999999997</v>
          </cell>
          <cell r="K53">
            <v>0</v>
          </cell>
          <cell r="L53">
            <v>198.54300000000006</v>
          </cell>
          <cell r="M53">
            <v>0</v>
          </cell>
          <cell r="N53">
            <v>0</v>
          </cell>
          <cell r="O53">
            <v>-0.75</v>
          </cell>
          <cell r="P53">
            <v>0</v>
          </cell>
          <cell r="Q53">
            <v>629.06925490767458</v>
          </cell>
          <cell r="R53">
            <v>629.05324490767339</v>
          </cell>
          <cell r="S53">
            <v>0</v>
          </cell>
          <cell r="T53">
            <v>-2429.9486063572158</v>
          </cell>
          <cell r="U53">
            <v>1981.6038843007161</v>
          </cell>
          <cell r="V53">
            <v>1020.0880175369991</v>
          </cell>
          <cell r="W53">
            <v>0</v>
          </cell>
          <cell r="X53">
            <v>0</v>
          </cell>
          <cell r="Y53">
            <v>-2820.9833789865415</v>
          </cell>
          <cell r="Z53">
            <v>-1800.8953614495424</v>
          </cell>
          <cell r="AA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I53">
            <v>0</v>
          </cell>
          <cell r="AJ53">
            <v>0</v>
          </cell>
          <cell r="AM53">
            <v>-1800.8953614495424</v>
          </cell>
          <cell r="AN53" t="str">
            <v>Add note</v>
          </cell>
        </row>
        <row r="54">
          <cell r="A54" t="str">
            <v>LPG Cremona</v>
          </cell>
          <cell r="B54" t="str">
            <v>BW</v>
          </cell>
          <cell r="C54" t="str">
            <v>NotApp</v>
          </cell>
          <cell r="D54">
            <v>-4052.3554764134374</v>
          </cell>
          <cell r="F54" t="str">
            <v>NonLocal</v>
          </cell>
          <cell r="G54">
            <v>0</v>
          </cell>
          <cell r="H54">
            <v>0</v>
          </cell>
          <cell r="I54">
            <v>0</v>
          </cell>
          <cell r="J54">
            <v>5.1859999999999218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-1.0000000000000009E-3</v>
          </cell>
          <cell r="P54">
            <v>0</v>
          </cell>
          <cell r="Q54">
            <v>5.1849999999999214</v>
          </cell>
          <cell r="R54">
            <v>5.1848100251377218</v>
          </cell>
          <cell r="S54">
            <v>0</v>
          </cell>
          <cell r="T54">
            <v>-4057.5402864385751</v>
          </cell>
          <cell r="U54">
            <v>677.06896335787451</v>
          </cell>
          <cell r="V54">
            <v>-729.54647641343627</v>
          </cell>
          <cell r="W54">
            <v>0</v>
          </cell>
          <cell r="X54">
            <v>0</v>
          </cell>
          <cell r="Y54">
            <v>-3322.8090000000011</v>
          </cell>
          <cell r="Z54">
            <v>-4052.3554764134374</v>
          </cell>
          <cell r="AA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I54">
            <v>0</v>
          </cell>
          <cell r="AJ54">
            <v>0</v>
          </cell>
          <cell r="AM54">
            <v>-4052.3554764134374</v>
          </cell>
          <cell r="AN54" t="str">
            <v/>
          </cell>
        </row>
        <row r="55">
          <cell r="A55" t="str">
            <v>Low Sulphur</v>
          </cell>
          <cell r="B55" t="str">
            <v>BW</v>
          </cell>
          <cell r="C55" t="str">
            <v>NotApp</v>
          </cell>
          <cell r="D55">
            <v>0</v>
          </cell>
          <cell r="F55" t="str">
            <v>NonLocal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M55">
            <v>0</v>
          </cell>
          <cell r="AN55" t="str">
            <v/>
          </cell>
        </row>
        <row r="56">
          <cell r="A56" t="str">
            <v>London Origination</v>
          </cell>
          <cell r="B56" t="str">
            <v>KB</v>
          </cell>
          <cell r="C56" t="str">
            <v>NotApp</v>
          </cell>
          <cell r="D56">
            <v>-58.999999999999993</v>
          </cell>
          <cell r="F56" t="str">
            <v>NonLocal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-58.999999999999993</v>
          </cell>
          <cell r="U56">
            <v>-58.999999999999993</v>
          </cell>
          <cell r="V56">
            <v>-58.999999999999993</v>
          </cell>
          <cell r="W56">
            <v>0</v>
          </cell>
          <cell r="X56">
            <v>0</v>
          </cell>
          <cell r="Y56">
            <v>0</v>
          </cell>
          <cell r="Z56">
            <v>-58.999999999999993</v>
          </cell>
          <cell r="AA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M56">
            <v>-58.999999999999993</v>
          </cell>
          <cell r="AN56" t="str">
            <v/>
          </cell>
        </row>
        <row r="57">
          <cell r="A57" t="str">
            <v>Finland</v>
          </cell>
          <cell r="B57" t="str">
            <v>BW</v>
          </cell>
          <cell r="C57" t="str">
            <v>NotApp</v>
          </cell>
          <cell r="D57">
            <v>3189.55</v>
          </cell>
          <cell r="F57" t="str">
            <v>NonLocal</v>
          </cell>
          <cell r="G57">
            <v>-124.96699999999994</v>
          </cell>
          <cell r="H57">
            <v>-25.124000000000009</v>
          </cell>
          <cell r="I57">
            <v>1.8810000000000018</v>
          </cell>
          <cell r="J57">
            <v>2.2640000000000171</v>
          </cell>
          <cell r="K57">
            <v>0</v>
          </cell>
          <cell r="L57">
            <v>6.32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-139.62599999999995</v>
          </cell>
          <cell r="R57">
            <v>-139.62599999999975</v>
          </cell>
          <cell r="S57">
            <v>0</v>
          </cell>
          <cell r="T57">
            <v>3329.1759999999999</v>
          </cell>
          <cell r="U57">
            <v>1258.7000000000003</v>
          </cell>
          <cell r="V57">
            <v>1575.4830000000002</v>
          </cell>
          <cell r="W57">
            <v>0</v>
          </cell>
          <cell r="X57">
            <v>0</v>
          </cell>
          <cell r="Y57">
            <v>1614.067</v>
          </cell>
          <cell r="Z57">
            <v>3189.55</v>
          </cell>
          <cell r="AA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I57">
            <v>0</v>
          </cell>
          <cell r="AJ57">
            <v>0</v>
          </cell>
          <cell r="AM57">
            <v>3189.55</v>
          </cell>
          <cell r="AN57" t="str">
            <v/>
          </cell>
        </row>
        <row r="58">
          <cell r="A58" t="str">
            <v>Finland JV</v>
          </cell>
          <cell r="B58" t="str">
            <v>KB</v>
          </cell>
          <cell r="C58" t="str">
            <v>NotApp</v>
          </cell>
          <cell r="D58">
            <v>1405.6189999999997</v>
          </cell>
          <cell r="F58" t="str">
            <v>NonLocal</v>
          </cell>
          <cell r="G58">
            <v>-54.344999999999999</v>
          </cell>
          <cell r="H58">
            <v>0</v>
          </cell>
          <cell r="I58">
            <v>-0.02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-54.365000000000002</v>
          </cell>
          <cell r="R58">
            <v>-54.364000000000033</v>
          </cell>
          <cell r="S58">
            <v>0</v>
          </cell>
          <cell r="T58">
            <v>1459.9829999999997</v>
          </cell>
          <cell r="U58">
            <v>-83.840000000000146</v>
          </cell>
          <cell r="V58">
            <v>491.07199999999966</v>
          </cell>
          <cell r="W58">
            <v>0</v>
          </cell>
          <cell r="X58">
            <v>0</v>
          </cell>
          <cell r="Y58">
            <v>914.54700000000003</v>
          </cell>
          <cell r="Z58">
            <v>1405.6189999999997</v>
          </cell>
          <cell r="AA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I58">
            <v>0</v>
          </cell>
          <cell r="AJ58">
            <v>0</v>
          </cell>
          <cell r="AM58">
            <v>1405.6189999999997</v>
          </cell>
          <cell r="AN58" t="str">
            <v/>
          </cell>
        </row>
        <row r="59">
          <cell r="A59" t="str">
            <v>Teesside Utility - Watershed Book</v>
          </cell>
          <cell r="B59" t="str">
            <v>MS</v>
          </cell>
          <cell r="C59" t="str">
            <v>Teeside Utility</v>
          </cell>
          <cell r="D59">
            <v>-8611.9907093823276</v>
          </cell>
          <cell r="F59" t="str">
            <v>SO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-465.81794919925574</v>
          </cell>
          <cell r="P59">
            <v>0</v>
          </cell>
          <cell r="Q59">
            <v>-465.81794919925574</v>
          </cell>
          <cell r="R59">
            <v>-465.81645961608774</v>
          </cell>
          <cell r="S59">
            <v>0</v>
          </cell>
          <cell r="T59">
            <v>-8146.1742497662399</v>
          </cell>
          <cell r="U59">
            <v>-7680.4660961458412</v>
          </cell>
          <cell r="V59">
            <v>-16791.635852718566</v>
          </cell>
          <cell r="W59">
            <v>0</v>
          </cell>
          <cell r="X59">
            <v>0</v>
          </cell>
          <cell r="Y59">
            <v>8179.6451433362372</v>
          </cell>
          <cell r="Z59">
            <v>-8611.9907093823276</v>
          </cell>
          <cell r="AA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I59">
            <v>0</v>
          </cell>
          <cell r="AJ59">
            <v>0</v>
          </cell>
          <cell r="AM59">
            <v>-8611.9907093823276</v>
          </cell>
          <cell r="AN59" t="str">
            <v>Add note</v>
          </cell>
        </row>
        <row r="60">
          <cell r="A60" t="str">
            <v>Teesside Utility - ETOL *</v>
          </cell>
          <cell r="B60" t="str">
            <v>MS</v>
          </cell>
          <cell r="C60" t="str">
            <v>Teeside Utility</v>
          </cell>
          <cell r="D60">
            <v>2419.7295847937557</v>
          </cell>
          <cell r="F60" t="str">
            <v>SO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2419.7295847937557</v>
          </cell>
          <cell r="U60">
            <v>478.58008479375587</v>
          </cell>
          <cell r="V60">
            <v>1338.3891847937557</v>
          </cell>
          <cell r="W60">
            <v>0</v>
          </cell>
          <cell r="X60">
            <v>0</v>
          </cell>
          <cell r="Y60">
            <v>1081.3404</v>
          </cell>
          <cell r="Z60">
            <v>2419.7295847937557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M60">
            <v>2419.7295847937557</v>
          </cell>
          <cell r="AN60" t="str">
            <v/>
          </cell>
        </row>
        <row r="61">
          <cell r="A61" t="str">
            <v>Watershed - Inter-book hedges</v>
          </cell>
          <cell r="B61" t="str">
            <v>MS</v>
          </cell>
          <cell r="C61" t="str">
            <v>Teeside Utility</v>
          </cell>
          <cell r="D61">
            <v>6259.5537102154321</v>
          </cell>
          <cell r="F61" t="str">
            <v>SO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6259.5537102154321</v>
          </cell>
          <cell r="U61">
            <v>2837.9777364518609</v>
          </cell>
          <cell r="V61">
            <v>6372.5634290361832</v>
          </cell>
          <cell r="W61">
            <v>0</v>
          </cell>
          <cell r="X61">
            <v>0</v>
          </cell>
          <cell r="Y61">
            <v>-113.00971882075056</v>
          </cell>
          <cell r="Z61">
            <v>6259.5537102154321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I61">
            <v>0</v>
          </cell>
          <cell r="AJ61">
            <v>0</v>
          </cell>
          <cell r="AM61">
            <v>6259.5537102154321</v>
          </cell>
          <cell r="AN61" t="str">
            <v/>
          </cell>
        </row>
        <row r="62">
          <cell r="A62" t="str">
            <v>Blank</v>
          </cell>
          <cell r="B62" t="str">
            <v/>
          </cell>
          <cell r="C62" t="str">
            <v>NotApp</v>
          </cell>
          <cell r="D62">
            <v>0</v>
          </cell>
          <cell r="F62" t="str">
            <v>SO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M62">
            <v>0</v>
          </cell>
          <cell r="AN62" t="str">
            <v/>
          </cell>
        </row>
        <row r="63">
          <cell r="A63" t="str">
            <v>Teesside Liquids</v>
          </cell>
          <cell r="B63" t="str">
            <v>LK</v>
          </cell>
          <cell r="C63" t="str">
            <v>Sutton Bridge</v>
          </cell>
          <cell r="D63">
            <v>-510.15135835268683</v>
          </cell>
          <cell r="F63" t="str">
            <v>OtherGas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-27.119538138312834</v>
          </cell>
          <cell r="P63">
            <v>0</v>
          </cell>
          <cell r="Q63">
            <v>-27.119538138312834</v>
          </cell>
          <cell r="R63">
            <v>-27.119538138312862</v>
          </cell>
          <cell r="S63">
            <v>0</v>
          </cell>
          <cell r="T63">
            <v>-483.03182021437397</v>
          </cell>
          <cell r="U63">
            <v>52.643809327313143</v>
          </cell>
          <cell r="V63">
            <v>-510.15135835268683</v>
          </cell>
          <cell r="W63">
            <v>0</v>
          </cell>
          <cell r="X63">
            <v>0</v>
          </cell>
          <cell r="Y63">
            <v>0</v>
          </cell>
          <cell r="Z63">
            <v>-510.15135835268683</v>
          </cell>
          <cell r="AA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M63">
            <v>-510.15135835268683</v>
          </cell>
          <cell r="AN63" t="str">
            <v/>
          </cell>
        </row>
        <row r="64">
          <cell r="A64" t="str">
            <v>J Block Physical</v>
          </cell>
          <cell r="B64" t="str">
            <v>LK</v>
          </cell>
          <cell r="C64" t="str">
            <v>Other Non MTM</v>
          </cell>
          <cell r="D64">
            <v>0</v>
          </cell>
          <cell r="F64" t="str">
            <v>JB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>
            <v>0</v>
          </cell>
          <cell r="AJ64">
            <v>0</v>
          </cell>
          <cell r="AM64">
            <v>0</v>
          </cell>
          <cell r="AN64" t="str">
            <v/>
          </cell>
        </row>
        <row r="65">
          <cell r="A65" t="str">
            <v>Enrici</v>
          </cell>
          <cell r="B65" t="str">
            <v/>
          </cell>
          <cell r="C65" t="str">
            <v>Other Non MTM</v>
          </cell>
          <cell r="D65">
            <v>-4074.0324391211225</v>
          </cell>
          <cell r="F65" t="str">
            <v>NonLocal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-1226.7602840213276</v>
          </cell>
          <cell r="P65">
            <v>0</v>
          </cell>
          <cell r="Q65">
            <v>-1226.7602840213276</v>
          </cell>
          <cell r="R65">
            <v>-1227.5419648264901</v>
          </cell>
          <cell r="S65">
            <v>0</v>
          </cell>
          <cell r="T65">
            <v>-2846.4904742946323</v>
          </cell>
          <cell r="U65">
            <v>-1843.3150072611222</v>
          </cell>
          <cell r="V65">
            <v>-6390.0317443211225</v>
          </cell>
          <cell r="W65">
            <v>0</v>
          </cell>
          <cell r="X65">
            <v>0</v>
          </cell>
          <cell r="Y65">
            <v>2315.9993052</v>
          </cell>
          <cell r="Z65">
            <v>-4074.0324391211225</v>
          </cell>
          <cell r="AA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I65">
            <v>0</v>
          </cell>
          <cell r="AJ65">
            <v>0</v>
          </cell>
          <cell r="AM65">
            <v>-4074.0324391211225</v>
          </cell>
          <cell r="AN65" t="str">
            <v>Add note</v>
          </cell>
        </row>
        <row r="66">
          <cell r="A66" t="str">
            <v>Bitterfeld Equity *</v>
          </cell>
          <cell r="B66" t="str">
            <v/>
          </cell>
          <cell r="C66" t="str">
            <v>Other Non MTM</v>
          </cell>
          <cell r="D66">
            <v>-675.48418756690705</v>
          </cell>
          <cell r="F66" t="str">
            <v>NonLocal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-1.3228953387343734</v>
          </cell>
          <cell r="P66">
            <v>0</v>
          </cell>
          <cell r="Q66">
            <v>-1.3228953387343734</v>
          </cell>
          <cell r="R66">
            <v>-1.3228953387343836</v>
          </cell>
          <cell r="S66">
            <v>0</v>
          </cell>
          <cell r="T66">
            <v>-674.16129222817267</v>
          </cell>
          <cell r="U66">
            <v>31.935358039855295</v>
          </cell>
          <cell r="V66">
            <v>11.621718473361398</v>
          </cell>
          <cell r="W66">
            <v>0</v>
          </cell>
          <cell r="X66">
            <v>0</v>
          </cell>
          <cell r="Y66">
            <v>-687.10590604026845</v>
          </cell>
          <cell r="Z66">
            <v>-675.48418756690705</v>
          </cell>
          <cell r="AA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M66">
            <v>-675.48418756690705</v>
          </cell>
          <cell r="AN66" t="str">
            <v/>
          </cell>
        </row>
        <row r="67">
          <cell r="A67" t="str">
            <v>SB Equity *</v>
          </cell>
          <cell r="B67" t="str">
            <v/>
          </cell>
          <cell r="C67" t="str">
            <v>Other Non MTM</v>
          </cell>
          <cell r="D67">
            <v>38724.425610841005</v>
          </cell>
          <cell r="F67" t="str">
            <v>NonLocal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38724.425610841005</v>
          </cell>
          <cell r="U67">
            <v>38724.425610841005</v>
          </cell>
          <cell r="V67">
            <v>38724.425610841005</v>
          </cell>
          <cell r="W67">
            <v>0</v>
          </cell>
          <cell r="X67">
            <v>0</v>
          </cell>
          <cell r="Y67">
            <v>0</v>
          </cell>
          <cell r="Z67">
            <v>38724.425610841005</v>
          </cell>
          <cell r="AA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M67">
            <v>38724.425610841005</v>
          </cell>
          <cell r="AN67" t="str">
            <v/>
          </cell>
        </row>
        <row r="68">
          <cell r="A68" t="str">
            <v xml:space="preserve">PERMS Services </v>
          </cell>
          <cell r="B68" t="str">
            <v/>
          </cell>
          <cell r="C68" t="str">
            <v>Other Non MTM</v>
          </cell>
          <cell r="D68">
            <v>0</v>
          </cell>
          <cell r="F68" t="str">
            <v>NonLocal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-242.48057629550297</v>
          </cell>
          <cell r="P68">
            <v>0</v>
          </cell>
          <cell r="Q68">
            <v>-242.48057629550297</v>
          </cell>
          <cell r="R68">
            <v>-242.48057629550297</v>
          </cell>
          <cell r="S68">
            <v>0</v>
          </cell>
          <cell r="T68">
            <v>242.48057629550297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M68">
            <v>0</v>
          </cell>
          <cell r="AN68" t="str">
            <v/>
          </cell>
        </row>
        <row r="70">
          <cell r="A70" t="str">
            <v>Total</v>
          </cell>
          <cell r="D70">
            <v>251044.41914583725</v>
          </cell>
          <cell r="G70">
            <v>2728.4000732988848</v>
          </cell>
          <cell r="H70">
            <v>335.08539138406297</v>
          </cell>
          <cell r="I70">
            <v>-53.837079525244803</v>
          </cell>
          <cell r="J70">
            <v>-443.4912012581467</v>
          </cell>
          <cell r="K70">
            <v>-22.083223343384134</v>
          </cell>
          <cell r="L70">
            <v>10738.237641676296</v>
          </cell>
          <cell r="M70">
            <v>72.311914013314592</v>
          </cell>
          <cell r="N70">
            <v>-4343.7417009579449</v>
          </cell>
          <cell r="O70">
            <v>6701.0073294192753</v>
          </cell>
          <cell r="P70">
            <v>0</v>
          </cell>
          <cell r="Q70">
            <v>15711.889144707104</v>
          </cell>
          <cell r="R70">
            <v>15709.977570682675</v>
          </cell>
          <cell r="T70">
            <v>235334.44157515446</v>
          </cell>
          <cell r="U70">
            <v>117536.64985595732</v>
          </cell>
          <cell r="V70">
            <v>117556.58542219915</v>
          </cell>
          <cell r="W70">
            <v>0</v>
          </cell>
          <cell r="X70">
            <v>0</v>
          </cell>
          <cell r="Y70">
            <v>133487.83372363803</v>
          </cell>
          <cell r="Z70">
            <v>251044.41914583725</v>
          </cell>
          <cell r="AC70">
            <v>163225917.63194335</v>
          </cell>
          <cell r="AD70" t="e">
            <v>#VALUE!</v>
          </cell>
          <cell r="AE70" t="str">
            <v>Total</v>
          </cell>
          <cell r="AF70">
            <v>66499427.893814847</v>
          </cell>
          <cell r="AG70">
            <v>-8778715.3639985435</v>
          </cell>
          <cell r="AI70">
            <v>-9158.0645098934856</v>
          </cell>
          <cell r="AJ70">
            <v>-156638.34716811034</v>
          </cell>
          <cell r="AL70">
            <v>758.19015000000127</v>
          </cell>
          <cell r="AM70">
            <v>250286.22899583727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10" workbookViewId="0">
      <selection activeCell="M27" sqref="M2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4.28515625" customWidth="1"/>
    <col min="8" max="8" width="6.85546875" customWidth="1"/>
    <col min="9" max="9" width="1.140625" customWidth="1"/>
    <col min="10" max="10" width="6.85546875" customWidth="1"/>
    <col min="11" max="11" width="6" customWidth="1"/>
    <col min="12" max="12" width="6.28515625" style="3" customWidth="1"/>
    <col min="13" max="13" width="14.85546875" style="4" customWidth="1"/>
    <col min="15" max="15" width="14.85546875" style="32" customWidth="1"/>
  </cols>
  <sheetData>
    <row r="1" spans="1:15" ht="20.100000000000001" customHeight="1">
      <c r="B1" s="1"/>
      <c r="C1" s="2"/>
    </row>
    <row r="2" spans="1:15" ht="20.100000000000001" customHeight="1">
      <c r="B2" s="1"/>
      <c r="C2" s="2"/>
    </row>
    <row r="3" spans="1:15" ht="20.100000000000001" customHeight="1">
      <c r="B3" s="1"/>
      <c r="C3" s="2"/>
      <c r="M3" s="5" t="s">
        <v>0</v>
      </c>
    </row>
    <row r="4" spans="1:15" ht="20.100000000000001" customHeight="1">
      <c r="B4" s="1"/>
      <c r="C4" s="2"/>
      <c r="M4" s="5"/>
    </row>
    <row r="5" spans="1:15" ht="39.950000000000003" customHeight="1">
      <c r="B5" s="1"/>
      <c r="C5" s="2"/>
      <c r="M5" s="6" t="s">
        <v>1</v>
      </c>
    </row>
    <row r="6" spans="1:15" s="3" customFormat="1" ht="23.25" customHeight="1">
      <c r="B6" s="7"/>
      <c r="C6" s="7"/>
      <c r="K6" s="8"/>
      <c r="L6" s="8"/>
      <c r="M6" s="9" t="s">
        <v>2</v>
      </c>
      <c r="O6" s="33"/>
    </row>
    <row r="7" spans="1:15" s="3" customFormat="1" ht="12.95" customHeight="1">
      <c r="B7" s="7"/>
      <c r="C7" s="7"/>
      <c r="K7" s="8"/>
      <c r="L7" s="8"/>
      <c r="M7" s="10"/>
      <c r="O7" s="33"/>
    </row>
    <row r="8" spans="1:15" s="3" customFormat="1" ht="12.95" customHeight="1">
      <c r="B8" s="7"/>
      <c r="C8" s="7"/>
      <c r="K8" s="8"/>
      <c r="L8" s="8"/>
      <c r="M8" s="10"/>
      <c r="O8" s="33"/>
    </row>
    <row r="9" spans="1:15" s="3" customFormat="1" ht="12.95" customHeight="1">
      <c r="B9" s="7"/>
      <c r="C9" s="7"/>
      <c r="K9" s="8"/>
      <c r="L9" s="8"/>
      <c r="M9" s="10"/>
      <c r="O9" s="33"/>
    </row>
    <row r="10" spans="1:15" s="3" customFormat="1" ht="15">
      <c r="A10" s="11" t="s">
        <v>3</v>
      </c>
      <c r="C10" s="12"/>
      <c r="D10" s="13"/>
      <c r="E10" s="13"/>
      <c r="F10" s="14"/>
      <c r="G10" s="11"/>
      <c r="H10" s="15"/>
      <c r="I10" s="15"/>
      <c r="J10" s="15"/>
      <c r="K10" s="15"/>
      <c r="L10" s="15"/>
      <c r="M10" s="16" t="s">
        <v>4</v>
      </c>
      <c r="O10" s="33"/>
    </row>
    <row r="11" spans="1:15" ht="13.5" customHeight="1">
      <c r="A11" s="22" t="s">
        <v>5</v>
      </c>
      <c r="C11" s="18"/>
      <c r="D11" s="19"/>
      <c r="E11" s="19"/>
      <c r="F11" s="19"/>
      <c r="G11" s="20"/>
      <c r="H11" s="19"/>
      <c r="I11" s="19"/>
      <c r="J11" s="19"/>
      <c r="K11" s="21"/>
      <c r="L11" s="21"/>
      <c r="M11" s="23">
        <v>-533487</v>
      </c>
    </row>
    <row r="12" spans="1:15">
      <c r="A12" s="22" t="s">
        <v>6</v>
      </c>
      <c r="C12" s="18"/>
      <c r="D12" s="19"/>
      <c r="E12" s="19"/>
      <c r="F12" s="19"/>
      <c r="G12" s="20"/>
      <c r="H12" s="19"/>
      <c r="I12" s="19"/>
      <c r="J12" s="19"/>
      <c r="K12" s="21"/>
      <c r="L12" s="21"/>
      <c r="M12" s="23">
        <v>-8298592</v>
      </c>
    </row>
    <row r="13" spans="1:15">
      <c r="A13" s="22" t="s">
        <v>7</v>
      </c>
      <c r="C13" s="18"/>
      <c r="D13" s="19"/>
      <c r="E13" s="19"/>
      <c r="F13" s="19"/>
      <c r="G13" s="20"/>
      <c r="H13" s="19"/>
      <c r="I13" s="19"/>
      <c r="J13" s="19"/>
      <c r="K13" s="21"/>
      <c r="L13" s="21"/>
      <c r="M13" s="23">
        <v>-11900000</v>
      </c>
    </row>
    <row r="14" spans="1:15" hidden="1">
      <c r="A14" s="22" t="s">
        <v>8</v>
      </c>
      <c r="C14" s="18"/>
      <c r="D14" s="19"/>
      <c r="E14" s="19"/>
      <c r="F14" s="19"/>
      <c r="G14" s="20"/>
      <c r="H14" s="19"/>
      <c r="I14" s="19"/>
      <c r="J14" s="19"/>
      <c r="K14" s="21"/>
      <c r="L14" s="21"/>
      <c r="M14" s="23">
        <f>+'[1]MTD Summary'!G32-700000</f>
        <v>0</v>
      </c>
    </row>
    <row r="15" spans="1:15" hidden="1">
      <c r="A15" s="22" t="s">
        <v>9</v>
      </c>
      <c r="C15" s="18"/>
      <c r="D15" s="19"/>
      <c r="E15" s="19"/>
      <c r="F15" s="19"/>
      <c r="G15" s="20"/>
      <c r="H15" s="19"/>
      <c r="I15" s="19"/>
      <c r="J15" s="19"/>
      <c r="K15" s="21"/>
      <c r="L15" s="21"/>
      <c r="M15" s="23">
        <f>+'[1]MTD Summary'!G33</f>
        <v>0</v>
      </c>
    </row>
    <row r="16" spans="1:15" ht="13.5" customHeight="1">
      <c r="A16" s="22" t="s">
        <v>10</v>
      </c>
      <c r="C16" s="18"/>
      <c r="D16" s="19"/>
      <c r="E16" s="19"/>
      <c r="F16" s="19"/>
      <c r="G16" s="20"/>
      <c r="H16" s="19"/>
      <c r="I16" s="19"/>
      <c r="J16" s="19"/>
      <c r="K16" s="21"/>
      <c r="L16" s="21"/>
      <c r="M16" s="23">
        <v>-7915642</v>
      </c>
    </row>
    <row r="17" spans="1:15" ht="0.75" customHeight="1">
      <c r="A17" s="22" t="s">
        <v>10</v>
      </c>
      <c r="C17" s="18"/>
      <c r="D17" s="19"/>
      <c r="E17" s="19"/>
      <c r="F17" s="19"/>
      <c r="G17" s="20"/>
      <c r="H17" s="19"/>
      <c r="I17" s="19"/>
      <c r="J17" s="19"/>
      <c r="K17" s="21"/>
      <c r="L17" s="21"/>
      <c r="M17" s="23">
        <v>0</v>
      </c>
    </row>
    <row r="18" spans="1:15" ht="13.5" customHeight="1">
      <c r="A18" s="22" t="s">
        <v>11</v>
      </c>
      <c r="C18" s="18"/>
      <c r="D18" s="19"/>
      <c r="E18" s="19"/>
      <c r="F18" s="19"/>
      <c r="G18" s="20"/>
      <c r="H18" s="19"/>
      <c r="I18" s="19"/>
      <c r="J18" s="19"/>
      <c r="K18" s="21"/>
      <c r="L18" s="21"/>
      <c r="M18" s="23">
        <v>-88283</v>
      </c>
    </row>
    <row r="19" spans="1:15">
      <c r="A19" s="22" t="s">
        <v>12</v>
      </c>
      <c r="C19" s="18"/>
      <c r="D19" s="19"/>
      <c r="E19" s="19"/>
      <c r="F19" s="19"/>
      <c r="G19" s="20"/>
      <c r="H19" s="19"/>
      <c r="I19" s="19"/>
      <c r="J19" s="19"/>
      <c r="K19" s="21"/>
      <c r="L19" s="21"/>
      <c r="M19" s="23">
        <v>-159524</v>
      </c>
    </row>
    <row r="20" spans="1:15" hidden="1">
      <c r="A20" s="22" t="s">
        <v>13</v>
      </c>
      <c r="C20" s="18"/>
      <c r="D20" s="19"/>
      <c r="E20" s="19"/>
      <c r="F20" s="19"/>
      <c r="G20" s="20"/>
      <c r="H20" s="19"/>
      <c r="I20" s="19"/>
      <c r="J20" s="19"/>
      <c r="K20" s="21"/>
      <c r="L20" s="21"/>
      <c r="M20" s="23">
        <f>+'[1]MTD Summary'!G9</f>
        <v>0</v>
      </c>
    </row>
    <row r="21" spans="1:15">
      <c r="A21" s="22" t="s">
        <v>14</v>
      </c>
      <c r="C21" s="18"/>
      <c r="D21" s="19"/>
      <c r="E21" s="19"/>
      <c r="F21" s="19"/>
      <c r="G21" s="20"/>
      <c r="H21" s="19"/>
      <c r="I21" s="19"/>
      <c r="J21" s="19"/>
      <c r="K21" s="21"/>
      <c r="L21" s="21"/>
      <c r="M21" s="23">
        <f>+'[1]MTD Summary'!G10</f>
        <v>-4900</v>
      </c>
    </row>
    <row r="22" spans="1:15">
      <c r="A22" s="22" t="s">
        <v>15</v>
      </c>
      <c r="C22" s="18"/>
      <c r="D22" s="19"/>
      <c r="E22" s="19"/>
      <c r="F22" s="19"/>
      <c r="G22" s="20"/>
      <c r="H22" s="19"/>
      <c r="I22" s="19"/>
      <c r="J22" s="19"/>
      <c r="K22" s="21"/>
      <c r="L22" s="21"/>
      <c r="M22" s="23">
        <v>-265000</v>
      </c>
      <c r="O22" s="35"/>
    </row>
    <row r="23" spans="1:15">
      <c r="A23" s="22" t="s">
        <v>16</v>
      </c>
      <c r="C23" s="18"/>
      <c r="D23" s="19"/>
      <c r="E23" s="19"/>
      <c r="F23" s="19"/>
      <c r="G23" s="20"/>
      <c r="H23" s="19"/>
      <c r="I23" s="19"/>
      <c r="J23" s="19"/>
      <c r="K23" s="21"/>
      <c r="L23" s="21"/>
      <c r="M23" s="23">
        <v>-164433</v>
      </c>
      <c r="O23" s="35"/>
    </row>
    <row r="24" spans="1:15">
      <c r="A24" s="22" t="s">
        <v>17</v>
      </c>
      <c r="C24" s="18"/>
      <c r="D24" s="19"/>
      <c r="E24" s="19"/>
      <c r="F24" s="19"/>
      <c r="G24" s="20"/>
      <c r="H24" s="19"/>
      <c r="I24" s="19"/>
      <c r="J24" s="19"/>
      <c r="K24" s="21"/>
      <c r="L24" s="21"/>
      <c r="M24" s="37">
        <v>-278321</v>
      </c>
      <c r="O24" s="35"/>
    </row>
    <row r="25" spans="1:15">
      <c r="A25" s="22" t="s">
        <v>18</v>
      </c>
      <c r="C25" s="18"/>
      <c r="D25" s="19"/>
      <c r="E25" s="19"/>
      <c r="F25" s="19"/>
      <c r="G25" s="20"/>
      <c r="H25" s="19"/>
      <c r="I25" s="19"/>
      <c r="J25" s="19"/>
      <c r="K25" s="21"/>
      <c r="L25" s="21"/>
      <c r="M25" s="23">
        <v>-514000</v>
      </c>
      <c r="O25" s="35"/>
    </row>
    <row r="26" spans="1:15">
      <c r="A26" s="22" t="s">
        <v>19</v>
      </c>
      <c r="C26" s="18"/>
      <c r="D26" s="19"/>
      <c r="E26" s="19"/>
      <c r="F26" s="19"/>
      <c r="G26" s="20"/>
      <c r="H26" s="19"/>
      <c r="I26" s="19"/>
      <c r="J26" s="19"/>
      <c r="K26" s="21"/>
      <c r="L26" s="21"/>
      <c r="M26" s="23">
        <v>-561000</v>
      </c>
      <c r="O26" s="35"/>
    </row>
    <row r="27" spans="1:15">
      <c r="A27" s="22" t="s">
        <v>20</v>
      </c>
      <c r="C27" s="18"/>
      <c r="D27" s="19"/>
      <c r="E27" s="19"/>
      <c r="F27" s="19"/>
      <c r="G27" s="20"/>
      <c r="H27" s="19"/>
      <c r="I27" s="19"/>
      <c r="J27" s="19"/>
      <c r="K27" s="21"/>
      <c r="L27" s="21"/>
      <c r="M27" s="23">
        <v>-558382</v>
      </c>
      <c r="O27" s="35"/>
    </row>
    <row r="28" spans="1:15">
      <c r="A28" s="22" t="s">
        <v>21</v>
      </c>
      <c r="C28" s="18"/>
      <c r="D28" s="19"/>
      <c r="E28" s="19"/>
      <c r="F28" s="19"/>
      <c r="G28" s="20"/>
      <c r="H28" s="19"/>
      <c r="I28" s="19"/>
      <c r="J28" s="19"/>
      <c r="K28" s="21"/>
      <c r="L28" s="21"/>
      <c r="M28" s="23">
        <v>-844000</v>
      </c>
      <c r="O28" s="35"/>
    </row>
    <row r="29" spans="1:15">
      <c r="A29" s="22" t="s">
        <v>22</v>
      </c>
      <c r="C29" s="18"/>
      <c r="D29" s="19"/>
      <c r="E29" s="19"/>
      <c r="F29" s="19"/>
      <c r="G29" s="20"/>
      <c r="H29" s="19"/>
      <c r="I29" s="19"/>
      <c r="J29" s="19"/>
      <c r="K29" s="21"/>
      <c r="L29" s="21"/>
      <c r="M29" s="23">
        <f>+'[1]MTD Summary'!G28</f>
        <v>-500004.95</v>
      </c>
      <c r="O29" s="35"/>
    </row>
    <row r="30" spans="1:15">
      <c r="A30" s="22" t="s">
        <v>23</v>
      </c>
      <c r="C30" s="18"/>
      <c r="D30" s="19"/>
      <c r="E30" s="19"/>
      <c r="F30" s="19"/>
      <c r="G30" s="20"/>
      <c r="H30" s="19"/>
      <c r="I30" s="19"/>
      <c r="J30" s="19"/>
      <c r="K30" s="21"/>
      <c r="L30" s="21"/>
      <c r="M30" s="23">
        <f>+'[1]MTD Summary'!G29</f>
        <v>-871252</v>
      </c>
      <c r="O30" s="35"/>
    </row>
    <row r="31" spans="1:15" hidden="1">
      <c r="A31" s="22" t="s">
        <v>24</v>
      </c>
      <c r="C31" s="18"/>
      <c r="D31" s="19"/>
      <c r="E31" s="19"/>
      <c r="F31" s="19"/>
      <c r="G31" s="20"/>
      <c r="H31" s="19"/>
      <c r="I31" s="19"/>
      <c r="J31" s="19"/>
      <c r="K31" s="21"/>
      <c r="L31" s="21"/>
      <c r="M31" s="23">
        <v>0</v>
      </c>
      <c r="O31" s="35"/>
    </row>
    <row r="32" spans="1:15" hidden="1">
      <c r="A32" s="22" t="s">
        <v>25</v>
      </c>
      <c r="C32" s="18"/>
      <c r="D32" s="19"/>
      <c r="E32" s="19"/>
      <c r="F32" s="19"/>
      <c r="G32" s="20"/>
      <c r="H32" s="19"/>
      <c r="I32" s="19"/>
      <c r="J32" s="19"/>
      <c r="K32" s="21"/>
      <c r="L32" s="21"/>
      <c r="M32" s="23">
        <f>+'[1]MTD Summary'!G37</f>
        <v>0</v>
      </c>
      <c r="O32" s="35"/>
    </row>
    <row r="33" spans="1:15" hidden="1">
      <c r="A33" s="22" t="s">
        <v>26</v>
      </c>
      <c r="C33" s="18"/>
      <c r="D33" s="19"/>
      <c r="E33" s="19"/>
      <c r="F33" s="19"/>
      <c r="G33" s="20"/>
      <c r="H33" s="19"/>
      <c r="I33" s="19"/>
      <c r="J33" s="19"/>
      <c r="K33" s="21"/>
      <c r="L33" s="21"/>
      <c r="M33" s="23">
        <f>+'[1]MTD Summary'!G38</f>
        <v>0</v>
      </c>
      <c r="O33" s="35"/>
    </row>
    <row r="34" spans="1:15" hidden="1">
      <c r="A34" s="22" t="s">
        <v>27</v>
      </c>
      <c r="C34" s="18"/>
      <c r="D34" s="19"/>
      <c r="E34" s="19"/>
      <c r="F34" s="19"/>
      <c r="G34" s="20"/>
      <c r="H34" s="19"/>
      <c r="I34" s="19"/>
      <c r="J34" s="19"/>
      <c r="K34" s="21"/>
      <c r="L34" s="21"/>
      <c r="M34" s="23">
        <v>0</v>
      </c>
      <c r="O34" s="35"/>
    </row>
    <row r="35" spans="1:15">
      <c r="A35" s="22" t="s">
        <v>28</v>
      </c>
      <c r="C35" s="18"/>
      <c r="D35" s="19"/>
      <c r="E35" s="19"/>
      <c r="F35" s="19"/>
      <c r="G35" s="20"/>
      <c r="H35" s="19"/>
      <c r="I35" s="19"/>
      <c r="J35" s="19"/>
      <c r="K35" s="21"/>
      <c r="L35" s="21"/>
      <c r="M35" s="23">
        <v>-3050000</v>
      </c>
      <c r="O35" s="35"/>
    </row>
    <row r="36" spans="1:15">
      <c r="A36" s="22" t="s">
        <v>29</v>
      </c>
      <c r="C36" s="18"/>
      <c r="D36" s="19"/>
      <c r="E36" s="19"/>
      <c r="F36" s="19"/>
      <c r="G36" s="20"/>
      <c r="H36" s="19"/>
      <c r="I36" s="19"/>
      <c r="J36" s="19"/>
      <c r="K36" s="21"/>
      <c r="L36" s="21"/>
      <c r="M36" s="23">
        <v>-336308</v>
      </c>
      <c r="O36" s="35"/>
    </row>
    <row r="37" spans="1:15" hidden="1">
      <c r="A37" s="22" t="s">
        <v>30</v>
      </c>
      <c r="C37" s="18"/>
      <c r="D37" s="19"/>
      <c r="E37" s="19"/>
      <c r="F37" s="19"/>
      <c r="G37" s="20"/>
      <c r="H37" s="19"/>
      <c r="I37" s="19"/>
      <c r="J37" s="19"/>
      <c r="K37" s="21"/>
      <c r="L37" s="21"/>
      <c r="M37" s="23">
        <f>+'[1]MTD Summary'!G20</f>
        <v>0</v>
      </c>
      <c r="O37" s="35"/>
    </row>
    <row r="38" spans="1:15">
      <c r="A38" s="22" t="s">
        <v>31</v>
      </c>
      <c r="C38" s="18"/>
      <c r="D38" s="19"/>
      <c r="E38" s="19"/>
      <c r="F38" s="19"/>
      <c r="G38" s="20"/>
      <c r="H38" s="19"/>
      <c r="I38" s="19"/>
      <c r="J38" s="19"/>
      <c r="K38" s="21"/>
      <c r="L38" s="21"/>
      <c r="M38" s="23">
        <v>-85805</v>
      </c>
      <c r="O38" s="36"/>
    </row>
    <row r="39" spans="1:15" hidden="1">
      <c r="A39" s="22" t="s">
        <v>32</v>
      </c>
      <c r="C39" s="18"/>
      <c r="D39" s="19"/>
      <c r="E39" s="19"/>
      <c r="F39" s="19"/>
      <c r="G39" s="20"/>
      <c r="H39" s="19"/>
      <c r="I39" s="19"/>
      <c r="J39" s="19"/>
      <c r="K39" s="21"/>
      <c r="L39" s="21"/>
      <c r="M39" s="23">
        <v>0</v>
      </c>
      <c r="O39" s="36"/>
    </row>
    <row r="40" spans="1:15" ht="13.5" customHeight="1">
      <c r="A40" s="22" t="s">
        <v>33</v>
      </c>
      <c r="C40" s="18"/>
      <c r="D40" s="19"/>
      <c r="E40" s="19"/>
      <c r="F40" s="19"/>
      <c r="G40" s="20"/>
      <c r="H40" s="19"/>
      <c r="I40" s="19"/>
      <c r="J40" s="19"/>
      <c r="K40" s="21"/>
      <c r="L40" s="21"/>
      <c r="M40" s="23">
        <f>+'[1]MTD Summary'!G23</f>
        <v>-140000</v>
      </c>
      <c r="O40" s="36"/>
    </row>
    <row r="41" spans="1:15">
      <c r="A41" s="22" t="s">
        <v>34</v>
      </c>
      <c r="G41" s="17"/>
      <c r="H41" s="19"/>
      <c r="I41" s="19"/>
      <c r="J41" s="19"/>
      <c r="K41" s="21"/>
      <c r="L41" s="21"/>
      <c r="M41" s="37">
        <v>-13782032</v>
      </c>
      <c r="O41" s="36"/>
    </row>
    <row r="42" spans="1:15" hidden="1">
      <c r="A42" s="22" t="s">
        <v>35</v>
      </c>
      <c r="G42" s="17"/>
      <c r="H42" s="19"/>
      <c r="I42" s="19"/>
      <c r="J42" s="19"/>
      <c r="K42" s="21"/>
      <c r="L42" s="21"/>
      <c r="M42" s="37">
        <v>0</v>
      </c>
      <c r="O42" s="36"/>
    </row>
    <row r="43" spans="1:15">
      <c r="A43" s="22" t="s">
        <v>36</v>
      </c>
      <c r="G43" s="17"/>
      <c r="H43" s="19"/>
      <c r="I43" s="19"/>
      <c r="J43" s="19"/>
      <c r="K43" s="21"/>
      <c r="L43" s="21"/>
      <c r="M43" s="37">
        <v>-31230467</v>
      </c>
      <c r="O43" s="36"/>
    </row>
    <row r="44" spans="1:15">
      <c r="A44" s="22" t="s">
        <v>37</v>
      </c>
      <c r="G44" s="17"/>
      <c r="H44" s="19"/>
      <c r="I44" s="19"/>
      <c r="J44" s="19"/>
      <c r="K44" s="21"/>
      <c r="L44" s="21"/>
      <c r="M44" s="37">
        <v>-6803139</v>
      </c>
      <c r="O44" s="36"/>
    </row>
    <row r="45" spans="1:15">
      <c r="A45" s="22" t="s">
        <v>38</v>
      </c>
      <c r="G45" s="17"/>
      <c r="H45" s="19"/>
      <c r="I45" s="19"/>
      <c r="J45" s="19"/>
      <c r="K45" s="21"/>
      <c r="L45" s="21"/>
      <c r="M45" s="37">
        <v>-540301</v>
      </c>
      <c r="O45" s="36"/>
    </row>
    <row r="46" spans="1:15" hidden="1">
      <c r="A46" s="22" t="s">
        <v>39</v>
      </c>
      <c r="G46" s="17"/>
      <c r="H46" s="19"/>
      <c r="I46" s="19"/>
      <c r="J46" s="19"/>
      <c r="K46" s="21"/>
      <c r="L46" s="21"/>
      <c r="M46" s="37">
        <v>0</v>
      </c>
      <c r="O46" s="36"/>
    </row>
    <row r="47" spans="1:15">
      <c r="A47" s="22" t="s">
        <v>40</v>
      </c>
      <c r="G47" s="17"/>
      <c r="H47" s="19"/>
      <c r="I47" s="19"/>
      <c r="J47" s="19"/>
      <c r="K47" s="21"/>
      <c r="L47" s="21"/>
      <c r="M47" s="38">
        <v>-12069310</v>
      </c>
      <c r="O47" s="36"/>
    </row>
    <row r="48" spans="1:15">
      <c r="A48" s="22" t="s">
        <v>41</v>
      </c>
      <c r="G48" s="17"/>
      <c r="H48" s="19"/>
      <c r="I48" s="19"/>
      <c r="J48" s="19"/>
      <c r="K48" s="21"/>
      <c r="L48" s="21"/>
      <c r="M48" s="38">
        <v>-291000</v>
      </c>
      <c r="O48" s="36"/>
    </row>
    <row r="49" spans="7:15">
      <c r="H49" s="19"/>
      <c r="I49" s="19"/>
      <c r="J49" s="19"/>
      <c r="K49" s="24"/>
      <c r="L49" s="25"/>
      <c r="M49" s="26"/>
      <c r="O49" s="36"/>
    </row>
    <row r="50" spans="7:15">
      <c r="H50" s="19"/>
      <c r="I50" s="19"/>
      <c r="J50" s="19"/>
      <c r="K50" s="21"/>
      <c r="L50" s="27"/>
      <c r="M50" s="28"/>
      <c r="O50" s="36"/>
    </row>
    <row r="51" spans="7:15" ht="16.5" thickBot="1">
      <c r="G51" s="20"/>
      <c r="H51" s="19"/>
      <c r="I51" s="19"/>
      <c r="J51" s="19"/>
      <c r="K51" s="29" t="s">
        <v>42</v>
      </c>
      <c r="M51" s="30">
        <f>SUM(M11:M50)</f>
        <v>-101785182.95</v>
      </c>
      <c r="O51" s="36"/>
    </row>
    <row r="52" spans="7:15" ht="13.5" thickTop="1">
      <c r="G52" s="20"/>
      <c r="H52" s="19"/>
      <c r="I52" s="19"/>
      <c r="J52" s="19"/>
      <c r="K52" s="21"/>
      <c r="L52" s="21"/>
      <c r="M52" s="23"/>
      <c r="O52" s="36"/>
    </row>
    <row r="53" spans="7:15">
      <c r="G53" s="20"/>
      <c r="M53" s="31"/>
      <c r="O53" s="36"/>
    </row>
    <row r="54" spans="7:15">
      <c r="G54" s="20"/>
      <c r="H54" s="19"/>
      <c r="I54" s="19"/>
      <c r="J54" s="19"/>
      <c r="K54" s="21"/>
      <c r="L54" s="21"/>
      <c r="M54" s="23"/>
      <c r="O54" s="36"/>
    </row>
    <row r="55" spans="7:15">
      <c r="M55" s="34"/>
      <c r="O55" s="36"/>
    </row>
    <row r="56" spans="7:15">
      <c r="M56" s="34"/>
      <c r="O56" s="36"/>
    </row>
    <row r="57" spans="7:15">
      <c r="M57" s="34"/>
      <c r="O57" s="36"/>
    </row>
    <row r="58" spans="7:15">
      <c r="M58" s="34"/>
      <c r="O58" s="36"/>
    </row>
    <row r="59" spans="7:15">
      <c r="M59" s="34"/>
      <c r="O59" s="36"/>
    </row>
    <row r="60" spans="7:15">
      <c r="M60" s="34"/>
      <c r="O60" s="36"/>
    </row>
    <row r="61" spans="7:15">
      <c r="M61" s="34"/>
      <c r="O61" s="36"/>
    </row>
    <row r="62" spans="7:15">
      <c r="M62" s="34"/>
      <c r="O62" s="36"/>
    </row>
    <row r="63" spans="7:15">
      <c r="O63" s="35"/>
    </row>
    <row r="64" spans="7:15">
      <c r="O64" s="35"/>
    </row>
    <row r="65" spans="15:15">
      <c r="O65" s="35"/>
    </row>
    <row r="66" spans="15:15">
      <c r="O66" s="35"/>
    </row>
    <row r="67" spans="15:15">
      <c r="O67" s="35"/>
    </row>
    <row r="68" spans="15:15">
      <c r="O68" s="35"/>
    </row>
    <row r="69" spans="15:15">
      <c r="O69" s="35"/>
    </row>
    <row r="70" spans="15:15">
      <c r="O70" s="35"/>
    </row>
    <row r="71" spans="15:15">
      <c r="O71" s="35"/>
    </row>
    <row r="72" spans="15:15">
      <c r="O72" s="35"/>
    </row>
    <row r="73" spans="15:15">
      <c r="O73" s="35"/>
    </row>
    <row r="74" spans="15:15">
      <c r="O74" s="35"/>
    </row>
    <row r="75" spans="15:15">
      <c r="O75" s="35"/>
    </row>
    <row r="76" spans="15:15">
      <c r="O76" s="35"/>
    </row>
    <row r="77" spans="15:15">
      <c r="O77" s="35"/>
    </row>
    <row r="78" spans="15:15">
      <c r="O78" s="35"/>
    </row>
    <row r="79" spans="15:15">
      <c r="O79" s="35"/>
    </row>
    <row r="80" spans="15:15">
      <c r="O80" s="35"/>
    </row>
    <row r="81" spans="15:15">
      <c r="O81" s="35"/>
    </row>
    <row r="82" spans="15:15">
      <c r="O82" s="35"/>
    </row>
    <row r="83" spans="15:15">
      <c r="O83" s="35"/>
    </row>
    <row r="84" spans="15:15">
      <c r="O84" s="35"/>
    </row>
  </sheetData>
  <pageMargins left="0.75" right="1.07" top="0.67" bottom="1" header="0.5" footer="0.5"/>
  <pageSetup scale="8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I67" sqref="I6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14.5703125" bestFit="1" customWidth="1"/>
    <col min="10" max="10" width="2.7109375" customWidth="1"/>
    <col min="11" max="11" width="14.5703125" customWidth="1"/>
    <col min="12" max="12" width="2.7109375" style="3" customWidth="1"/>
    <col min="13" max="13" width="14.85546875" style="4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57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12"/>
      <c r="D10" s="13"/>
      <c r="E10" s="13"/>
      <c r="F10" s="14"/>
      <c r="G10" s="11"/>
      <c r="H10" s="15"/>
      <c r="I10" s="44">
        <v>36433</v>
      </c>
      <c r="J10" s="15"/>
      <c r="K10" s="44">
        <v>36496</v>
      </c>
      <c r="M10" s="44">
        <v>36508</v>
      </c>
      <c r="N10" s="44"/>
      <c r="O10" s="44">
        <v>36515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I11" s="37">
        <v>-533487</v>
      </c>
      <c r="J11" s="21"/>
      <c r="K11" s="37">
        <v>-308146</v>
      </c>
      <c r="M11" s="37">
        <v>-308146</v>
      </c>
      <c r="N11" s="37"/>
      <c r="O11" s="52">
        <v>-308146</v>
      </c>
      <c r="Q11" s="33">
        <f>O11-I11</f>
        <v>225341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I12" s="37">
        <f>-8298592</f>
        <v>-8298592</v>
      </c>
      <c r="J12" s="21"/>
      <c r="K12" s="37">
        <f>-8298592</f>
        <v>-8298592</v>
      </c>
      <c r="M12" s="37">
        <v>-8298592</v>
      </c>
      <c r="N12" s="37"/>
      <c r="O12" s="52">
        <v>-8298592</v>
      </c>
      <c r="Q12" s="33">
        <f>O12-I12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I13" s="37">
        <v>-33726567</v>
      </c>
      <c r="J13" s="21"/>
      <c r="K13" s="37">
        <v>-32802323</v>
      </c>
      <c r="M13" s="37">
        <v>-32802323</v>
      </c>
      <c r="N13" s="37"/>
      <c r="O13" s="52">
        <v>-32802323</v>
      </c>
      <c r="Q13" s="33">
        <f>O13-I13</f>
        <v>924244</v>
      </c>
    </row>
    <row r="14" spans="1:17" ht="18" hidden="1" customHeight="1">
      <c r="A14" s="22" t="s">
        <v>8</v>
      </c>
      <c r="C14" s="18"/>
      <c r="D14" s="19"/>
      <c r="E14" s="19"/>
      <c r="F14" s="19"/>
      <c r="G14" s="20"/>
      <c r="H14" s="19"/>
      <c r="I14" s="23">
        <v>0</v>
      </c>
      <c r="J14" s="21"/>
      <c r="K14" s="37">
        <f>+'[1]MTD Summary'!G32-700000</f>
        <v>0</v>
      </c>
      <c r="M14" s="37"/>
      <c r="N14" s="37"/>
      <c r="O14" s="37"/>
      <c r="Q14" s="33">
        <f>M14-I14</f>
        <v>0</v>
      </c>
    </row>
    <row r="15" spans="1:17" ht="18" hidden="1" customHeight="1">
      <c r="A15" s="22" t="s">
        <v>9</v>
      </c>
      <c r="C15" s="18"/>
      <c r="D15" s="19"/>
      <c r="E15" s="19"/>
      <c r="F15" s="19"/>
      <c r="G15" s="20"/>
      <c r="H15" s="19"/>
      <c r="I15" s="23">
        <f>+'[1]MTD Summary'!E33</f>
        <v>0</v>
      </c>
      <c r="J15" s="21"/>
      <c r="K15" s="37">
        <f>+'[1]MTD Summary'!G33</f>
        <v>0</v>
      </c>
      <c r="M15" s="37"/>
      <c r="N15" s="37"/>
      <c r="O15" s="37"/>
      <c r="Q15" s="33">
        <f>M15-I15</f>
        <v>0</v>
      </c>
    </row>
    <row r="16" spans="1:17" ht="18" customHeight="1">
      <c r="A16" s="22"/>
      <c r="C16" s="18"/>
      <c r="D16" s="19"/>
      <c r="E16" s="19"/>
      <c r="F16" s="19"/>
      <c r="G16" s="20"/>
      <c r="H16" s="19"/>
      <c r="I16" s="23"/>
      <c r="J16" s="21"/>
      <c r="K16" s="37"/>
      <c r="M16" s="37"/>
      <c r="N16" s="37"/>
      <c r="O16" s="37"/>
    </row>
    <row r="17" spans="1:17" ht="18" customHeight="1">
      <c r="A17" s="22" t="s">
        <v>10</v>
      </c>
      <c r="C17" s="18"/>
      <c r="D17" s="19"/>
      <c r="E17" s="19"/>
      <c r="F17" s="19"/>
      <c r="G17" s="20"/>
      <c r="H17" s="19"/>
      <c r="I17" s="23">
        <v>-6405887</v>
      </c>
      <c r="J17" s="21"/>
      <c r="K17" s="37">
        <v>-7066522</v>
      </c>
      <c r="M17" s="37">
        <v>-7066522</v>
      </c>
      <c r="N17" s="37"/>
      <c r="O17" s="52">
        <v>-7066522</v>
      </c>
      <c r="Q17" s="33">
        <f t="shared" ref="Q17:Q24" si="0">O17-I17</f>
        <v>-660635</v>
      </c>
    </row>
    <row r="18" spans="1:17" ht="18" customHeight="1">
      <c r="A18" s="22" t="s">
        <v>11</v>
      </c>
      <c r="C18" s="18"/>
      <c r="D18" s="19"/>
      <c r="E18" s="19"/>
      <c r="F18" s="19"/>
      <c r="G18" s="20"/>
      <c r="H18" s="19"/>
      <c r="I18" s="23">
        <v>-88018</v>
      </c>
      <c r="J18" s="21"/>
      <c r="K18" s="37">
        <v>-88018</v>
      </c>
      <c r="M18" s="37">
        <v>-88018</v>
      </c>
      <c r="N18" s="37"/>
      <c r="O18" s="52">
        <v>-88018</v>
      </c>
      <c r="Q18" s="33">
        <f t="shared" si="0"/>
        <v>0</v>
      </c>
    </row>
    <row r="19" spans="1:17" ht="18" customHeight="1">
      <c r="A19" s="22" t="s">
        <v>48</v>
      </c>
      <c r="C19" s="18"/>
      <c r="D19" s="19"/>
      <c r="E19" s="19"/>
      <c r="F19" s="19"/>
      <c r="G19" s="20"/>
      <c r="H19" s="19"/>
      <c r="I19" s="23">
        <v>-656</v>
      </c>
      <c r="J19" s="21"/>
      <c r="K19" s="37">
        <v>0</v>
      </c>
      <c r="M19" s="37">
        <v>0</v>
      </c>
      <c r="N19" s="37"/>
      <c r="O19" s="37">
        <v>0</v>
      </c>
      <c r="Q19" s="33">
        <f t="shared" si="0"/>
        <v>656</v>
      </c>
    </row>
    <row r="20" spans="1:17" ht="18" customHeight="1">
      <c r="A20" s="22" t="s">
        <v>12</v>
      </c>
      <c r="C20" s="18"/>
      <c r="D20" s="19"/>
      <c r="E20" s="19"/>
      <c r="F20" s="19"/>
      <c r="G20" s="20"/>
      <c r="H20" s="19"/>
      <c r="I20" s="23">
        <v>-159524</v>
      </c>
      <c r="J20" s="21"/>
      <c r="K20" s="37">
        <v>-95753</v>
      </c>
      <c r="M20" s="37">
        <v>-95753</v>
      </c>
      <c r="N20" s="37"/>
      <c r="O20" s="52">
        <v>-95753</v>
      </c>
      <c r="Q20" s="33">
        <f t="shared" si="0"/>
        <v>63771</v>
      </c>
    </row>
    <row r="21" spans="1:17" ht="18" hidden="1" customHeight="1">
      <c r="A21" s="22" t="s">
        <v>13</v>
      </c>
      <c r="C21" s="18"/>
      <c r="D21" s="19"/>
      <c r="E21" s="19"/>
      <c r="F21" s="19"/>
      <c r="G21" s="20"/>
      <c r="H21" s="19"/>
      <c r="I21" s="23">
        <f>+'[1]MTD Summary'!E9</f>
        <v>0</v>
      </c>
      <c r="J21" s="21"/>
      <c r="K21" s="37">
        <f>+'[1]MTD Summary'!G9</f>
        <v>0</v>
      </c>
      <c r="M21" s="37"/>
      <c r="N21" s="37"/>
      <c r="O21" s="37"/>
      <c r="Q21" s="33">
        <f t="shared" si="0"/>
        <v>0</v>
      </c>
    </row>
    <row r="22" spans="1:17" ht="18" customHeight="1">
      <c r="A22" s="22" t="s">
        <v>14</v>
      </c>
      <c r="C22" s="18"/>
      <c r="D22" s="19"/>
      <c r="E22" s="19"/>
      <c r="F22" s="19"/>
      <c r="G22" s="20"/>
      <c r="H22" s="19"/>
      <c r="I22" s="23">
        <v>-4900</v>
      </c>
      <c r="J22" s="21"/>
      <c r="K22" s="37">
        <v>-4900</v>
      </c>
      <c r="M22" s="37">
        <v>-4900</v>
      </c>
      <c r="N22" s="37"/>
      <c r="O22" s="52">
        <v>-4900</v>
      </c>
      <c r="Q22" s="33">
        <f t="shared" si="0"/>
        <v>0</v>
      </c>
    </row>
    <row r="23" spans="1:17" ht="18" customHeight="1">
      <c r="A23" s="22" t="s">
        <v>15</v>
      </c>
      <c r="C23" s="18"/>
      <c r="D23" s="19"/>
      <c r="E23" s="19"/>
      <c r="F23" s="19"/>
      <c r="G23" s="20"/>
      <c r="H23" s="19"/>
      <c r="I23" s="23">
        <v>-265000</v>
      </c>
      <c r="J23" s="21"/>
      <c r="K23" s="37">
        <v>-265000</v>
      </c>
      <c r="M23" s="37">
        <v>-265000</v>
      </c>
      <c r="N23" s="37"/>
      <c r="O23" s="52">
        <v>-265000</v>
      </c>
      <c r="Q23" s="33">
        <f t="shared" si="0"/>
        <v>0</v>
      </c>
    </row>
    <row r="24" spans="1:17" ht="18" customHeight="1">
      <c r="A24" s="22" t="s">
        <v>56</v>
      </c>
      <c r="C24" s="18"/>
      <c r="D24" s="19"/>
      <c r="E24" s="19"/>
      <c r="F24" s="19"/>
      <c r="G24" s="20"/>
      <c r="H24" s="19"/>
      <c r="I24" s="23">
        <v>0</v>
      </c>
      <c r="J24" s="21"/>
      <c r="K24" s="37"/>
      <c r="M24" s="37">
        <v>-2306259</v>
      </c>
      <c r="N24" s="37"/>
      <c r="O24" s="52">
        <v>-2215384</v>
      </c>
      <c r="Q24" s="33">
        <f t="shared" si="0"/>
        <v>-2215384</v>
      </c>
    </row>
    <row r="25" spans="1:17" ht="18" customHeight="1">
      <c r="A25" s="22"/>
      <c r="C25" s="18"/>
      <c r="D25" s="19"/>
      <c r="E25" s="19"/>
      <c r="F25" s="19"/>
      <c r="G25" s="20"/>
      <c r="H25" s="19"/>
      <c r="I25" s="23"/>
      <c r="J25" s="21"/>
      <c r="K25" s="37"/>
      <c r="M25" s="37"/>
      <c r="N25" s="37"/>
      <c r="O25" s="37"/>
    </row>
    <row r="26" spans="1:17" ht="18" customHeight="1">
      <c r="A26" s="22" t="s">
        <v>18</v>
      </c>
      <c r="C26" s="18"/>
      <c r="D26" s="19"/>
      <c r="E26" s="19"/>
      <c r="F26" s="19"/>
      <c r="G26" s="20"/>
      <c r="H26" s="19"/>
      <c r="I26" s="23">
        <v>-48000</v>
      </c>
      <c r="J26" s="21"/>
      <c r="K26" s="37">
        <v>-146000</v>
      </c>
      <c r="M26" s="37">
        <v>-146000</v>
      </c>
      <c r="N26" s="37"/>
      <c r="O26" s="52">
        <v>-146000</v>
      </c>
      <c r="Q26" s="33">
        <f t="shared" ref="Q26:Q37" si="1">O26-I26</f>
        <v>-98000</v>
      </c>
    </row>
    <row r="27" spans="1:17" ht="18" customHeight="1">
      <c r="A27" s="22" t="s">
        <v>45</v>
      </c>
      <c r="C27" s="18"/>
      <c r="D27" s="19"/>
      <c r="E27" s="19"/>
      <c r="F27" s="19"/>
      <c r="G27" s="20"/>
      <c r="H27" s="19"/>
      <c r="I27" s="23">
        <v>-69000</v>
      </c>
      <c r="J27" s="21"/>
      <c r="K27" s="37">
        <v>-58000</v>
      </c>
      <c r="M27" s="37">
        <v>-80000</v>
      </c>
      <c r="N27" s="37"/>
      <c r="O27" s="52">
        <v>-80000</v>
      </c>
      <c r="Q27" s="33">
        <f t="shared" si="1"/>
        <v>-11000</v>
      </c>
    </row>
    <row r="28" spans="1:17" ht="18" customHeight="1">
      <c r="A28" s="22" t="s">
        <v>47</v>
      </c>
      <c r="C28" s="18"/>
      <c r="D28" s="19"/>
      <c r="E28" s="19"/>
      <c r="F28" s="19"/>
      <c r="G28" s="20"/>
      <c r="H28" s="19"/>
      <c r="I28" s="23">
        <v>-16000</v>
      </c>
      <c r="J28" s="21"/>
      <c r="K28" s="37">
        <v>-82000</v>
      </c>
      <c r="M28" s="37">
        <v>-62000</v>
      </c>
      <c r="N28" s="37"/>
      <c r="O28" s="52">
        <v>-61000</v>
      </c>
      <c r="Q28" s="33">
        <f t="shared" si="1"/>
        <v>-45000</v>
      </c>
    </row>
    <row r="29" spans="1:17" ht="18" customHeight="1">
      <c r="A29" s="22" t="s">
        <v>20</v>
      </c>
      <c r="C29" s="18"/>
      <c r="D29" s="19"/>
      <c r="E29" s="19"/>
      <c r="F29" s="19"/>
      <c r="G29" s="20"/>
      <c r="H29" s="19"/>
      <c r="I29" s="23">
        <v>-457000</v>
      </c>
      <c r="J29" s="21"/>
      <c r="K29" s="37">
        <v>-802000</v>
      </c>
      <c r="M29" s="37">
        <v>-807299</v>
      </c>
      <c r="N29" s="37"/>
      <c r="O29" s="52">
        <v>-478069</v>
      </c>
      <c r="Q29" s="33">
        <f t="shared" si="1"/>
        <v>-21069</v>
      </c>
    </row>
    <row r="30" spans="1:17" ht="18" customHeight="1">
      <c r="A30" s="22" t="s">
        <v>21</v>
      </c>
      <c r="C30" s="18"/>
      <c r="D30" s="19"/>
      <c r="E30" s="19"/>
      <c r="F30" s="19"/>
      <c r="G30" s="20"/>
      <c r="H30" s="19"/>
      <c r="I30" s="23">
        <v>-731000</v>
      </c>
      <c r="J30" s="21"/>
      <c r="K30" s="37">
        <v>-614000</v>
      </c>
      <c r="M30" s="37">
        <v>-654000</v>
      </c>
      <c r="N30" s="37"/>
      <c r="O30" s="52">
        <v>-753000</v>
      </c>
      <c r="Q30" s="33">
        <f t="shared" si="1"/>
        <v>-22000</v>
      </c>
    </row>
    <row r="31" spans="1:17" ht="18" customHeight="1">
      <c r="A31" s="22" t="s">
        <v>43</v>
      </c>
      <c r="C31" s="18"/>
      <c r="D31" s="19"/>
      <c r="E31" s="19"/>
      <c r="F31" s="19"/>
      <c r="G31" s="20"/>
      <c r="H31" s="19"/>
      <c r="I31" s="23">
        <v>-950000</v>
      </c>
      <c r="J31" s="21"/>
      <c r="K31" s="37">
        <v>-500000</v>
      </c>
      <c r="M31" s="37">
        <v>-500345</v>
      </c>
      <c r="N31" s="37"/>
      <c r="O31" s="52">
        <v>-500345</v>
      </c>
      <c r="Q31" s="33">
        <f t="shared" si="1"/>
        <v>449655</v>
      </c>
    </row>
    <row r="32" spans="1:17" ht="18" customHeight="1">
      <c r="A32" s="22" t="s">
        <v>23</v>
      </c>
      <c r="C32" s="18"/>
      <c r="D32" s="19"/>
      <c r="E32" s="19"/>
      <c r="F32" s="19"/>
      <c r="G32" s="20"/>
      <c r="H32" s="19"/>
      <c r="I32" s="23">
        <v>-871020</v>
      </c>
      <c r="J32" s="21"/>
      <c r="K32" s="37">
        <v>-871020</v>
      </c>
      <c r="M32" s="37">
        <v>-871020</v>
      </c>
      <c r="N32" s="37"/>
      <c r="O32" s="52">
        <v>-871020</v>
      </c>
      <c r="Q32" s="33">
        <f t="shared" si="1"/>
        <v>0</v>
      </c>
    </row>
    <row r="33" spans="1:17" ht="18" hidden="1" customHeight="1">
      <c r="A33" s="22" t="s">
        <v>24</v>
      </c>
      <c r="C33" s="18"/>
      <c r="D33" s="19"/>
      <c r="E33" s="19"/>
      <c r="F33" s="19"/>
      <c r="G33" s="20"/>
      <c r="H33" s="19"/>
      <c r="I33" s="23">
        <v>0</v>
      </c>
      <c r="J33" s="21"/>
      <c r="K33" s="37">
        <v>0</v>
      </c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25</v>
      </c>
      <c r="C34" s="18"/>
      <c r="D34" s="19"/>
      <c r="E34" s="19"/>
      <c r="F34" s="19"/>
      <c r="G34" s="20"/>
      <c r="H34" s="19"/>
      <c r="I34" s="23">
        <f>+'[1]MTD Summary'!E37</f>
        <v>0</v>
      </c>
      <c r="J34" s="21"/>
      <c r="K34" s="37">
        <f>+'[1]MTD Summary'!G37</f>
        <v>0</v>
      </c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26</v>
      </c>
      <c r="C35" s="18"/>
      <c r="D35" s="19"/>
      <c r="E35" s="19"/>
      <c r="F35" s="19"/>
      <c r="G35" s="20"/>
      <c r="H35" s="19"/>
      <c r="I35" s="23">
        <f>+'[1]MTD Summary'!E38</f>
        <v>0</v>
      </c>
      <c r="J35" s="21"/>
      <c r="K35" s="37">
        <f>+'[1]MTD Summary'!G38</f>
        <v>0</v>
      </c>
      <c r="M35" s="37"/>
      <c r="N35" s="37"/>
      <c r="O35" s="37"/>
      <c r="Q35" s="33">
        <f t="shared" si="1"/>
        <v>0</v>
      </c>
    </row>
    <row r="36" spans="1:17" ht="18" hidden="1" customHeight="1">
      <c r="A36" s="22" t="s">
        <v>27</v>
      </c>
      <c r="C36" s="18"/>
      <c r="D36" s="19"/>
      <c r="E36" s="19"/>
      <c r="F36" s="19"/>
      <c r="G36" s="20"/>
      <c r="H36" s="19"/>
      <c r="I36" s="23">
        <v>0</v>
      </c>
      <c r="J36" s="21"/>
      <c r="K36" s="37">
        <v>0</v>
      </c>
      <c r="M36" s="37"/>
      <c r="N36" s="37"/>
      <c r="O36" s="37"/>
      <c r="Q36" s="33">
        <f t="shared" si="1"/>
        <v>0</v>
      </c>
    </row>
    <row r="37" spans="1:17" ht="18" customHeight="1">
      <c r="A37" s="22" t="s">
        <v>41</v>
      </c>
      <c r="G37" s="17"/>
      <c r="H37" s="19"/>
      <c r="I37" s="38">
        <v>-327000</v>
      </c>
      <c r="J37" s="21"/>
      <c r="K37" s="38">
        <v>-201000</v>
      </c>
      <c r="M37" s="37">
        <v>-184000</v>
      </c>
      <c r="N37" s="37"/>
      <c r="O37" s="52">
        <v>-150000</v>
      </c>
      <c r="Q37" s="33">
        <f t="shared" si="1"/>
        <v>177000</v>
      </c>
    </row>
    <row r="38" spans="1:17" ht="18" customHeight="1">
      <c r="A38" s="22"/>
      <c r="C38" s="18"/>
      <c r="D38" s="19"/>
      <c r="E38" s="19"/>
      <c r="F38" s="19"/>
      <c r="G38" s="20"/>
      <c r="H38" s="19"/>
      <c r="I38" s="23"/>
      <c r="J38" s="21"/>
      <c r="K38" s="37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I39" s="23">
        <v>-3851000</v>
      </c>
      <c r="J39" s="21"/>
      <c r="K39" s="37">
        <v>-4292000</v>
      </c>
      <c r="M39" s="37">
        <v>-4291827</v>
      </c>
      <c r="N39" s="37"/>
      <c r="O39" s="52">
        <v>-4291827</v>
      </c>
      <c r="Q39" s="33">
        <f>O39-I39</f>
        <v>-440827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I40" s="23">
        <v>-2000000</v>
      </c>
      <c r="J40" s="21"/>
      <c r="K40" s="37">
        <v>-1800000</v>
      </c>
      <c r="M40" s="37">
        <v>-2250000</v>
      </c>
      <c r="N40" s="37"/>
      <c r="O40" s="52">
        <v>-2000000</v>
      </c>
      <c r="Q40" s="33">
        <f>O40-I40</f>
        <v>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I41" s="23">
        <v>-1136308</v>
      </c>
      <c r="J41" s="21"/>
      <c r="K41" s="37">
        <v>-1136308</v>
      </c>
      <c r="M41" s="37">
        <v>-1136308</v>
      </c>
      <c r="N41" s="37"/>
      <c r="O41" s="52">
        <v>-336308</v>
      </c>
      <c r="Q41" s="33">
        <f>O41-I41</f>
        <v>800000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I42" s="23">
        <v>-85805</v>
      </c>
      <c r="J42" s="21"/>
      <c r="K42" s="37">
        <v>-83100</v>
      </c>
      <c r="M42" s="37">
        <v>-85805</v>
      </c>
      <c r="N42" s="37"/>
      <c r="O42" s="52">
        <v>-85805</v>
      </c>
      <c r="Q42" s="33">
        <f>O42-I42</f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I43" s="23">
        <v>-140000</v>
      </c>
      <c r="J43" s="21"/>
      <c r="K43" s="37">
        <v>-139999</v>
      </c>
      <c r="M43" s="37">
        <v>-139999</v>
      </c>
      <c r="N43" s="37"/>
      <c r="O43" s="52">
        <v>-139999</v>
      </c>
      <c r="Q43" s="33">
        <f>O43-I43</f>
        <v>1</v>
      </c>
    </row>
    <row r="44" spans="1:17" ht="18" customHeight="1">
      <c r="A44" s="22"/>
      <c r="C44" s="18"/>
      <c r="D44" s="19"/>
      <c r="E44" s="19"/>
      <c r="F44" s="19"/>
      <c r="G44" s="20"/>
      <c r="H44" s="19"/>
      <c r="I44" s="23"/>
      <c r="J44" s="21"/>
      <c r="K44" s="37"/>
      <c r="M44" s="37"/>
      <c r="N44" s="37"/>
      <c r="O44" s="37"/>
    </row>
    <row r="45" spans="1:17" ht="18" customHeight="1">
      <c r="A45" s="22" t="s">
        <v>34</v>
      </c>
      <c r="G45" s="17"/>
      <c r="H45" s="19"/>
      <c r="I45" s="37">
        <v>-13093000</v>
      </c>
      <c r="J45" s="21"/>
      <c r="K45" s="37">
        <v>-14749000</v>
      </c>
      <c r="M45" s="37">
        <v>-14922000</v>
      </c>
      <c r="N45" s="37"/>
      <c r="O45" s="52">
        <v>-14871000</v>
      </c>
      <c r="Q45" s="33">
        <f t="shared" ref="Q45:Q52" si="2">O45-I45</f>
        <v>-1778000</v>
      </c>
    </row>
    <row r="46" spans="1:17" ht="18" customHeight="1">
      <c r="A46" s="22" t="s">
        <v>53</v>
      </c>
      <c r="G46" s="17"/>
      <c r="H46" s="19"/>
      <c r="I46" s="37">
        <v>0</v>
      </c>
      <c r="J46" s="21"/>
      <c r="K46" s="37">
        <v>-420000</v>
      </c>
      <c r="M46" s="37">
        <v>-554000</v>
      </c>
      <c r="N46" s="37"/>
      <c r="O46" s="52">
        <v>-561000</v>
      </c>
      <c r="Q46" s="33">
        <f t="shared" si="2"/>
        <v>-561000</v>
      </c>
    </row>
    <row r="47" spans="1:17" ht="18" customHeight="1">
      <c r="A47" s="22" t="s">
        <v>36</v>
      </c>
      <c r="G47" s="17"/>
      <c r="H47" s="19"/>
      <c r="I47" s="37">
        <v>-38359000</v>
      </c>
      <c r="J47" s="21"/>
      <c r="K47" s="37">
        <v>-36966000</v>
      </c>
      <c r="M47" s="37">
        <v>-37767000</v>
      </c>
      <c r="N47" s="37"/>
      <c r="O47" s="52">
        <v>-37464000</v>
      </c>
      <c r="Q47" s="33">
        <f t="shared" si="2"/>
        <v>895000</v>
      </c>
    </row>
    <row r="48" spans="1:17" ht="18" customHeight="1">
      <c r="A48" s="22" t="s">
        <v>37</v>
      </c>
      <c r="G48" s="17"/>
      <c r="H48" s="19"/>
      <c r="I48" s="37">
        <v>-1346000</v>
      </c>
      <c r="J48" s="21"/>
      <c r="K48" s="37">
        <v>-1658000</v>
      </c>
      <c r="M48" s="37">
        <v>-1542000</v>
      </c>
      <c r="N48" s="37"/>
      <c r="O48" s="52">
        <v>-1734000</v>
      </c>
      <c r="Q48" s="33">
        <f t="shared" si="2"/>
        <v>-388000</v>
      </c>
    </row>
    <row r="49" spans="1:17" ht="18" customHeight="1">
      <c r="A49" s="22" t="s">
        <v>38</v>
      </c>
      <c r="G49" s="17"/>
      <c r="H49" s="19"/>
      <c r="I49" s="37">
        <v>-1278000</v>
      </c>
      <c r="J49" s="21"/>
      <c r="K49" s="37">
        <v>-1558000</v>
      </c>
      <c r="M49" s="37">
        <v>-1412000</v>
      </c>
      <c r="N49" s="37"/>
      <c r="O49" s="52">
        <v>-1333000</v>
      </c>
      <c r="Q49" s="33">
        <f t="shared" si="2"/>
        <v>-55000</v>
      </c>
    </row>
    <row r="50" spans="1:17" ht="18" customHeight="1">
      <c r="A50" s="22" t="s">
        <v>51</v>
      </c>
      <c r="G50" s="17"/>
      <c r="H50" s="19"/>
      <c r="I50" s="37">
        <v>-1235000</v>
      </c>
      <c r="J50" s="21"/>
      <c r="K50" s="37">
        <v>-1199000</v>
      </c>
      <c r="M50" s="37">
        <v>-1199000</v>
      </c>
      <c r="N50" s="37"/>
      <c r="O50" s="52">
        <v>-1199000</v>
      </c>
      <c r="Q50" s="33">
        <f t="shared" si="2"/>
        <v>36000</v>
      </c>
    </row>
    <row r="51" spans="1:17" ht="18" hidden="1" customHeight="1">
      <c r="A51" s="22" t="s">
        <v>39</v>
      </c>
      <c r="G51" s="17"/>
      <c r="H51" s="19"/>
      <c r="I51" s="37">
        <v>0</v>
      </c>
      <c r="J51" s="21"/>
      <c r="K51" s="37">
        <v>0</v>
      </c>
      <c r="M51" s="37"/>
      <c r="N51" s="37"/>
      <c r="O51" s="37"/>
      <c r="P51" t="s">
        <v>55</v>
      </c>
      <c r="Q51" s="33">
        <f t="shared" si="2"/>
        <v>0</v>
      </c>
    </row>
    <row r="52" spans="1:17" ht="18" customHeight="1">
      <c r="A52" s="22" t="s">
        <v>40</v>
      </c>
      <c r="G52" s="17"/>
      <c r="H52" s="19"/>
      <c r="I52" s="38">
        <v>-2572000</v>
      </c>
      <c r="J52" s="21"/>
      <c r="K52" s="38">
        <v>-3450000</v>
      </c>
      <c r="M52" s="37">
        <v>-3450000</v>
      </c>
      <c r="N52" s="37"/>
      <c r="O52" s="52">
        <v>-3450000</v>
      </c>
      <c r="Q52" s="33">
        <f t="shared" si="2"/>
        <v>-878000</v>
      </c>
    </row>
    <row r="53" spans="1:17" ht="18" customHeight="1">
      <c r="A53" s="22" t="s">
        <v>49</v>
      </c>
      <c r="G53" s="17"/>
      <c r="H53" s="19"/>
      <c r="I53" s="38">
        <v>-870000</v>
      </c>
      <c r="J53" s="21"/>
      <c r="K53" s="38">
        <v>0</v>
      </c>
      <c r="M53" s="37">
        <v>0</v>
      </c>
      <c r="N53" s="37"/>
      <c r="O53" s="37">
        <v>0</v>
      </c>
      <c r="Q53" s="33">
        <f>O53-I53</f>
        <v>870000</v>
      </c>
    </row>
    <row r="54" spans="1:17" ht="18" customHeight="1">
      <c r="A54" s="22"/>
      <c r="G54" s="17"/>
      <c r="H54" s="19"/>
      <c r="I54" s="38"/>
      <c r="J54" s="21"/>
      <c r="K54" s="38"/>
      <c r="M54" s="37"/>
      <c r="N54" s="37"/>
      <c r="O54" s="37"/>
    </row>
    <row r="55" spans="1:17" ht="18" customHeight="1">
      <c r="A55" s="22" t="s">
        <v>46</v>
      </c>
      <c r="G55" s="17"/>
      <c r="H55" s="19"/>
      <c r="I55" s="38">
        <v>-302850</v>
      </c>
      <c r="J55" s="21"/>
      <c r="K55" s="38">
        <v>-359655</v>
      </c>
      <c r="M55" s="37">
        <v>-327046</v>
      </c>
      <c r="N55" s="37"/>
      <c r="O55" s="52">
        <v>-327046</v>
      </c>
      <c r="Q55" s="33">
        <f>O55-I55</f>
        <v>-24196</v>
      </c>
    </row>
    <row r="56" spans="1:17" ht="18" customHeight="1">
      <c r="A56" s="22"/>
      <c r="G56" s="17"/>
      <c r="H56" s="19"/>
      <c r="I56" s="38"/>
      <c r="J56" s="21"/>
      <c r="K56" s="38"/>
      <c r="M56" s="37"/>
      <c r="N56" s="37"/>
      <c r="O56" s="37"/>
    </row>
    <row r="57" spans="1:17" ht="18" customHeight="1">
      <c r="A57" s="22" t="s">
        <v>52</v>
      </c>
      <c r="G57" s="17"/>
      <c r="H57" s="19"/>
      <c r="I57" s="38">
        <v>-1000000</v>
      </c>
      <c r="J57" s="21"/>
      <c r="K57" s="38">
        <v>-1000000</v>
      </c>
      <c r="M57" s="37">
        <v>-1000000</v>
      </c>
      <c r="N57" s="37"/>
      <c r="O57" s="52">
        <v>-1000000</v>
      </c>
      <c r="Q57" s="33">
        <f>O57-I57</f>
        <v>0</v>
      </c>
    </row>
    <row r="58" spans="1:17" ht="18" customHeight="1">
      <c r="A58" s="22"/>
      <c r="G58" s="17"/>
      <c r="H58" s="19"/>
      <c r="I58" s="38"/>
      <c r="J58" s="21"/>
      <c r="K58" s="38"/>
      <c r="M58" s="37"/>
      <c r="N58" s="37"/>
      <c r="O58" s="37"/>
    </row>
    <row r="59" spans="1:17" ht="18" customHeight="1">
      <c r="A59" s="22" t="s">
        <v>50</v>
      </c>
      <c r="G59" s="17"/>
      <c r="H59" s="19"/>
      <c r="I59" s="38">
        <v>-740000</v>
      </c>
      <c r="J59" s="21"/>
      <c r="K59" s="38">
        <v>-817552</v>
      </c>
      <c r="M59" s="37">
        <v>-708134</v>
      </c>
      <c r="N59" s="37"/>
      <c r="O59" s="37">
        <v>-708134</v>
      </c>
      <c r="P59" t="s">
        <v>55</v>
      </c>
      <c r="Q59" s="33">
        <f>O59-I59</f>
        <v>31866</v>
      </c>
    </row>
    <row r="60" spans="1:17" ht="18" customHeight="1">
      <c r="A60" s="22" t="s">
        <v>44</v>
      </c>
      <c r="G60" s="17"/>
      <c r="H60" s="19"/>
      <c r="I60" s="38">
        <v>-345000</v>
      </c>
      <c r="J60" s="21"/>
      <c r="K60" s="38">
        <v>-301061</v>
      </c>
      <c r="M60" s="37">
        <v>-806940</v>
      </c>
      <c r="N60" s="37"/>
      <c r="O60" s="37">
        <v>-806940</v>
      </c>
      <c r="P60" t="s">
        <v>55</v>
      </c>
      <c r="Q60" s="33">
        <f>O60-I60</f>
        <v>-461940</v>
      </c>
    </row>
    <row r="61" spans="1:17">
      <c r="H61" s="19"/>
      <c r="I61" s="40"/>
      <c r="J61" s="25"/>
      <c r="K61" s="47"/>
      <c r="M61" s="51"/>
      <c r="N61"/>
      <c r="O61" s="51"/>
      <c r="Q61" s="40"/>
    </row>
    <row r="62" spans="1:17" ht="7.5" customHeight="1">
      <c r="H62" s="19"/>
      <c r="I62" s="41"/>
      <c r="J62" s="27"/>
      <c r="K62" s="48"/>
      <c r="N62"/>
    </row>
    <row r="63" spans="1:17" ht="16.5" thickBot="1">
      <c r="G63" s="20"/>
      <c r="H63" s="19"/>
      <c r="I63" s="42">
        <f>SUM(I11:I60)</f>
        <v>-121305614</v>
      </c>
      <c r="J63" s="3"/>
      <c r="K63" s="49">
        <f>SUM(K11:K60)</f>
        <v>-122132949</v>
      </c>
      <c r="M63" s="46">
        <f>SUM(M11:M60)</f>
        <v>-126132236</v>
      </c>
      <c r="N63"/>
      <c r="O63" s="46">
        <f>SUM(O11:O60)</f>
        <v>-124492131</v>
      </c>
      <c r="Q63" s="42">
        <f>SUM(Q11:Q60)</f>
        <v>-3186517</v>
      </c>
    </row>
    <row r="64" spans="1:17" ht="13.5" thickTop="1">
      <c r="G64" s="20"/>
      <c r="H64" s="19"/>
      <c r="I64" s="43"/>
      <c r="J64" s="21"/>
      <c r="K64" s="50"/>
    </row>
    <row r="65" spans="1:15">
      <c r="A65" s="53" t="s">
        <v>58</v>
      </c>
      <c r="G65" s="20"/>
      <c r="J65" s="3"/>
      <c r="K65" s="31"/>
    </row>
    <row r="66" spans="1:15">
      <c r="G66" s="20"/>
      <c r="H66" s="19"/>
      <c r="I66" s="21"/>
      <c r="J66" s="21"/>
      <c r="K66" s="23"/>
    </row>
    <row r="67" spans="1:15">
      <c r="J67" s="3"/>
      <c r="K67" s="34"/>
    </row>
    <row r="68" spans="1:15">
      <c r="J68" s="3"/>
      <c r="K68" s="34"/>
    </row>
    <row r="69" spans="1:15">
      <c r="M69" s="34"/>
      <c r="N69" s="34"/>
      <c r="O69" s="34"/>
    </row>
    <row r="70" spans="1:15">
      <c r="M70" s="34"/>
      <c r="N70" s="34"/>
      <c r="O70" s="34"/>
    </row>
    <row r="71" spans="1:15">
      <c r="M71" s="34"/>
      <c r="N71" s="34"/>
      <c r="O71" s="34"/>
    </row>
    <row r="72" spans="1:15">
      <c r="M72" s="34"/>
      <c r="N72" s="34"/>
      <c r="O72" s="34"/>
    </row>
    <row r="73" spans="1:15">
      <c r="M73" s="34"/>
      <c r="N73" s="34"/>
      <c r="O73" s="34"/>
    </row>
    <row r="74" spans="1:15">
      <c r="M74" s="34"/>
      <c r="N74" s="34"/>
      <c r="O74" s="34"/>
    </row>
  </sheetData>
  <pageMargins left="0.65" right="0.51" top="0.37" bottom="1" header="0.27" footer="0.5"/>
  <pageSetup scale="6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2049" r:id="rId4"/>
      </mc:Fallback>
    </mc:AlternateContent>
    <mc:AlternateContent xmlns:mc="http://schemas.openxmlformats.org/markup-compatibility/2006">
      <mc:Choice Requires="x14">
        <oleObject progId="Word.Document.8" shapeId="2050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:F12"/>
    </sheetView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workbookViewId="0">
      <selection activeCell="D22" sqref="D22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14.5703125" bestFit="1" customWidth="1"/>
    <col min="10" max="10" width="14.28515625" customWidth="1"/>
    <col min="11" max="11" width="14.5703125" customWidth="1"/>
    <col min="12" max="12" width="1" style="3" customWidth="1"/>
    <col min="13" max="13" width="14.85546875" style="4" hidden="1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63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36515</v>
      </c>
      <c r="N10" s="44"/>
      <c r="O10" s="44">
        <v>36567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 t="shared" ref="Q12:Q61" si="0"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-32802323</v>
      </c>
      <c r="N13" s="37"/>
      <c r="O13" s="37">
        <v>-32639994</v>
      </c>
      <c r="Q13" s="33">
        <f t="shared" si="0"/>
        <v>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37"/>
      <c r="N14" s="37"/>
      <c r="O14" s="59">
        <f>SUM(O11:O13)</f>
        <v>-41246732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-7066522</v>
      </c>
      <c r="N16" s="37"/>
      <c r="O16" s="37">
        <v>-7066522</v>
      </c>
      <c r="Q16" s="33">
        <f t="shared" si="0"/>
        <v>-553670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-2215384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37"/>
      <c r="N23" s="37"/>
      <c r="O23" s="59">
        <f>SUM(O16:O22)</f>
        <v>-7520193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37"/>
    </row>
    <row r="25" spans="1:17" ht="18" hidden="1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si="0"/>
        <v>0</v>
      </c>
    </row>
    <row r="26" spans="1:17" ht="18" hidden="1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-80000</v>
      </c>
      <c r="N26" s="37"/>
      <c r="O26" s="37">
        <v>-128000</v>
      </c>
      <c r="Q26" s="33">
        <f t="shared" si="0"/>
        <v>0</v>
      </c>
    </row>
    <row r="27" spans="1:17" ht="18" hidden="1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-61000</v>
      </c>
      <c r="N27" s="37"/>
      <c r="O27" s="37">
        <v>-10000</v>
      </c>
      <c r="Q27" s="33">
        <f t="shared" si="0"/>
        <v>0</v>
      </c>
    </row>
    <row r="28" spans="1:17" ht="18" hidden="1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-478069</v>
      </c>
      <c r="N28" s="37"/>
      <c r="O28" s="37">
        <v>-461332</v>
      </c>
      <c r="Q28" s="33">
        <f t="shared" si="0"/>
        <v>0</v>
      </c>
    </row>
    <row r="29" spans="1:17" ht="18" hidden="1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-753000</v>
      </c>
      <c r="N29" s="37"/>
      <c r="O29" s="37">
        <v>-731000</v>
      </c>
      <c r="Q29" s="33">
        <f t="shared" si="0"/>
        <v>0</v>
      </c>
    </row>
    <row r="30" spans="1:17" ht="18" hidden="1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-500345</v>
      </c>
      <c r="Q30" s="33">
        <f t="shared" si="0"/>
        <v>0</v>
      </c>
    </row>
    <row r="31" spans="1:17" ht="18" hidden="1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0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0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0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0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0"/>
        <v>0</v>
      </c>
    </row>
    <row r="36" spans="1:17" ht="18" hidden="1" customHeight="1">
      <c r="A36" s="22" t="s">
        <v>41</v>
      </c>
      <c r="G36" s="17"/>
      <c r="H36" s="19"/>
      <c r="J36" s="21"/>
      <c r="K36" s="38">
        <v>-114000</v>
      </c>
      <c r="L36"/>
      <c r="M36" s="37">
        <v>-150000</v>
      </c>
      <c r="N36" s="37"/>
      <c r="O36" s="37">
        <v>-114000</v>
      </c>
      <c r="Q36" s="33">
        <f t="shared" si="0"/>
        <v>0</v>
      </c>
    </row>
    <row r="37" spans="1:17" ht="18" hidden="1" customHeight="1">
      <c r="A37" s="22"/>
      <c r="C37" s="18"/>
      <c r="D37" s="19"/>
      <c r="E37" s="19"/>
      <c r="F37" s="19"/>
      <c r="G37" s="20"/>
      <c r="H37" s="19"/>
      <c r="J37" s="21"/>
      <c r="K37" s="23"/>
      <c r="L37"/>
      <c r="M37" s="37"/>
      <c r="N37" s="37"/>
      <c r="O37" s="37"/>
    </row>
    <row r="38" spans="1:17" ht="18" hidden="1" customHeight="1">
      <c r="A38" s="22" t="s">
        <v>32</v>
      </c>
      <c r="C38" s="18"/>
      <c r="D38" s="19"/>
      <c r="E38" s="19"/>
      <c r="F38" s="19"/>
      <c r="G38" s="20"/>
      <c r="H38" s="19"/>
      <c r="J38" s="21"/>
      <c r="K38" s="23">
        <v>-3169056</v>
      </c>
      <c r="L38"/>
      <c r="M38" s="37">
        <v>-4291827</v>
      </c>
      <c r="N38" s="37"/>
      <c r="O38" s="37">
        <v>-3169056</v>
      </c>
      <c r="Q38" s="33">
        <f t="shared" si="0"/>
        <v>0</v>
      </c>
    </row>
    <row r="39" spans="1:17" ht="18" hidden="1" customHeight="1">
      <c r="A39" s="22" t="s">
        <v>28</v>
      </c>
      <c r="C39" s="18"/>
      <c r="D39" s="19"/>
      <c r="E39" s="19"/>
      <c r="F39" s="19"/>
      <c r="G39" s="20"/>
      <c r="H39" s="19"/>
      <c r="J39" s="21"/>
      <c r="K39" s="23">
        <v>-200000</v>
      </c>
      <c r="L39"/>
      <c r="M39" s="37">
        <v>-2000000</v>
      </c>
      <c r="N39" s="37"/>
      <c r="O39" s="37">
        <v>-200000</v>
      </c>
      <c r="Q39" s="33">
        <f t="shared" si="0"/>
        <v>0</v>
      </c>
    </row>
    <row r="40" spans="1:17" ht="18" hidden="1" customHeight="1">
      <c r="A40" s="22" t="s">
        <v>29</v>
      </c>
      <c r="C40" s="18"/>
      <c r="D40" s="19"/>
      <c r="E40" s="19"/>
      <c r="F40" s="19"/>
      <c r="G40" s="20"/>
      <c r="H40" s="19"/>
      <c r="J40" s="21"/>
      <c r="K40" s="23">
        <v>-336308</v>
      </c>
      <c r="L40"/>
      <c r="M40" s="37">
        <v>-336308</v>
      </c>
      <c r="N40" s="37"/>
      <c r="O40" s="37">
        <v>-336308</v>
      </c>
      <c r="Q40" s="33">
        <f t="shared" si="0"/>
        <v>0</v>
      </c>
    </row>
    <row r="41" spans="1:17" ht="18" hidden="1" customHeight="1">
      <c r="A41" s="22" t="s">
        <v>31</v>
      </c>
      <c r="C41" s="18"/>
      <c r="D41" s="19"/>
      <c r="E41" s="19"/>
      <c r="F41" s="19"/>
      <c r="G41" s="20"/>
      <c r="H41" s="19"/>
      <c r="J41" s="21"/>
      <c r="K41" s="23">
        <v>-85805</v>
      </c>
      <c r="L41"/>
      <c r="M41" s="37">
        <v>-85805</v>
      </c>
      <c r="N41" s="37"/>
      <c r="O41" s="37">
        <v>-85805</v>
      </c>
      <c r="Q41" s="33">
        <f t="shared" si="0"/>
        <v>0</v>
      </c>
    </row>
    <row r="42" spans="1:17" ht="18" hidden="1" customHeight="1">
      <c r="A42" s="22" t="s">
        <v>33</v>
      </c>
      <c r="C42" s="18"/>
      <c r="D42" s="19"/>
      <c r="E42" s="19"/>
      <c r="F42" s="19"/>
      <c r="G42" s="20"/>
      <c r="H42" s="19"/>
      <c r="J42" s="21"/>
      <c r="K42" s="23">
        <v>-139999</v>
      </c>
      <c r="L42"/>
      <c r="M42" s="37">
        <v>-139999</v>
      </c>
      <c r="N42" s="37"/>
      <c r="O42" s="37">
        <v>-139999</v>
      </c>
      <c r="Q42" s="33">
        <f t="shared" si="0"/>
        <v>0</v>
      </c>
    </row>
    <row r="43" spans="1:17" ht="18" hidden="1" customHeight="1">
      <c r="A43" s="22"/>
      <c r="C43" s="18"/>
      <c r="D43" s="19"/>
      <c r="E43" s="19"/>
      <c r="F43" s="19"/>
      <c r="G43" s="20"/>
      <c r="H43" s="19"/>
      <c r="J43" s="21"/>
      <c r="K43" s="23"/>
      <c r="L43"/>
      <c r="M43" s="37"/>
      <c r="N43" s="37"/>
      <c r="O43" s="37"/>
    </row>
    <row r="44" spans="1:17" ht="18" hidden="1" customHeight="1">
      <c r="A44" s="22" t="s">
        <v>34</v>
      </c>
      <c r="G44" s="17"/>
      <c r="H44" s="19"/>
      <c r="J44" s="21"/>
      <c r="K44" s="37">
        <v>-13127000</v>
      </c>
      <c r="L44"/>
      <c r="M44" s="37">
        <v>-14871000</v>
      </c>
      <c r="N44" s="37"/>
      <c r="O44" s="37">
        <v>-13127000</v>
      </c>
      <c r="Q44" s="33">
        <f t="shared" si="0"/>
        <v>0</v>
      </c>
    </row>
    <row r="45" spans="1:17" ht="18" hidden="1" customHeight="1">
      <c r="A45" s="22" t="s">
        <v>53</v>
      </c>
      <c r="G45" s="17"/>
      <c r="H45" s="19"/>
      <c r="J45" s="21"/>
      <c r="K45" s="37">
        <v>-883000</v>
      </c>
      <c r="L45"/>
      <c r="M45" s="37">
        <v>-561000</v>
      </c>
      <c r="N45" s="37"/>
      <c r="O45" s="37">
        <v>-883000</v>
      </c>
      <c r="Q45" s="33">
        <f t="shared" si="0"/>
        <v>0</v>
      </c>
    </row>
    <row r="46" spans="1:17" ht="18" hidden="1" customHeight="1">
      <c r="A46" s="22" t="s">
        <v>36</v>
      </c>
      <c r="G46" s="17"/>
      <c r="H46" s="19"/>
      <c r="J46" s="21"/>
      <c r="K46" s="37">
        <v>-35239000</v>
      </c>
      <c r="L46"/>
      <c r="M46" s="37">
        <v>-37464000</v>
      </c>
      <c r="N46" s="37"/>
      <c r="O46" s="37">
        <v>-35239000</v>
      </c>
      <c r="Q46" s="33">
        <f t="shared" si="0"/>
        <v>0</v>
      </c>
    </row>
    <row r="47" spans="1:17" ht="18" hidden="1" customHeight="1">
      <c r="A47" s="22" t="s">
        <v>37</v>
      </c>
      <c r="G47" s="17"/>
      <c r="H47" s="19"/>
      <c r="J47" s="21"/>
      <c r="K47" s="37">
        <v>-2044000</v>
      </c>
      <c r="L47"/>
      <c r="M47" s="37">
        <v>-1734000</v>
      </c>
      <c r="N47" s="37"/>
      <c r="O47" s="37">
        <v>-2044000</v>
      </c>
      <c r="Q47" s="33">
        <f t="shared" si="0"/>
        <v>0</v>
      </c>
    </row>
    <row r="48" spans="1:17" ht="18" hidden="1" customHeight="1">
      <c r="A48" s="22" t="s">
        <v>38</v>
      </c>
      <c r="G48" s="17"/>
      <c r="H48" s="19"/>
      <c r="J48" s="21"/>
      <c r="K48" s="37">
        <v>-1324000</v>
      </c>
      <c r="L48"/>
      <c r="M48" s="37">
        <v>-1333000</v>
      </c>
      <c r="N48" s="37"/>
      <c r="O48" s="37">
        <v>-1324000</v>
      </c>
      <c r="Q48" s="33">
        <f t="shared" si="0"/>
        <v>0</v>
      </c>
    </row>
    <row r="49" spans="1:17" ht="18" hidden="1" customHeight="1">
      <c r="A49" s="22" t="s">
        <v>51</v>
      </c>
      <c r="G49" s="17"/>
      <c r="H49" s="19"/>
      <c r="J49" s="21"/>
      <c r="K49" s="37">
        <v>-1211000</v>
      </c>
      <c r="L49"/>
      <c r="M49" s="37">
        <v>-1199000</v>
      </c>
      <c r="N49" s="37"/>
      <c r="O49" s="37">
        <v>-1211000</v>
      </c>
      <c r="Q49" s="33">
        <f t="shared" si="0"/>
        <v>0</v>
      </c>
    </row>
    <row r="50" spans="1:17" ht="18" hidden="1" customHeight="1">
      <c r="A50" s="22" t="s">
        <v>39</v>
      </c>
      <c r="G50" s="17"/>
      <c r="H50" s="19"/>
      <c r="J50" s="21"/>
      <c r="K50" s="37"/>
      <c r="L50"/>
      <c r="M50" s="37"/>
      <c r="N50" s="37"/>
      <c r="O50" s="37"/>
      <c r="P50" t="s">
        <v>55</v>
      </c>
      <c r="Q50" s="33">
        <f t="shared" si="0"/>
        <v>0</v>
      </c>
    </row>
    <row r="51" spans="1:17" ht="18" hidden="1" customHeight="1">
      <c r="A51" s="22" t="s">
        <v>40</v>
      </c>
      <c r="G51" s="17"/>
      <c r="H51" s="19"/>
      <c r="J51" s="21"/>
      <c r="K51" s="38">
        <v>-3484000</v>
      </c>
      <c r="L51"/>
      <c r="M51" s="37">
        <v>-3450000</v>
      </c>
      <c r="N51" s="37"/>
      <c r="O51" s="37">
        <v>-3484000</v>
      </c>
      <c r="Q51" s="33">
        <f t="shared" si="0"/>
        <v>0</v>
      </c>
    </row>
    <row r="52" spans="1:17" ht="18" hidden="1" customHeight="1">
      <c r="A52" s="22" t="s">
        <v>49</v>
      </c>
      <c r="G52" s="17"/>
      <c r="H52" s="19"/>
      <c r="J52" s="21"/>
      <c r="K52" s="38">
        <v>0</v>
      </c>
      <c r="L52"/>
      <c r="M52" s="37">
        <v>0</v>
      </c>
      <c r="N52" s="37"/>
      <c r="O52" s="37">
        <v>0</v>
      </c>
      <c r="Q52" s="33">
        <f t="shared" si="0"/>
        <v>0</v>
      </c>
    </row>
    <row r="53" spans="1:17" ht="18" hidden="1" customHeight="1">
      <c r="A53" s="22"/>
      <c r="G53" s="17"/>
      <c r="H53" s="19"/>
      <c r="J53" s="21"/>
      <c r="K53" s="38"/>
      <c r="L53"/>
      <c r="M53" s="37"/>
      <c r="N53" s="37"/>
      <c r="O53" s="37"/>
    </row>
    <row r="54" spans="1:17" ht="18" hidden="1" customHeight="1">
      <c r="A54" s="22" t="s">
        <v>46</v>
      </c>
      <c r="G54" s="17"/>
      <c r="H54" s="19"/>
      <c r="J54" s="21"/>
      <c r="K54" s="38">
        <v>-346867</v>
      </c>
      <c r="L54"/>
      <c r="M54" s="37">
        <v>-327046</v>
      </c>
      <c r="N54" s="37"/>
      <c r="O54" s="37">
        <v>-346867</v>
      </c>
      <c r="Q54" s="33">
        <f t="shared" si="0"/>
        <v>0</v>
      </c>
    </row>
    <row r="55" spans="1:17" ht="18" hidden="1" customHeight="1">
      <c r="A55" s="22"/>
      <c r="G55" s="17"/>
      <c r="H55" s="19"/>
      <c r="J55" s="21"/>
      <c r="K55" s="38"/>
      <c r="L55"/>
      <c r="M55" s="37"/>
      <c r="N55" s="37"/>
      <c r="O55" s="37"/>
    </row>
    <row r="56" spans="1:17" ht="18" hidden="1" customHeight="1">
      <c r="A56" s="22" t="s">
        <v>52</v>
      </c>
      <c r="G56" s="17"/>
      <c r="H56" s="19"/>
      <c r="J56" s="21"/>
      <c r="K56" s="38">
        <v>-1000000</v>
      </c>
      <c r="L56"/>
      <c r="M56" s="37">
        <v>-1000000</v>
      </c>
      <c r="N56" s="37"/>
      <c r="O56" s="37">
        <v>-1000000</v>
      </c>
      <c r="Q56" s="33">
        <f t="shared" si="0"/>
        <v>0</v>
      </c>
    </row>
    <row r="57" spans="1:17" ht="18" hidden="1" customHeight="1">
      <c r="A57" s="22"/>
      <c r="G57" s="17"/>
      <c r="H57" s="19"/>
      <c r="J57" s="21"/>
      <c r="K57" s="38"/>
      <c r="L57"/>
      <c r="M57" s="37"/>
      <c r="N57" s="37"/>
      <c r="O57" s="37"/>
    </row>
    <row r="58" spans="1:17" ht="18" hidden="1" customHeight="1">
      <c r="A58" s="22" t="s">
        <v>50</v>
      </c>
      <c r="G58" s="17"/>
      <c r="H58" s="19"/>
      <c r="J58" s="21"/>
      <c r="K58" s="38">
        <v>-759026</v>
      </c>
      <c r="L58"/>
      <c r="M58" s="37">
        <v>-708134</v>
      </c>
      <c r="N58" s="37"/>
      <c r="O58" s="37">
        <v>-759026</v>
      </c>
      <c r="Q58" s="33">
        <f t="shared" si="0"/>
        <v>0</v>
      </c>
    </row>
    <row r="59" spans="1:17" ht="18" hidden="1" customHeight="1">
      <c r="A59" s="22" t="s">
        <v>44</v>
      </c>
      <c r="G59" s="17"/>
      <c r="H59" s="19"/>
      <c r="J59" s="21"/>
      <c r="K59" s="38">
        <v>-961456</v>
      </c>
      <c r="L59"/>
      <c r="M59" s="37">
        <v>-806940</v>
      </c>
      <c r="N59" s="37"/>
      <c r="O59" s="37">
        <v>-961456</v>
      </c>
      <c r="Q59" s="33">
        <f t="shared" si="0"/>
        <v>0</v>
      </c>
    </row>
    <row r="60" spans="1:17" ht="18" hidden="1" customHeight="1">
      <c r="A60" s="22"/>
      <c r="G60" s="17"/>
      <c r="H60" s="19"/>
      <c r="J60" s="21"/>
      <c r="K60" s="38"/>
      <c r="L60"/>
      <c r="M60" s="37"/>
      <c r="N60" s="37"/>
      <c r="O60" s="37"/>
    </row>
    <row r="61" spans="1:17" ht="18" customHeight="1">
      <c r="A61" s="22" t="s">
        <v>59</v>
      </c>
      <c r="G61" s="17"/>
      <c r="H61" s="19"/>
      <c r="J61" s="21"/>
      <c r="K61" s="38">
        <v>6000000</v>
      </c>
      <c r="L61"/>
      <c r="M61" s="37"/>
      <c r="N61" s="37"/>
      <c r="O61" s="37">
        <v>6000000</v>
      </c>
      <c r="Q61" s="33">
        <f t="shared" si="0"/>
        <v>0</v>
      </c>
    </row>
    <row r="62" spans="1:17" ht="18" customHeight="1">
      <c r="A62" s="22"/>
      <c r="G62" s="17"/>
      <c r="H62" s="19"/>
      <c r="J62" s="21"/>
      <c r="K62" s="38"/>
      <c r="L62"/>
      <c r="M62" s="37"/>
      <c r="N62" s="37"/>
      <c r="O62" s="37"/>
    </row>
    <row r="63" spans="1:17" ht="13.5" thickBot="1">
      <c r="H63" s="19"/>
      <c r="J63" s="25"/>
      <c r="K63" s="61">
        <f>K14+K23+K61</f>
        <v>-46786955</v>
      </c>
      <c r="L63"/>
      <c r="M63" s="51"/>
      <c r="N63"/>
      <c r="O63" s="61">
        <f>O14+O23+O61</f>
        <v>-42766925</v>
      </c>
      <c r="Q63" s="63"/>
    </row>
    <row r="64" spans="1:17" ht="13.5" hidden="1" customHeight="1">
      <c r="H64" s="19" t="s">
        <v>60</v>
      </c>
      <c r="J64" s="27"/>
      <c r="K64" s="41"/>
      <c r="L64"/>
      <c r="N64"/>
      <c r="O64" s="57"/>
    </row>
    <row r="65" spans="1:17" ht="16.5" hidden="1" thickBot="1">
      <c r="G65" s="20"/>
      <c r="H65" s="19"/>
      <c r="J65" s="3"/>
      <c r="K65" s="42">
        <v>-114059169</v>
      </c>
      <c r="L65"/>
      <c r="M65" s="49">
        <f>SUM(M11:M59)</f>
        <v>-124492131</v>
      </c>
      <c r="N65"/>
      <c r="O65" s="49">
        <f>SUM(O11:O63)</f>
        <v>-201572989</v>
      </c>
      <c r="Q65" s="42">
        <f>SUM(Q11:Q63)</f>
        <v>4020030</v>
      </c>
    </row>
    <row r="66" spans="1:17" ht="13.5" hidden="1" thickTop="1">
      <c r="G66" s="20"/>
      <c r="H66" s="19"/>
      <c r="J66" s="21"/>
      <c r="K66" s="43"/>
      <c r="L66"/>
      <c r="O66" s="57"/>
    </row>
    <row r="67" spans="1:17" ht="13.5" thickTop="1">
      <c r="A67" s="53"/>
      <c r="G67" s="20"/>
      <c r="J67" s="3"/>
      <c r="L67"/>
      <c r="M67"/>
      <c r="O67" s="58"/>
    </row>
    <row r="68" spans="1:17">
      <c r="G68" s="20"/>
      <c r="H68" s="19"/>
      <c r="I68" s="21"/>
      <c r="J68" s="21"/>
      <c r="K68" s="23"/>
      <c r="O68" s="57"/>
    </row>
    <row r="69" spans="1:17">
      <c r="J69" s="3"/>
      <c r="K69" s="34"/>
      <c r="O69" s="57"/>
    </row>
    <row r="70" spans="1:17">
      <c r="J70" s="3"/>
      <c r="K70" s="34"/>
    </row>
    <row r="71" spans="1:17">
      <c r="M71" s="34"/>
      <c r="N71" s="34"/>
      <c r="O71" s="34"/>
    </row>
    <row r="72" spans="1:17">
      <c r="M72" s="34"/>
      <c r="N72" s="34"/>
      <c r="O72" s="34"/>
    </row>
    <row r="73" spans="1:17">
      <c r="M73" s="34"/>
      <c r="N73" s="34"/>
      <c r="O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</sheetData>
  <pageMargins left="0.65" right="0.51" top="0.37" bottom="1" header="0.27" footer="0.5"/>
  <pageSetup scale="7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3073" r:id="rId4"/>
      </mc:Fallback>
    </mc:AlternateContent>
    <mc:AlternateContent xmlns:mc="http://schemas.openxmlformats.org/markup-compatibility/2006">
      <mc:Choice Requires="x14">
        <oleObject progId="Word.Document.8" shapeId="3074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307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35"/>
  <sheetViews>
    <sheetView tabSelected="1" topLeftCell="A15" workbookViewId="0">
      <selection activeCell="B21" sqref="B21"/>
    </sheetView>
  </sheetViews>
  <sheetFormatPr defaultRowHeight="12.75"/>
  <cols>
    <col min="1" max="1" width="30.85546875" customWidth="1"/>
    <col min="2" max="2" width="10.7109375" customWidth="1"/>
    <col min="3" max="3" width="14.28515625" customWidth="1"/>
    <col min="4" max="4" width="2.5703125" customWidth="1"/>
    <col min="5" max="5" width="14.5703125" customWidth="1"/>
    <col min="6" max="6" width="1" style="3" customWidth="1"/>
    <col min="7" max="7" width="14.85546875" style="4" hidden="1" customWidth="1"/>
    <col min="8" max="8" width="2.5703125" style="4" customWidth="1"/>
    <col min="9" max="9" width="14.85546875" style="4" customWidth="1"/>
    <col min="10" max="10" width="3" customWidth="1"/>
    <col min="11" max="11" width="15.7109375" style="33" customWidth="1"/>
    <col min="12" max="12" width="2.5703125" customWidth="1"/>
    <col min="13" max="13" width="15.7109375" customWidth="1"/>
    <col min="14" max="14" width="2.5703125" customWidth="1"/>
    <col min="15" max="15" width="15.7109375" customWidth="1"/>
    <col min="17" max="17" width="12.85546875" bestFit="1" customWidth="1"/>
  </cols>
  <sheetData>
    <row r="1" spans="1:15" ht="20.100000000000001" customHeight="1">
      <c r="B1" s="1"/>
    </row>
    <row r="2" spans="1:15" ht="20.100000000000001" customHeight="1">
      <c r="B2" s="1"/>
    </row>
    <row r="3" spans="1:15" ht="20.100000000000001" customHeight="1">
      <c r="A3" s="111" t="s">
        <v>84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</row>
    <row r="4" spans="1:15" ht="20.100000000000001" customHeight="1">
      <c r="B4" s="1"/>
      <c r="K4" s="5"/>
    </row>
    <row r="5" spans="1:15" ht="20.25" customHeight="1">
      <c r="A5" s="100"/>
      <c r="B5" s="99"/>
      <c r="C5" s="100"/>
      <c r="D5" s="100"/>
      <c r="E5" s="100"/>
      <c r="F5" s="19"/>
      <c r="G5" s="101"/>
      <c r="H5" s="101"/>
      <c r="I5" s="101"/>
      <c r="J5" s="100"/>
      <c r="K5" s="102" t="s">
        <v>1</v>
      </c>
      <c r="L5" s="100"/>
      <c r="M5" s="100"/>
      <c r="N5" s="100"/>
      <c r="O5" s="100"/>
    </row>
    <row r="6" spans="1:15" s="3" customFormat="1" ht="23.25" customHeight="1">
      <c r="A6" s="19"/>
      <c r="B6" s="103"/>
      <c r="C6" s="19"/>
      <c r="D6" s="19"/>
      <c r="E6" s="19"/>
      <c r="F6" s="19"/>
      <c r="G6" s="19"/>
      <c r="H6" s="19"/>
      <c r="I6" s="19"/>
      <c r="J6" s="19"/>
      <c r="K6" s="104" t="s">
        <v>64</v>
      </c>
      <c r="L6" s="19"/>
      <c r="M6" s="19"/>
      <c r="N6" s="19"/>
      <c r="O6" s="19"/>
    </row>
    <row r="7" spans="1:15" s="3" customFormat="1" ht="12.95" customHeight="1">
      <c r="A7" s="19"/>
      <c r="B7" s="103"/>
      <c r="C7" s="19"/>
      <c r="D7" s="19"/>
      <c r="E7" s="19"/>
      <c r="F7" s="19"/>
      <c r="G7" s="105"/>
      <c r="H7" s="105"/>
      <c r="I7" s="105"/>
      <c r="J7" s="19"/>
      <c r="K7" s="84"/>
      <c r="L7" s="19"/>
      <c r="M7" s="19"/>
      <c r="N7" s="19"/>
      <c r="O7" s="19"/>
    </row>
    <row r="8" spans="1:15" s="3" customFormat="1" ht="12.95" customHeight="1">
      <c r="B8" s="7"/>
      <c r="E8" s="8"/>
      <c r="F8" s="8"/>
      <c r="G8" s="10"/>
      <c r="H8" s="10"/>
      <c r="I8" s="10"/>
      <c r="K8" s="33"/>
    </row>
    <row r="9" spans="1:15" s="3" customFormat="1" ht="12.95" customHeight="1">
      <c r="B9" s="7"/>
      <c r="E9" s="8"/>
      <c r="F9" s="8"/>
      <c r="G9" s="10"/>
      <c r="H9" s="10"/>
      <c r="I9" s="10"/>
      <c r="K9" s="33"/>
    </row>
    <row r="10" spans="1:15" s="3" customFormat="1" ht="12.95" customHeight="1">
      <c r="A10" s="68" t="s">
        <v>71</v>
      </c>
      <c r="C10" s="76" t="s">
        <v>81</v>
      </c>
      <c r="D10" s="82"/>
      <c r="E10" s="78">
        <v>36525</v>
      </c>
      <c r="F10" s="79"/>
      <c r="G10" s="78">
        <v>36515</v>
      </c>
      <c r="H10" s="78"/>
      <c r="I10" s="78">
        <v>36580</v>
      </c>
      <c r="J10" s="92"/>
      <c r="K10" s="80" t="s">
        <v>54</v>
      </c>
      <c r="L10" s="92"/>
      <c r="M10" s="74" t="s">
        <v>80</v>
      </c>
      <c r="O10" s="80" t="s">
        <v>54</v>
      </c>
    </row>
    <row r="11" spans="1:15" s="3" customFormat="1" ht="12.95" customHeight="1">
      <c r="A11" s="71" t="s">
        <v>72</v>
      </c>
      <c r="C11" s="88"/>
      <c r="D11" s="88"/>
      <c r="E11" s="89"/>
      <c r="G11" s="89"/>
      <c r="H11" s="89"/>
      <c r="I11" s="89"/>
      <c r="K11" s="81"/>
    </row>
    <row r="12" spans="1:15" s="3" customFormat="1" ht="12.95" customHeight="1">
      <c r="A12" s="22" t="s">
        <v>10</v>
      </c>
      <c r="C12" s="21"/>
      <c r="D12" s="27"/>
      <c r="E12" s="23">
        <v>-6512852</v>
      </c>
      <c r="G12" s="37">
        <v>-7066522</v>
      </c>
      <c r="H12" s="37"/>
      <c r="I12" s="37">
        <v>-2236105</v>
      </c>
      <c r="K12" s="33">
        <f t="shared" ref="K12:K18" si="0">I12-E12</f>
        <v>4276747</v>
      </c>
      <c r="M12" s="3">
        <v>0</v>
      </c>
      <c r="O12" s="90">
        <f>M12-E12</f>
        <v>6512852</v>
      </c>
    </row>
    <row r="13" spans="1:15" s="3" customFormat="1" ht="12.95" customHeight="1">
      <c r="A13" s="22" t="s">
        <v>11</v>
      </c>
      <c r="C13" s="21"/>
      <c r="D13" s="27"/>
      <c r="E13" s="23">
        <v>-88018</v>
      </c>
      <c r="G13" s="37">
        <v>-88018</v>
      </c>
      <c r="H13" s="37"/>
      <c r="I13" s="37">
        <v>-88018</v>
      </c>
      <c r="K13" s="33">
        <f t="shared" si="0"/>
        <v>0</v>
      </c>
      <c r="M13" s="3">
        <v>0</v>
      </c>
      <c r="O13" s="90">
        <f t="shared" ref="O13:O18" si="1">M13-E13</f>
        <v>88018</v>
      </c>
    </row>
    <row r="14" spans="1:15" s="3" customFormat="1" ht="12.95" customHeight="1">
      <c r="A14" s="22" t="s">
        <v>48</v>
      </c>
      <c r="C14" s="21"/>
      <c r="D14" s="27"/>
      <c r="E14" s="23">
        <v>0</v>
      </c>
      <c r="G14" s="37">
        <v>0</v>
      </c>
      <c r="H14" s="37"/>
      <c r="I14" s="37">
        <v>0</v>
      </c>
      <c r="K14" s="33">
        <f t="shared" si="0"/>
        <v>0</v>
      </c>
      <c r="M14" s="3">
        <v>0</v>
      </c>
      <c r="O14" s="90">
        <f t="shared" si="1"/>
        <v>0</v>
      </c>
    </row>
    <row r="15" spans="1:15" s="3" customFormat="1" ht="12.95" customHeight="1">
      <c r="A15" s="22" t="s">
        <v>12</v>
      </c>
      <c r="C15" s="21"/>
      <c r="D15" s="27"/>
      <c r="E15" s="23">
        <v>-95753</v>
      </c>
      <c r="G15" s="37">
        <v>-95753</v>
      </c>
      <c r="H15" s="37"/>
      <c r="I15" s="37">
        <v>-95753</v>
      </c>
      <c r="K15" s="33">
        <f t="shared" si="0"/>
        <v>0</v>
      </c>
      <c r="M15" s="3">
        <v>0</v>
      </c>
      <c r="O15" s="90">
        <f t="shared" si="1"/>
        <v>95753</v>
      </c>
    </row>
    <row r="16" spans="1:15" s="3" customFormat="1" ht="12.95" customHeight="1">
      <c r="A16" s="22" t="s">
        <v>14</v>
      </c>
      <c r="C16" s="85"/>
      <c r="D16" s="27"/>
      <c r="E16" s="23">
        <v>-4900</v>
      </c>
      <c r="G16" s="37">
        <v>-4900</v>
      </c>
      <c r="H16" s="37"/>
      <c r="I16" s="37">
        <v>-4900</v>
      </c>
      <c r="K16" s="33">
        <f t="shared" si="0"/>
        <v>0</v>
      </c>
      <c r="M16" s="3">
        <v>0</v>
      </c>
      <c r="O16" s="90">
        <f t="shared" si="1"/>
        <v>4900</v>
      </c>
    </row>
    <row r="17" spans="1:16" s="3" customFormat="1" ht="12.95" customHeight="1">
      <c r="A17" s="22" t="s">
        <v>15</v>
      </c>
      <c r="C17" s="85"/>
      <c r="D17" s="27"/>
      <c r="E17" s="23">
        <v>-265000</v>
      </c>
      <c r="G17" s="37">
        <v>-265000</v>
      </c>
      <c r="H17" s="37"/>
      <c r="I17" s="37">
        <v>-265000</v>
      </c>
      <c r="K17" s="33">
        <f t="shared" si="0"/>
        <v>0</v>
      </c>
      <c r="M17" s="3">
        <v>0</v>
      </c>
      <c r="O17" s="90">
        <f t="shared" si="1"/>
        <v>265000</v>
      </c>
    </row>
    <row r="18" spans="1:16" s="3" customFormat="1" ht="12.95" customHeight="1">
      <c r="A18" s="22" t="s">
        <v>56</v>
      </c>
      <c r="C18" s="85"/>
      <c r="D18" s="27"/>
      <c r="E18" s="23">
        <v>-4573700</v>
      </c>
      <c r="G18" s="37">
        <v>-2215384</v>
      </c>
      <c r="H18" s="37"/>
      <c r="I18" s="37">
        <v>0</v>
      </c>
      <c r="K18" s="33">
        <f t="shared" si="0"/>
        <v>4573700</v>
      </c>
      <c r="M18" s="3">
        <v>0</v>
      </c>
      <c r="O18" s="90">
        <f t="shared" si="1"/>
        <v>4573700</v>
      </c>
    </row>
    <row r="19" spans="1:16" s="3" customFormat="1" ht="12.95" customHeight="1">
      <c r="A19" s="62" t="s">
        <v>62</v>
      </c>
      <c r="C19" s="86">
        <v>40000</v>
      </c>
      <c r="D19" s="83"/>
      <c r="E19" s="60">
        <f>SUM(E12:E18)</f>
        <v>-11540223</v>
      </c>
      <c r="G19" s="37"/>
      <c r="H19" s="37"/>
      <c r="I19" s="59">
        <f>SUM(I12:I18)</f>
        <v>-2689776</v>
      </c>
      <c r="K19" s="64">
        <f>SUM(K12:K18)</f>
        <v>8850447</v>
      </c>
      <c r="M19" s="75">
        <f>SUM(M12:M18)</f>
        <v>0</v>
      </c>
      <c r="O19" s="91">
        <f>SUM(O12:O18)</f>
        <v>11540223</v>
      </c>
    </row>
    <row r="20" spans="1:16" s="3" customFormat="1" ht="12.95" customHeight="1">
      <c r="A20" s="62"/>
      <c r="C20" s="85"/>
      <c r="D20" s="27"/>
      <c r="E20" s="28"/>
      <c r="G20" s="37"/>
      <c r="H20" s="37"/>
      <c r="I20" s="38"/>
      <c r="K20" s="67"/>
    </row>
    <row r="21" spans="1:16" s="3" customFormat="1" ht="12.95" customHeight="1">
      <c r="A21" s="62" t="s">
        <v>73</v>
      </c>
      <c r="C21" s="85"/>
      <c r="D21" s="27"/>
      <c r="E21" s="28"/>
      <c r="G21" s="37"/>
      <c r="H21" s="37"/>
      <c r="I21" s="38"/>
      <c r="K21" s="67"/>
    </row>
    <row r="22" spans="1:16" ht="12.95" customHeight="1">
      <c r="A22" s="22" t="s">
        <v>5</v>
      </c>
      <c r="B22" s="3"/>
      <c r="C22" s="85"/>
      <c r="D22" s="27"/>
      <c r="E22" s="37">
        <v>-308146</v>
      </c>
      <c r="G22" s="37">
        <v>-308146</v>
      </c>
      <c r="H22" s="37"/>
      <c r="I22" s="37">
        <v>-308146</v>
      </c>
      <c r="J22" s="3"/>
      <c r="K22" s="33">
        <f>I22-E22</f>
        <v>0</v>
      </c>
      <c r="L22" s="3"/>
      <c r="M22" s="90">
        <f>E22</f>
        <v>-308146</v>
      </c>
      <c r="N22" s="3"/>
      <c r="O22" s="90">
        <f>M22-E22</f>
        <v>0</v>
      </c>
      <c r="P22" s="3"/>
    </row>
    <row r="23" spans="1:16" ht="12.95" customHeight="1">
      <c r="A23" s="22" t="s">
        <v>6</v>
      </c>
      <c r="B23" s="3"/>
      <c r="C23" s="85"/>
      <c r="D23" s="27"/>
      <c r="E23" s="37">
        <v>-8298592</v>
      </c>
      <c r="G23" s="37">
        <v>-8298592</v>
      </c>
      <c r="H23" s="37"/>
      <c r="I23" s="37">
        <v>-8298592</v>
      </c>
      <c r="J23" s="3"/>
      <c r="K23" s="33">
        <f>I23-E23</f>
        <v>0</v>
      </c>
      <c r="L23" s="3"/>
      <c r="M23" s="90">
        <f>E23</f>
        <v>-8298592</v>
      </c>
      <c r="N23" s="3"/>
      <c r="O23" s="90">
        <f>M23-E23</f>
        <v>0</v>
      </c>
      <c r="P23" s="3"/>
    </row>
    <row r="24" spans="1:16" ht="12.95" customHeight="1">
      <c r="A24" s="22" t="s">
        <v>7</v>
      </c>
      <c r="B24" s="3"/>
      <c r="C24" s="85"/>
      <c r="D24" s="27"/>
      <c r="E24" s="37">
        <v>-32639994</v>
      </c>
      <c r="G24" s="37">
        <v>-32802323</v>
      </c>
      <c r="H24" s="37"/>
      <c r="I24" s="37">
        <v>-12639994</v>
      </c>
      <c r="J24" s="3"/>
      <c r="K24" s="33">
        <f>I24-E24</f>
        <v>20000000</v>
      </c>
      <c r="L24" s="3"/>
      <c r="M24" s="90">
        <f>E24+10000000</f>
        <v>-22639994</v>
      </c>
      <c r="N24" s="3"/>
      <c r="O24" s="90">
        <f>M24-E24</f>
        <v>10000000</v>
      </c>
      <c r="P24" s="3"/>
    </row>
    <row r="25" spans="1:16" ht="12.95" customHeight="1">
      <c r="A25" s="62" t="s">
        <v>61</v>
      </c>
      <c r="B25" s="3"/>
      <c r="C25" s="86">
        <v>40000</v>
      </c>
      <c r="D25" s="27"/>
      <c r="E25" s="59">
        <f>SUM(E22:E24)</f>
        <v>-41246732</v>
      </c>
      <c r="G25" s="37"/>
      <c r="H25" s="37"/>
      <c r="I25" s="59">
        <f>SUM(I22:I24)</f>
        <v>-21246732</v>
      </c>
      <c r="J25" s="3"/>
      <c r="K25" s="64">
        <f>SUM(K22:K24)</f>
        <v>20000000</v>
      </c>
      <c r="L25" s="3"/>
      <c r="M25" s="91">
        <f>SUM(M22:M24)</f>
        <v>-31246732</v>
      </c>
      <c r="N25" s="3"/>
      <c r="O25" s="91">
        <f>SUM(O22:O24)</f>
        <v>10000000</v>
      </c>
      <c r="P25" s="3"/>
    </row>
    <row r="26" spans="1:16" ht="12.95" customHeight="1">
      <c r="A26" s="22"/>
      <c r="B26" s="3"/>
      <c r="C26" s="87"/>
      <c r="D26" s="27"/>
      <c r="E26" s="23"/>
      <c r="G26" s="37"/>
      <c r="H26" s="37"/>
      <c r="I26" s="37"/>
      <c r="J26" s="3"/>
      <c r="L26" s="3"/>
      <c r="M26" s="3"/>
      <c r="N26" s="3"/>
      <c r="O26" s="3"/>
      <c r="P26" s="3"/>
    </row>
    <row r="27" spans="1:16" ht="12.95" customHeight="1">
      <c r="A27" s="69" t="s">
        <v>74</v>
      </c>
      <c r="B27" s="3"/>
      <c r="C27" s="107"/>
      <c r="D27" s="92"/>
      <c r="E27" s="3"/>
      <c r="G27" s="93"/>
      <c r="H27" s="93"/>
      <c r="I27" s="93"/>
      <c r="J27" s="3"/>
      <c r="L27" s="3"/>
      <c r="M27" s="3"/>
      <c r="N27" s="3"/>
      <c r="O27" s="3"/>
      <c r="P27" s="3"/>
    </row>
    <row r="28" spans="1:16" ht="12.95" customHeight="1">
      <c r="A28" s="108" t="s">
        <v>32</v>
      </c>
      <c r="B28" s="3"/>
      <c r="C28" s="107">
        <v>2000</v>
      </c>
      <c r="D28" s="27"/>
      <c r="E28" s="23">
        <v>-3169056</v>
      </c>
      <c r="G28" s="37">
        <v>-4291827</v>
      </c>
      <c r="H28" s="37"/>
      <c r="I28" s="37">
        <v>-2798951</v>
      </c>
      <c r="J28" s="3"/>
      <c r="K28" s="33">
        <f t="shared" ref="K28:K33" si="2">I28-E28</f>
        <v>370105</v>
      </c>
      <c r="L28" s="3"/>
      <c r="M28" s="3">
        <v>0</v>
      </c>
      <c r="N28" s="3"/>
      <c r="O28" s="90">
        <f t="shared" ref="O28:O33" si="3">M28-E28</f>
        <v>3169056</v>
      </c>
      <c r="P28" s="3"/>
    </row>
    <row r="29" spans="1:16" ht="12.95" customHeight="1">
      <c r="A29" s="108" t="s">
        <v>28</v>
      </c>
      <c r="B29" s="3"/>
      <c r="C29" s="107">
        <v>3000</v>
      </c>
      <c r="D29" s="27"/>
      <c r="E29" s="23">
        <v>-200000</v>
      </c>
      <c r="G29" s="37">
        <v>-2000000</v>
      </c>
      <c r="H29" s="37"/>
      <c r="I29" s="37">
        <v>-1000000</v>
      </c>
      <c r="J29" s="3"/>
      <c r="K29" s="33">
        <f t="shared" si="2"/>
        <v>-800000</v>
      </c>
      <c r="L29" s="3"/>
      <c r="M29" s="3">
        <v>0</v>
      </c>
      <c r="N29" s="3"/>
      <c r="O29" s="90">
        <f t="shared" si="3"/>
        <v>200000</v>
      </c>
      <c r="P29" s="3"/>
    </row>
    <row r="30" spans="1:16" ht="12.95" customHeight="1">
      <c r="A30" s="108" t="s">
        <v>29</v>
      </c>
      <c r="B30" s="3"/>
      <c r="C30" s="107">
        <v>1500</v>
      </c>
      <c r="D30" s="27"/>
      <c r="E30" s="23">
        <v>-336308</v>
      </c>
      <c r="G30" s="37">
        <v>-336308</v>
      </c>
      <c r="H30" s="37"/>
      <c r="I30" s="37">
        <v>-336308</v>
      </c>
      <c r="J30" s="3"/>
      <c r="K30" s="33">
        <f t="shared" si="2"/>
        <v>0</v>
      </c>
      <c r="L30" s="3"/>
      <c r="M30" s="3">
        <v>0</v>
      </c>
      <c r="N30" s="3"/>
      <c r="O30" s="90">
        <f t="shared" si="3"/>
        <v>336308</v>
      </c>
      <c r="P30" s="3"/>
    </row>
    <row r="31" spans="1:16" ht="12.95" customHeight="1">
      <c r="A31" s="108" t="s">
        <v>31</v>
      </c>
      <c r="B31" s="3"/>
      <c r="C31" s="107"/>
      <c r="D31" s="27"/>
      <c r="E31" s="23">
        <v>-85805</v>
      </c>
      <c r="G31" s="37">
        <v>-85805</v>
      </c>
      <c r="H31" s="37"/>
      <c r="I31" s="37">
        <v>-85805</v>
      </c>
      <c r="J31" s="3"/>
      <c r="K31" s="33">
        <f t="shared" si="2"/>
        <v>0</v>
      </c>
      <c r="L31" s="3"/>
      <c r="M31" s="3">
        <v>0</v>
      </c>
      <c r="N31" s="3"/>
      <c r="O31" s="90">
        <f t="shared" si="3"/>
        <v>85805</v>
      </c>
      <c r="P31" s="3"/>
    </row>
    <row r="32" spans="1:16" ht="12.95" customHeight="1">
      <c r="A32" s="108" t="s">
        <v>33</v>
      </c>
      <c r="B32" s="3"/>
      <c r="C32" s="107">
        <v>3000</v>
      </c>
      <c r="D32" s="27"/>
      <c r="E32" s="23">
        <v>-139999</v>
      </c>
      <c r="G32" s="37">
        <v>-139999</v>
      </c>
      <c r="H32" s="37"/>
      <c r="I32" s="37">
        <v>-139999</v>
      </c>
      <c r="J32" s="3"/>
      <c r="K32" s="33">
        <f t="shared" si="2"/>
        <v>0</v>
      </c>
      <c r="L32" s="3"/>
      <c r="M32" s="3">
        <v>0</v>
      </c>
      <c r="N32" s="3"/>
      <c r="O32" s="90">
        <f t="shared" si="3"/>
        <v>139999</v>
      </c>
      <c r="P32" s="3"/>
    </row>
    <row r="33" spans="1:16" ht="12.95" customHeight="1">
      <c r="A33" s="108" t="s">
        <v>65</v>
      </c>
      <c r="B33" s="3"/>
      <c r="C33" s="107">
        <v>250</v>
      </c>
      <c r="D33" s="27"/>
      <c r="E33" s="23">
        <v>0</v>
      </c>
      <c r="G33" s="37"/>
      <c r="H33" s="37"/>
      <c r="I33" s="37">
        <v>0</v>
      </c>
      <c r="J33" s="3"/>
      <c r="K33" s="33">
        <f t="shared" si="2"/>
        <v>0</v>
      </c>
      <c r="L33" s="3"/>
      <c r="M33" s="3">
        <v>0</v>
      </c>
      <c r="N33" s="3"/>
      <c r="O33" s="90">
        <f t="shared" si="3"/>
        <v>0</v>
      </c>
      <c r="P33" s="3"/>
    </row>
    <row r="34" spans="1:16" ht="12.95" customHeight="1">
      <c r="A34" s="109" t="s">
        <v>68</v>
      </c>
      <c r="B34" s="3"/>
      <c r="C34" s="86" t="s">
        <v>82</v>
      </c>
      <c r="D34" s="27"/>
      <c r="E34" s="60">
        <f>SUM(E28:E33)</f>
        <v>-3931168</v>
      </c>
      <c r="G34" s="37"/>
      <c r="H34" s="37"/>
      <c r="I34" s="59">
        <f>SUM(I28:I33)</f>
        <v>-4361063</v>
      </c>
      <c r="J34" s="3"/>
      <c r="K34" s="64">
        <f>SUM(K28:K33)</f>
        <v>-429895</v>
      </c>
      <c r="L34" s="3"/>
      <c r="M34" s="75">
        <f>SUM(M28:M33)</f>
        <v>0</v>
      </c>
      <c r="N34" s="3"/>
      <c r="O34" s="91">
        <f>SUM(O28:O33)</f>
        <v>3931168</v>
      </c>
      <c r="P34" s="3"/>
    </row>
    <row r="35" spans="1:16" ht="12.95" customHeight="1">
      <c r="A35" s="109"/>
      <c r="B35" s="3"/>
      <c r="C35" s="106"/>
      <c r="D35" s="27"/>
      <c r="E35" s="28"/>
      <c r="G35" s="37"/>
      <c r="H35" s="37"/>
      <c r="I35" s="38"/>
      <c r="J35" s="3"/>
      <c r="K35" s="67"/>
      <c r="L35" s="3"/>
      <c r="M35" s="92"/>
      <c r="N35" s="3"/>
      <c r="O35" s="98"/>
      <c r="P35" s="3"/>
    </row>
    <row r="36" spans="1:16" ht="12.95" customHeight="1">
      <c r="A36" s="62" t="s">
        <v>85</v>
      </c>
      <c r="B36" s="3"/>
      <c r="C36" s="106"/>
      <c r="D36" s="27"/>
      <c r="E36" s="98">
        <f>E34+E25+E19</f>
        <v>-56718123</v>
      </c>
      <c r="G36" s="37"/>
      <c r="H36" s="37"/>
      <c r="I36" s="98">
        <f>I34+I25+I19</f>
        <v>-28297571</v>
      </c>
      <c r="J36" s="3"/>
      <c r="K36" s="98">
        <f>K34+K25+K19</f>
        <v>28420552</v>
      </c>
      <c r="L36" s="3"/>
      <c r="M36" s="98">
        <f>M34+M25+M19</f>
        <v>-31246732</v>
      </c>
      <c r="N36" s="3"/>
      <c r="O36" s="98">
        <f>O34+O25+O19</f>
        <v>25471391</v>
      </c>
      <c r="P36" s="3"/>
    </row>
    <row r="37" spans="1:16" ht="12.95" customHeight="1">
      <c r="A37" s="62"/>
      <c r="B37" s="3"/>
      <c r="C37" s="87"/>
      <c r="D37" s="27"/>
      <c r="E37" s="28"/>
      <c r="G37" s="37"/>
      <c r="H37" s="37"/>
      <c r="I37" s="38"/>
      <c r="J37" s="3"/>
      <c r="K37" s="67"/>
      <c r="L37" s="3"/>
      <c r="M37" s="3"/>
      <c r="N37" s="3"/>
      <c r="O37" s="90"/>
      <c r="P37" s="3"/>
    </row>
    <row r="38" spans="1:16" ht="12.95" customHeight="1">
      <c r="A38" s="70" t="s">
        <v>75</v>
      </c>
      <c r="B38" s="3"/>
      <c r="C38" s="21"/>
      <c r="D38" s="27"/>
      <c r="E38" s="28"/>
      <c r="G38" s="37"/>
      <c r="H38" s="37"/>
      <c r="I38" s="38"/>
      <c r="J38" s="3"/>
      <c r="K38" s="67"/>
      <c r="L38" s="3"/>
      <c r="M38" s="3"/>
      <c r="N38" s="3"/>
      <c r="O38" s="90"/>
      <c r="P38" s="3"/>
    </row>
    <row r="39" spans="1:16" ht="12.95" customHeight="1">
      <c r="A39" s="62" t="s">
        <v>76</v>
      </c>
      <c r="B39" s="3"/>
      <c r="C39" s="21"/>
      <c r="D39" s="27"/>
      <c r="E39" s="23"/>
      <c r="G39" s="37"/>
      <c r="H39" s="37"/>
      <c r="I39" s="37"/>
      <c r="J39" s="3"/>
      <c r="L39" s="3"/>
      <c r="M39" s="3"/>
      <c r="N39" s="3"/>
      <c r="O39" s="3"/>
      <c r="P39" s="3"/>
    </row>
    <row r="40" spans="1:16" ht="12.95" customHeight="1">
      <c r="A40" s="108" t="s">
        <v>18</v>
      </c>
      <c r="B40" s="3"/>
      <c r="C40" s="21" t="s">
        <v>83</v>
      </c>
      <c r="D40" s="27"/>
      <c r="E40" s="23">
        <v>-146000</v>
      </c>
      <c r="G40" s="37">
        <v>-146000</v>
      </c>
      <c r="H40" s="37"/>
      <c r="I40" s="37">
        <v>-146000</v>
      </c>
      <c r="J40" s="3"/>
      <c r="K40" s="33">
        <f t="shared" ref="K40:K51" si="4">I40-E40</f>
        <v>0</v>
      </c>
      <c r="L40" s="3"/>
      <c r="M40" s="3">
        <v>0</v>
      </c>
      <c r="N40" s="3"/>
      <c r="O40" s="90">
        <f t="shared" ref="O40:O51" si="5">M40-E40</f>
        <v>146000</v>
      </c>
      <c r="P40" s="3"/>
    </row>
    <row r="41" spans="1:16" ht="12.95" customHeight="1">
      <c r="A41" s="108" t="s">
        <v>45</v>
      </c>
      <c r="B41" s="3"/>
      <c r="C41" s="21"/>
      <c r="D41" s="27"/>
      <c r="E41" s="23">
        <v>-128000</v>
      </c>
      <c r="G41" s="37">
        <v>-80000</v>
      </c>
      <c r="H41" s="37"/>
      <c r="I41" s="37">
        <v>-90000</v>
      </c>
      <c r="J41" s="3"/>
      <c r="K41" s="33">
        <f t="shared" si="4"/>
        <v>38000</v>
      </c>
      <c r="L41" s="3"/>
      <c r="M41" s="3">
        <v>0</v>
      </c>
      <c r="N41" s="3"/>
      <c r="O41" s="90">
        <f t="shared" si="5"/>
        <v>128000</v>
      </c>
      <c r="P41" s="3"/>
    </row>
    <row r="42" spans="1:16" ht="12.95" customHeight="1">
      <c r="A42" s="108" t="s">
        <v>47</v>
      </c>
      <c r="B42" s="3"/>
      <c r="C42" s="21"/>
      <c r="D42" s="27"/>
      <c r="E42" s="23">
        <v>-10000</v>
      </c>
      <c r="G42" s="37">
        <v>-61000</v>
      </c>
      <c r="H42" s="37"/>
      <c r="I42" s="37">
        <v>-148077</v>
      </c>
      <c r="J42" s="3"/>
      <c r="K42" s="33">
        <f t="shared" si="4"/>
        <v>-138077</v>
      </c>
      <c r="L42" s="3"/>
      <c r="M42" s="3">
        <v>0</v>
      </c>
      <c r="N42" s="3"/>
      <c r="O42" s="90">
        <f t="shared" si="5"/>
        <v>10000</v>
      </c>
      <c r="P42" s="3"/>
    </row>
    <row r="43" spans="1:16" ht="12.95" customHeight="1">
      <c r="A43" s="108" t="s">
        <v>20</v>
      </c>
      <c r="B43" s="3"/>
      <c r="C43" s="21"/>
      <c r="D43" s="27"/>
      <c r="E43" s="23">
        <v>-461332</v>
      </c>
      <c r="G43" s="37">
        <v>-478069</v>
      </c>
      <c r="H43" s="37"/>
      <c r="I43" s="37">
        <v>-446312</v>
      </c>
      <c r="J43" s="3"/>
      <c r="K43" s="33">
        <f t="shared" si="4"/>
        <v>15020</v>
      </c>
      <c r="L43" s="3"/>
      <c r="M43" s="3">
        <v>0</v>
      </c>
      <c r="N43" s="3"/>
      <c r="O43" s="90">
        <f t="shared" si="5"/>
        <v>461332</v>
      </c>
      <c r="P43" s="3"/>
    </row>
    <row r="44" spans="1:16" ht="12.95" customHeight="1">
      <c r="A44" s="108" t="s">
        <v>21</v>
      </c>
      <c r="B44" s="3"/>
      <c r="C44" s="21"/>
      <c r="D44" s="27"/>
      <c r="E44" s="23">
        <v>-731000</v>
      </c>
      <c r="G44" s="37">
        <v>-753000</v>
      </c>
      <c r="H44" s="37"/>
      <c r="I44" s="37">
        <v>-262000</v>
      </c>
      <c r="J44" s="3"/>
      <c r="K44" s="33">
        <f t="shared" si="4"/>
        <v>469000</v>
      </c>
      <c r="L44" s="3"/>
      <c r="M44" s="3">
        <v>0</v>
      </c>
      <c r="N44" s="3"/>
      <c r="O44" s="90">
        <f t="shared" si="5"/>
        <v>731000</v>
      </c>
      <c r="P44" s="3"/>
    </row>
    <row r="45" spans="1:16" ht="12.95" customHeight="1">
      <c r="A45" s="108" t="s">
        <v>43</v>
      </c>
      <c r="B45" s="3"/>
      <c r="C45" s="21"/>
      <c r="D45" s="27"/>
      <c r="E45" s="23">
        <v>-500345</v>
      </c>
      <c r="G45" s="37">
        <v>-500345</v>
      </c>
      <c r="H45" s="37"/>
      <c r="I45" s="37">
        <v>-500345</v>
      </c>
      <c r="J45" s="3"/>
      <c r="K45" s="33">
        <f t="shared" si="4"/>
        <v>0</v>
      </c>
      <c r="L45" s="3"/>
      <c r="M45" s="3">
        <v>0</v>
      </c>
      <c r="N45" s="3"/>
      <c r="O45" s="90">
        <f t="shared" si="5"/>
        <v>500345</v>
      </c>
      <c r="P45" s="3"/>
    </row>
    <row r="46" spans="1:16" ht="12.95" customHeight="1">
      <c r="A46" s="108" t="s">
        <v>23</v>
      </c>
      <c r="B46" s="3"/>
      <c r="C46" s="21"/>
      <c r="D46" s="21"/>
      <c r="E46" s="23">
        <v>-871020</v>
      </c>
      <c r="G46" s="37">
        <v>-871020</v>
      </c>
      <c r="H46" s="37"/>
      <c r="I46" s="37">
        <v>-871020</v>
      </c>
      <c r="J46" s="3"/>
      <c r="K46" s="33">
        <f t="shared" si="4"/>
        <v>0</v>
      </c>
      <c r="L46" s="3"/>
      <c r="M46" s="3">
        <v>0</v>
      </c>
      <c r="N46" s="3"/>
      <c r="O46" s="90">
        <f t="shared" si="5"/>
        <v>871020</v>
      </c>
      <c r="P46" s="3"/>
    </row>
    <row r="47" spans="1:16" ht="12.95" customHeight="1">
      <c r="A47" s="108" t="s">
        <v>24</v>
      </c>
      <c r="B47" s="3"/>
      <c r="C47" s="21"/>
      <c r="D47" s="21"/>
      <c r="E47" s="23"/>
      <c r="G47" s="37"/>
      <c r="H47" s="37"/>
      <c r="I47" s="37"/>
      <c r="J47" s="3"/>
      <c r="K47" s="33">
        <f t="shared" si="4"/>
        <v>0</v>
      </c>
      <c r="L47" s="3"/>
      <c r="M47" s="3"/>
      <c r="N47" s="3"/>
      <c r="O47" s="90">
        <f t="shared" si="5"/>
        <v>0</v>
      </c>
      <c r="P47" s="3"/>
    </row>
    <row r="48" spans="1:16" ht="12.95" customHeight="1">
      <c r="A48" s="108" t="s">
        <v>25</v>
      </c>
      <c r="B48" s="3"/>
      <c r="C48" s="21"/>
      <c r="D48" s="21"/>
      <c r="E48" s="23"/>
      <c r="G48" s="37"/>
      <c r="H48" s="37"/>
      <c r="I48" s="37"/>
      <c r="J48" s="3"/>
      <c r="K48" s="33">
        <f t="shared" si="4"/>
        <v>0</v>
      </c>
      <c r="L48" s="3"/>
      <c r="M48" s="3"/>
      <c r="N48" s="3"/>
      <c r="O48" s="90">
        <f t="shared" si="5"/>
        <v>0</v>
      </c>
      <c r="P48" s="3"/>
    </row>
    <row r="49" spans="1:16" ht="12.95" customHeight="1">
      <c r="A49" s="108" t="s">
        <v>26</v>
      </c>
      <c r="B49" s="3"/>
      <c r="C49" s="21"/>
      <c r="D49" s="21"/>
      <c r="E49" s="23"/>
      <c r="G49" s="37"/>
      <c r="H49" s="37"/>
      <c r="I49" s="37"/>
      <c r="J49" s="3"/>
      <c r="K49" s="33">
        <f t="shared" si="4"/>
        <v>0</v>
      </c>
      <c r="L49" s="3"/>
      <c r="M49" s="3"/>
      <c r="N49" s="3"/>
      <c r="O49" s="90">
        <f t="shared" si="5"/>
        <v>0</v>
      </c>
      <c r="P49" s="3"/>
    </row>
    <row r="50" spans="1:16" ht="12.95" customHeight="1">
      <c r="A50" s="108" t="s">
        <v>27</v>
      </c>
      <c r="B50" s="3"/>
      <c r="C50" s="21"/>
      <c r="D50" s="21"/>
      <c r="E50" s="23"/>
      <c r="G50" s="37"/>
      <c r="H50" s="37"/>
      <c r="I50" s="37"/>
      <c r="J50" s="3"/>
      <c r="K50" s="33">
        <f t="shared" si="4"/>
        <v>0</v>
      </c>
      <c r="L50" s="3"/>
      <c r="M50" s="3"/>
      <c r="N50" s="3"/>
      <c r="O50" s="90">
        <f t="shared" si="5"/>
        <v>0</v>
      </c>
      <c r="P50" s="3"/>
    </row>
    <row r="51" spans="1:16" ht="12.95" customHeight="1">
      <c r="A51" s="108" t="s">
        <v>41</v>
      </c>
      <c r="B51" s="3"/>
      <c r="C51" s="21"/>
      <c r="D51" s="21"/>
      <c r="E51" s="38">
        <v>-114000</v>
      </c>
      <c r="G51" s="37">
        <v>-150000</v>
      </c>
      <c r="H51" s="37"/>
      <c r="I51" s="37">
        <v>-211000</v>
      </c>
      <c r="J51" s="3"/>
      <c r="K51" s="33">
        <f t="shared" si="4"/>
        <v>-97000</v>
      </c>
      <c r="L51" s="3"/>
      <c r="M51" s="3">
        <v>0</v>
      </c>
      <c r="N51" s="3"/>
      <c r="O51" s="90">
        <f t="shared" si="5"/>
        <v>114000</v>
      </c>
      <c r="P51" s="3"/>
    </row>
    <row r="52" spans="1:16" ht="12.95" customHeight="1">
      <c r="A52" s="109" t="s">
        <v>67</v>
      </c>
      <c r="B52" s="3"/>
      <c r="C52" s="77">
        <v>8000</v>
      </c>
      <c r="D52" s="21"/>
      <c r="E52" s="59">
        <f>SUM(E40:E51)</f>
        <v>-2961697</v>
      </c>
      <c r="G52" s="37"/>
      <c r="H52" s="37"/>
      <c r="I52" s="59">
        <f>SUM(I40:I51)</f>
        <v>-2674754</v>
      </c>
      <c r="J52" s="3"/>
      <c r="K52" s="64">
        <f>SUM(K40:K51)</f>
        <v>286943</v>
      </c>
      <c r="L52" s="3"/>
      <c r="M52" s="75">
        <f>SUM(M51)</f>
        <v>0</v>
      </c>
      <c r="N52" s="3"/>
      <c r="O52" s="91">
        <f>SUM(O40:O51)</f>
        <v>2961697</v>
      </c>
      <c r="P52" s="3"/>
    </row>
    <row r="53" spans="1:16" ht="12.95" customHeight="1">
      <c r="A53" s="108"/>
      <c r="B53" s="3"/>
      <c r="C53" s="21"/>
      <c r="D53" s="21"/>
      <c r="E53" s="23"/>
      <c r="G53" s="37"/>
      <c r="H53" s="37"/>
      <c r="I53" s="37"/>
      <c r="J53" s="3"/>
      <c r="L53" s="3"/>
      <c r="M53" s="3"/>
      <c r="N53" s="3"/>
      <c r="O53" s="3"/>
      <c r="P53" s="3"/>
    </row>
    <row r="54" spans="1:16" ht="12.95" customHeight="1">
      <c r="A54" s="110" t="s">
        <v>77</v>
      </c>
      <c r="B54" s="3"/>
      <c r="C54" s="3"/>
      <c r="D54" s="3"/>
      <c r="E54" s="3"/>
      <c r="G54" s="93"/>
      <c r="H54" s="93"/>
      <c r="I54" s="93"/>
      <c r="J54" s="3"/>
      <c r="L54" s="3"/>
      <c r="M54" s="3"/>
      <c r="N54" s="3"/>
      <c r="O54" s="3"/>
      <c r="P54" s="3"/>
    </row>
    <row r="55" spans="1:16" ht="12.95" customHeight="1">
      <c r="A55" s="108" t="s">
        <v>34</v>
      </c>
      <c r="B55" s="3"/>
      <c r="C55" s="21">
        <v>7500</v>
      </c>
      <c r="D55" s="21"/>
      <c r="E55" s="37">
        <v>-13127000</v>
      </c>
      <c r="G55" s="37">
        <v>-14871000</v>
      </c>
      <c r="H55" s="37"/>
      <c r="I55" s="37">
        <v>-10701000</v>
      </c>
      <c r="J55" s="3"/>
      <c r="K55" s="33">
        <f t="shared" ref="K55:K63" si="6">I55-E55</f>
        <v>2426000</v>
      </c>
      <c r="L55" s="3"/>
      <c r="M55" s="33">
        <v>-10701000</v>
      </c>
      <c r="N55" s="3"/>
      <c r="O55" s="90">
        <f t="shared" ref="O55:O63" si="7">M55-E55</f>
        <v>2426000</v>
      </c>
      <c r="P55" s="3"/>
    </row>
    <row r="56" spans="1:16" ht="12.95" customHeight="1">
      <c r="A56" s="108" t="s">
        <v>53</v>
      </c>
      <c r="B56" s="3"/>
      <c r="C56" s="21"/>
      <c r="D56" s="21"/>
      <c r="E56" s="37">
        <v>-883000</v>
      </c>
      <c r="G56" s="37">
        <v>-561000</v>
      </c>
      <c r="H56" s="37"/>
      <c r="I56" s="37">
        <v>-709000</v>
      </c>
      <c r="J56" s="3"/>
      <c r="K56" s="33">
        <f t="shared" si="6"/>
        <v>174000</v>
      </c>
      <c r="L56" s="3"/>
      <c r="M56" s="33">
        <v>-709000</v>
      </c>
      <c r="N56" s="3"/>
      <c r="O56" s="90">
        <f t="shared" si="7"/>
        <v>174000</v>
      </c>
      <c r="P56" s="3"/>
    </row>
    <row r="57" spans="1:16" ht="12.95" customHeight="1">
      <c r="A57" s="108" t="s">
        <v>36</v>
      </c>
      <c r="B57" s="3"/>
      <c r="C57" s="21">
        <v>10000</v>
      </c>
      <c r="D57" s="21"/>
      <c r="E57" s="37">
        <v>-35239000</v>
      </c>
      <c r="G57" s="37">
        <v>-37464000</v>
      </c>
      <c r="H57" s="37"/>
      <c r="I57" s="37">
        <v>-35109000</v>
      </c>
      <c r="J57" s="3"/>
      <c r="K57" s="33">
        <f t="shared" si="6"/>
        <v>130000</v>
      </c>
      <c r="L57" s="3"/>
      <c r="M57" s="33">
        <v>-20000000</v>
      </c>
      <c r="N57" s="3"/>
      <c r="O57" s="90">
        <f t="shared" si="7"/>
        <v>15239000</v>
      </c>
      <c r="P57" s="3"/>
    </row>
    <row r="58" spans="1:16" ht="12.95" customHeight="1">
      <c r="A58" s="108" t="s">
        <v>37</v>
      </c>
      <c r="B58" s="3"/>
      <c r="C58" s="21">
        <v>3000</v>
      </c>
      <c r="D58" s="21"/>
      <c r="E58" s="37">
        <v>-2044000</v>
      </c>
      <c r="G58" s="37">
        <v>-1734000</v>
      </c>
      <c r="H58" s="37"/>
      <c r="I58" s="37">
        <v>-1510000</v>
      </c>
      <c r="J58" s="3"/>
      <c r="K58" s="33">
        <f t="shared" si="6"/>
        <v>534000</v>
      </c>
      <c r="L58" s="3"/>
      <c r="M58" s="3">
        <v>0</v>
      </c>
      <c r="N58" s="3"/>
      <c r="O58" s="90">
        <f t="shared" si="7"/>
        <v>2044000</v>
      </c>
      <c r="P58" s="3"/>
    </row>
    <row r="59" spans="1:16" ht="12.95" customHeight="1">
      <c r="A59" s="108" t="s">
        <v>38</v>
      </c>
      <c r="B59" s="3"/>
      <c r="C59" s="21">
        <v>3000</v>
      </c>
      <c r="D59" s="21"/>
      <c r="E59" s="37">
        <v>-1324000</v>
      </c>
      <c r="G59" s="37">
        <v>-1333000</v>
      </c>
      <c r="H59" s="37"/>
      <c r="I59" s="37">
        <v>-683000</v>
      </c>
      <c r="J59" s="3"/>
      <c r="K59" s="33">
        <f t="shared" si="6"/>
        <v>641000</v>
      </c>
      <c r="L59" s="3"/>
      <c r="M59" s="3">
        <v>0</v>
      </c>
      <c r="N59" s="3"/>
      <c r="O59" s="90">
        <f t="shared" si="7"/>
        <v>1324000</v>
      </c>
      <c r="P59" s="3"/>
    </row>
    <row r="60" spans="1:16" ht="12.95" customHeight="1">
      <c r="A60" s="108" t="s">
        <v>51</v>
      </c>
      <c r="B60" s="3"/>
      <c r="C60" s="21"/>
      <c r="D60" s="21"/>
      <c r="E60" s="37">
        <v>-1211000</v>
      </c>
      <c r="G60" s="37">
        <v>-1199000</v>
      </c>
      <c r="H60" s="37"/>
      <c r="I60" s="37">
        <v>-2173000</v>
      </c>
      <c r="J60" s="3"/>
      <c r="K60" s="33">
        <f t="shared" si="6"/>
        <v>-962000</v>
      </c>
      <c r="L60" s="3"/>
      <c r="M60" s="3">
        <v>0</v>
      </c>
      <c r="N60" s="3"/>
      <c r="O60" s="90">
        <f t="shared" si="7"/>
        <v>1211000</v>
      </c>
      <c r="P60" s="3"/>
    </row>
    <row r="61" spans="1:16" ht="12.95" customHeight="1">
      <c r="A61" s="108" t="s">
        <v>39</v>
      </c>
      <c r="B61" s="3"/>
      <c r="C61" s="21"/>
      <c r="D61" s="21"/>
      <c r="E61" s="37"/>
      <c r="G61" s="37"/>
      <c r="H61" s="37"/>
      <c r="I61" s="37"/>
      <c r="J61" s="3" t="s">
        <v>55</v>
      </c>
      <c r="K61" s="33">
        <f t="shared" si="6"/>
        <v>0</v>
      </c>
      <c r="L61" s="3"/>
      <c r="M61" s="3"/>
      <c r="N61" s="3"/>
      <c r="O61" s="90">
        <f t="shared" si="7"/>
        <v>0</v>
      </c>
      <c r="P61" s="3"/>
    </row>
    <row r="62" spans="1:16" ht="12.95" customHeight="1">
      <c r="A62" s="108" t="s">
        <v>40</v>
      </c>
      <c r="B62" s="3"/>
      <c r="C62" s="21"/>
      <c r="D62" s="21"/>
      <c r="E62" s="38">
        <v>-3484000</v>
      </c>
      <c r="G62" s="37">
        <v>-3450000</v>
      </c>
      <c r="H62" s="37"/>
      <c r="I62" s="37">
        <v>-3485000</v>
      </c>
      <c r="J62" s="3"/>
      <c r="K62" s="33">
        <f t="shared" si="6"/>
        <v>-1000</v>
      </c>
      <c r="L62" s="3"/>
      <c r="M62" s="3">
        <v>0</v>
      </c>
      <c r="N62" s="3"/>
      <c r="O62" s="90">
        <f t="shared" si="7"/>
        <v>3484000</v>
      </c>
      <c r="P62" s="3"/>
    </row>
    <row r="63" spans="1:16" ht="12.95" customHeight="1">
      <c r="A63" s="108" t="s">
        <v>49</v>
      </c>
      <c r="B63" s="3"/>
      <c r="C63" s="21"/>
      <c r="D63" s="21"/>
      <c r="E63" s="38">
        <v>0</v>
      </c>
      <c r="G63" s="37">
        <v>0</v>
      </c>
      <c r="H63" s="37"/>
      <c r="I63" s="37">
        <v>0</v>
      </c>
      <c r="J63" s="3"/>
      <c r="K63" s="33">
        <f t="shared" si="6"/>
        <v>0</v>
      </c>
      <c r="L63" s="3"/>
      <c r="M63" s="3">
        <v>0</v>
      </c>
      <c r="N63" s="3"/>
      <c r="O63" s="90">
        <f t="shared" si="7"/>
        <v>0</v>
      </c>
      <c r="P63" s="3"/>
    </row>
    <row r="64" spans="1:16" ht="12.95" customHeight="1">
      <c r="A64" s="109" t="s">
        <v>69</v>
      </c>
      <c r="B64" s="3"/>
      <c r="C64" s="77" t="s">
        <v>82</v>
      </c>
      <c r="D64" s="21"/>
      <c r="E64" s="59">
        <f>SUM(E55:E63)</f>
        <v>-57312000</v>
      </c>
      <c r="G64" s="37"/>
      <c r="H64" s="37"/>
      <c r="I64" s="59">
        <f>SUM(I55:I63)</f>
        <v>-54370000</v>
      </c>
      <c r="J64" s="3"/>
      <c r="K64" s="64">
        <f>SUM(K55:K63)</f>
        <v>2942000</v>
      </c>
      <c r="L64" s="3"/>
      <c r="M64" s="91">
        <f>SUM(M55:M63)</f>
        <v>-31410000</v>
      </c>
      <c r="N64" s="3"/>
      <c r="O64" s="91">
        <f>SUM(O55:O63)</f>
        <v>25902000</v>
      </c>
      <c r="P64" s="3"/>
    </row>
    <row r="65" spans="1:16" ht="12.95" customHeight="1">
      <c r="A65" s="109"/>
      <c r="B65" s="3"/>
      <c r="C65" s="27"/>
      <c r="D65" s="21"/>
      <c r="E65" s="38"/>
      <c r="G65" s="37"/>
      <c r="H65" s="37"/>
      <c r="I65" s="38"/>
      <c r="J65" s="3"/>
      <c r="K65" s="67"/>
      <c r="L65" s="3"/>
      <c r="M65" s="98"/>
      <c r="N65" s="3"/>
      <c r="O65" s="98"/>
      <c r="P65" s="3"/>
    </row>
    <row r="66" spans="1:16" ht="12.95" customHeight="1">
      <c r="A66" s="109" t="s">
        <v>86</v>
      </c>
      <c r="B66" s="3"/>
      <c r="C66" s="27"/>
      <c r="D66" s="21"/>
      <c r="E66" s="67">
        <f>E64+E52</f>
        <v>-60273697</v>
      </c>
      <c r="G66" s="37"/>
      <c r="H66" s="37"/>
      <c r="I66" s="67">
        <f>I64+I52</f>
        <v>-57044754</v>
      </c>
      <c r="J66" s="3"/>
      <c r="K66" s="67">
        <f>K64+K52</f>
        <v>3228943</v>
      </c>
      <c r="L66" s="3"/>
      <c r="M66" s="67">
        <f>M64+M52</f>
        <v>-31410000</v>
      </c>
      <c r="N66" s="3"/>
      <c r="O66" s="98">
        <f>O64+O52</f>
        <v>28863697</v>
      </c>
      <c r="P66" s="3"/>
    </row>
    <row r="67" spans="1:16" ht="12.95" customHeight="1">
      <c r="A67" s="108"/>
      <c r="B67" s="3"/>
      <c r="C67" s="21"/>
      <c r="D67" s="21"/>
      <c r="E67" s="38"/>
      <c r="G67" s="37"/>
      <c r="H67" s="37"/>
      <c r="I67" s="37"/>
      <c r="J67" s="3"/>
      <c r="L67" s="3"/>
      <c r="M67" s="3"/>
      <c r="N67" s="3"/>
      <c r="O67" s="90"/>
      <c r="P67" s="3"/>
    </row>
    <row r="68" spans="1:16" ht="12.95" customHeight="1">
      <c r="A68" s="70" t="s">
        <v>52</v>
      </c>
      <c r="B68" s="3"/>
      <c r="C68" s="21"/>
      <c r="D68" s="21"/>
      <c r="E68" s="38">
        <v>-1000000</v>
      </c>
      <c r="G68" s="37">
        <v>-1000000</v>
      </c>
      <c r="H68" s="37"/>
      <c r="I68" s="37">
        <v>-1000000</v>
      </c>
      <c r="J68" s="3"/>
      <c r="K68" s="33">
        <f>I68-E68</f>
        <v>0</v>
      </c>
      <c r="L68" s="3"/>
      <c r="M68" s="3">
        <v>0</v>
      </c>
      <c r="N68" s="3"/>
      <c r="O68" s="90">
        <f>M68-E68</f>
        <v>1000000</v>
      </c>
      <c r="P68" s="3"/>
    </row>
    <row r="69" spans="1:16" ht="12.95" customHeight="1">
      <c r="A69" s="22"/>
      <c r="B69" s="3"/>
      <c r="C69" s="21"/>
      <c r="D69" s="21"/>
      <c r="E69" s="38"/>
      <c r="G69" s="37"/>
      <c r="H69" s="37"/>
      <c r="I69" s="37"/>
      <c r="J69" s="3"/>
      <c r="L69" s="3"/>
      <c r="M69" s="3"/>
      <c r="N69" s="3"/>
      <c r="O69" s="3"/>
      <c r="P69" s="3"/>
    </row>
    <row r="70" spans="1:16" ht="12.95" customHeight="1">
      <c r="A70" s="70" t="s">
        <v>46</v>
      </c>
      <c r="B70" s="3"/>
      <c r="C70" s="21"/>
      <c r="D70" s="21"/>
      <c r="E70" s="38">
        <v>-346867</v>
      </c>
      <c r="G70" s="37">
        <v>-327046</v>
      </c>
      <c r="H70" s="37"/>
      <c r="I70" s="37">
        <v>-226855</v>
      </c>
      <c r="J70" s="3"/>
      <c r="K70" s="33">
        <f>I70-E70</f>
        <v>120012</v>
      </c>
      <c r="L70" s="3"/>
      <c r="M70" s="3">
        <v>0</v>
      </c>
      <c r="N70" s="3"/>
      <c r="O70" s="90">
        <f>M70-E70</f>
        <v>346867</v>
      </c>
      <c r="P70" s="3"/>
    </row>
    <row r="71" spans="1:16" ht="12.95" customHeight="1">
      <c r="A71" s="22"/>
      <c r="B71" s="3"/>
      <c r="C71" s="21"/>
      <c r="D71" s="21"/>
      <c r="E71" s="38"/>
      <c r="G71" s="37"/>
      <c r="H71" s="37"/>
      <c r="I71" s="37"/>
      <c r="J71" s="3"/>
      <c r="L71" s="3"/>
      <c r="M71" s="3"/>
      <c r="N71" s="3"/>
      <c r="O71" s="3"/>
      <c r="P71" s="3"/>
    </row>
    <row r="72" spans="1:16" ht="12.95" customHeight="1">
      <c r="A72" s="70" t="s">
        <v>78</v>
      </c>
      <c r="B72" s="3"/>
      <c r="C72" s="21"/>
      <c r="D72" s="21"/>
      <c r="E72" s="38"/>
      <c r="G72" s="37"/>
      <c r="H72" s="37"/>
      <c r="I72" s="37"/>
      <c r="J72" s="3"/>
      <c r="L72" s="3"/>
      <c r="M72" s="3"/>
      <c r="N72" s="3"/>
      <c r="O72" s="3"/>
      <c r="P72" s="3"/>
    </row>
    <row r="73" spans="1:16" ht="12.95" customHeight="1">
      <c r="A73" s="22" t="s">
        <v>50</v>
      </c>
      <c r="B73" s="3"/>
      <c r="C73" s="21"/>
      <c r="D73" s="21"/>
      <c r="E73" s="38">
        <v>-759026</v>
      </c>
      <c r="G73" s="37">
        <v>-708134</v>
      </c>
      <c r="H73" s="37"/>
      <c r="I73" s="37">
        <v>-759026</v>
      </c>
      <c r="J73" s="3" t="s">
        <v>55</v>
      </c>
      <c r="K73" s="33">
        <f>I73-E73</f>
        <v>0</v>
      </c>
      <c r="L73" s="3"/>
      <c r="M73" s="3">
        <v>0</v>
      </c>
      <c r="N73" s="3"/>
      <c r="O73" s="90">
        <f>M73-E73</f>
        <v>759026</v>
      </c>
      <c r="P73" s="3"/>
    </row>
    <row r="74" spans="1:16" ht="12.95" customHeight="1">
      <c r="A74" s="22" t="s">
        <v>44</v>
      </c>
      <c r="B74" s="3"/>
      <c r="C74" s="21"/>
      <c r="D74" s="21"/>
      <c r="E74" s="38">
        <v>-961456</v>
      </c>
      <c r="G74" s="37">
        <v>-806940</v>
      </c>
      <c r="H74" s="37"/>
      <c r="I74" s="37">
        <v>-961456</v>
      </c>
      <c r="J74" s="3" t="s">
        <v>55</v>
      </c>
      <c r="K74" s="33">
        <f>I74-E74</f>
        <v>0</v>
      </c>
      <c r="L74" s="3"/>
      <c r="M74" s="33">
        <v>-1000000</v>
      </c>
      <c r="N74" s="3"/>
      <c r="O74" s="90">
        <f>M74-E74</f>
        <v>-38544</v>
      </c>
      <c r="P74" s="3"/>
    </row>
    <row r="75" spans="1:16" ht="12.95" customHeight="1">
      <c r="A75" s="62" t="s">
        <v>79</v>
      </c>
      <c r="B75" s="3"/>
      <c r="C75" s="21"/>
      <c r="D75" s="21"/>
      <c r="E75" s="59">
        <f>SUM(E73:E74)</f>
        <v>-1720482</v>
      </c>
      <c r="G75" s="37"/>
      <c r="H75" s="37"/>
      <c r="I75" s="59">
        <f>SUM(I73:I74)</f>
        <v>-1720482</v>
      </c>
      <c r="J75" s="3"/>
      <c r="K75" s="64">
        <f>SUM(K73:K74)</f>
        <v>0</v>
      </c>
      <c r="L75" s="3"/>
      <c r="M75" s="64">
        <f>SUM(M73:M74)</f>
        <v>-1000000</v>
      </c>
      <c r="N75" s="3"/>
      <c r="O75" s="91">
        <f>SUM(O73:O74)</f>
        <v>720482</v>
      </c>
      <c r="P75" s="3"/>
    </row>
    <row r="76" spans="1:16" ht="12.95" customHeight="1">
      <c r="A76" s="62"/>
      <c r="B76" s="3"/>
      <c r="C76" s="21"/>
      <c r="D76" s="21"/>
      <c r="E76" s="38"/>
      <c r="G76" s="37"/>
      <c r="H76" s="37"/>
      <c r="I76" s="38"/>
      <c r="J76" s="3"/>
      <c r="K76" s="67"/>
      <c r="L76" s="3"/>
      <c r="M76" s="3"/>
      <c r="N76" s="3"/>
      <c r="O76" s="3"/>
      <c r="P76" s="3"/>
    </row>
    <row r="77" spans="1:16" ht="12.95" customHeight="1">
      <c r="A77" s="70" t="s">
        <v>59</v>
      </c>
      <c r="B77" s="3"/>
      <c r="C77" s="21"/>
      <c r="D77" s="21"/>
      <c r="E77" s="38">
        <v>6000000</v>
      </c>
      <c r="G77" s="37"/>
      <c r="H77" s="37"/>
      <c r="I77" s="37">
        <v>6000000</v>
      </c>
      <c r="J77" s="3"/>
      <c r="K77" s="33">
        <f>I77-E77</f>
        <v>0</v>
      </c>
      <c r="L77" s="3"/>
      <c r="M77" s="3">
        <v>0</v>
      </c>
      <c r="N77" s="3"/>
      <c r="O77" s="98">
        <f>M77-E77</f>
        <v>-6000000</v>
      </c>
      <c r="P77" s="3"/>
    </row>
    <row r="78" spans="1:16" ht="12.95" customHeight="1">
      <c r="A78" s="22"/>
      <c r="B78" s="3"/>
      <c r="C78" s="21"/>
      <c r="D78" s="21"/>
      <c r="E78" s="65"/>
      <c r="G78" s="37"/>
      <c r="H78" s="37"/>
      <c r="I78" s="65"/>
      <c r="J78" s="3"/>
      <c r="K78" s="66"/>
      <c r="L78" s="3"/>
      <c r="M78" s="73"/>
      <c r="N78" s="3"/>
      <c r="O78" s="73"/>
      <c r="P78" s="3"/>
    </row>
    <row r="79" spans="1:16" ht="12.95" customHeight="1">
      <c r="A79" s="3"/>
      <c r="B79" s="3"/>
      <c r="C79" s="27"/>
      <c r="D79" s="27"/>
      <c r="E79" s="41"/>
      <c r="G79" s="93"/>
      <c r="H79" s="3"/>
      <c r="I79" s="94"/>
      <c r="J79" s="3"/>
      <c r="L79" s="3"/>
      <c r="M79" s="3"/>
      <c r="N79" s="3"/>
      <c r="O79" s="3"/>
      <c r="P79" s="3"/>
    </row>
    <row r="80" spans="1:16" ht="12.95" customHeight="1" thickBot="1">
      <c r="A80" s="72" t="s">
        <v>70</v>
      </c>
      <c r="B80" s="3"/>
      <c r="C80" s="3"/>
      <c r="D80" s="3"/>
      <c r="E80" s="95">
        <f>E77+E75+E70+E68+E64+E52+E34+E25+E19</f>
        <v>-114059169</v>
      </c>
      <c r="F80" s="95">
        <f t="shared" ref="F80:L80" si="8">F75+F73+F68+F64+F62+F50+F32+F23+F17</f>
        <v>0</v>
      </c>
      <c r="G80" s="95">
        <f t="shared" si="8"/>
        <v>-13861725</v>
      </c>
      <c r="H80" s="95">
        <f t="shared" si="8"/>
        <v>0</v>
      </c>
      <c r="I80" s="95">
        <f>I77+I75+I70+I68+I64+I52+I34+I25+I19</f>
        <v>-82289662</v>
      </c>
      <c r="J80" s="95"/>
      <c r="K80" s="95">
        <f>K77+K75+K70+K68+K64+K52+K34+K25+K19</f>
        <v>31769507</v>
      </c>
      <c r="L80" s="95">
        <f t="shared" si="8"/>
        <v>0</v>
      </c>
      <c r="M80" s="95">
        <f>M77+M75+M68+M64+M70+M52+M34+M25+M19</f>
        <v>-63656732</v>
      </c>
      <c r="N80" s="96">
        <f>N75+N68+N64+N70+N52+N34+N25+N19</f>
        <v>0</v>
      </c>
      <c r="O80" s="95">
        <f>O77+O75+O68+O64+O70+O52+O34+O25+O19</f>
        <v>50402437</v>
      </c>
      <c r="P80" s="3"/>
    </row>
    <row r="81" spans="1:17" ht="13.5" thickTop="1">
      <c r="A81" s="3"/>
      <c r="B81" s="3"/>
      <c r="C81" s="21"/>
      <c r="D81" s="21"/>
      <c r="E81" s="43"/>
      <c r="G81" s="93"/>
      <c r="H81" s="93"/>
      <c r="I81" s="94"/>
      <c r="J81" s="3"/>
      <c r="L81" s="3"/>
      <c r="M81" s="3"/>
      <c r="N81" s="3"/>
      <c r="O81" s="3"/>
      <c r="P81" s="3"/>
    </row>
    <row r="82" spans="1:17">
      <c r="A82" s="3" t="s">
        <v>66</v>
      </c>
      <c r="B82" s="3"/>
      <c r="C82" s="3"/>
      <c r="D82" s="3"/>
      <c r="E82" s="90"/>
      <c r="G82" s="3"/>
      <c r="H82" s="93"/>
      <c r="I82" s="97"/>
      <c r="J82" s="3"/>
      <c r="L82" s="3"/>
      <c r="M82" s="3"/>
      <c r="N82" s="3"/>
      <c r="O82" s="3"/>
      <c r="P82" s="3"/>
    </row>
    <row r="83" spans="1:17">
      <c r="A83" s="3"/>
      <c r="B83" s="3"/>
      <c r="C83" s="21"/>
      <c r="D83" s="21"/>
      <c r="E83" s="23"/>
      <c r="G83" s="93"/>
      <c r="H83" s="93"/>
      <c r="I83" s="94"/>
      <c r="J83" s="3"/>
      <c r="L83" s="3"/>
      <c r="M83" s="3"/>
      <c r="N83" s="3"/>
      <c r="O83" s="3"/>
      <c r="P83" s="3"/>
      <c r="Q83" s="34"/>
    </row>
    <row r="84" spans="1:17">
      <c r="A84" s="3"/>
      <c r="B84" s="3"/>
      <c r="C84" s="3"/>
      <c r="D84" s="3"/>
      <c r="E84" s="90"/>
      <c r="G84" s="93"/>
      <c r="H84" s="93"/>
      <c r="I84" s="94"/>
      <c r="J84" s="3"/>
      <c r="L84" s="3"/>
      <c r="M84" s="3"/>
      <c r="N84" s="3"/>
      <c r="O84" s="3"/>
      <c r="P84" s="3"/>
      <c r="Q84" s="34"/>
    </row>
    <row r="85" spans="1:17">
      <c r="A85" s="3"/>
      <c r="B85" s="3"/>
      <c r="C85" s="3"/>
      <c r="D85" s="3"/>
      <c r="E85" s="90"/>
      <c r="G85" s="93"/>
      <c r="H85" s="93"/>
      <c r="I85" s="93"/>
      <c r="J85" s="3"/>
      <c r="L85" s="3"/>
      <c r="M85" s="90"/>
      <c r="N85" s="3"/>
      <c r="O85" s="3"/>
      <c r="P85" s="3"/>
      <c r="Q85" s="34"/>
    </row>
    <row r="86" spans="1:17">
      <c r="A86" s="3"/>
      <c r="B86" s="3"/>
      <c r="C86" s="3"/>
      <c r="D86" s="3"/>
      <c r="E86" s="3"/>
      <c r="G86" s="90"/>
      <c r="H86" s="90"/>
      <c r="I86" s="90"/>
      <c r="J86" s="3"/>
      <c r="L86" s="3"/>
      <c r="M86" s="3"/>
      <c r="N86" s="3"/>
      <c r="O86" s="3"/>
      <c r="P86" s="3"/>
    </row>
    <row r="87" spans="1:17">
      <c r="A87" s="3"/>
      <c r="B87" s="3"/>
      <c r="C87" s="3"/>
      <c r="D87" s="3"/>
      <c r="E87" s="3"/>
      <c r="G87" s="90"/>
      <c r="H87" s="90"/>
      <c r="I87" s="90"/>
      <c r="J87" s="3"/>
      <c r="L87" s="3"/>
      <c r="M87" s="3"/>
      <c r="N87" s="3"/>
      <c r="O87" s="3"/>
      <c r="P87" s="3"/>
    </row>
    <row r="88" spans="1:17">
      <c r="A88" s="3"/>
      <c r="B88" s="3"/>
      <c r="C88" s="3"/>
      <c r="D88" s="3"/>
      <c r="E88" s="3"/>
      <c r="G88" s="90"/>
      <c r="H88" s="90"/>
      <c r="I88" s="90"/>
      <c r="J88" s="3"/>
      <c r="L88" s="3"/>
      <c r="M88" s="3"/>
      <c r="N88" s="3"/>
      <c r="O88" s="3"/>
      <c r="P88" s="3"/>
    </row>
    <row r="89" spans="1:17">
      <c r="A89" s="3"/>
      <c r="B89" s="3"/>
      <c r="C89" s="3"/>
      <c r="D89" s="3"/>
      <c r="E89" s="3"/>
      <c r="G89" s="90"/>
      <c r="H89" s="90"/>
      <c r="I89" s="90"/>
      <c r="J89" s="3"/>
      <c r="L89" s="3"/>
      <c r="M89" s="3"/>
      <c r="N89" s="3"/>
      <c r="O89" s="3"/>
      <c r="P89" s="3"/>
    </row>
    <row r="90" spans="1:17">
      <c r="A90" s="3"/>
      <c r="B90" s="3"/>
      <c r="C90" s="3"/>
      <c r="D90" s="3"/>
      <c r="E90" s="3"/>
      <c r="G90" s="90"/>
      <c r="H90" s="90"/>
      <c r="I90" s="90"/>
      <c r="J90" s="3"/>
      <c r="L90" s="3"/>
      <c r="M90" s="3"/>
      <c r="N90" s="3"/>
      <c r="O90" s="3"/>
      <c r="P90" s="3"/>
    </row>
    <row r="91" spans="1:17">
      <c r="A91" s="3"/>
      <c r="B91" s="3"/>
      <c r="C91" s="3"/>
      <c r="D91" s="3"/>
      <c r="E91" s="3"/>
      <c r="G91" s="90"/>
      <c r="H91" s="90"/>
      <c r="I91" s="90"/>
      <c r="J91" s="3"/>
      <c r="L91" s="3"/>
      <c r="M91" s="3"/>
      <c r="N91" s="3"/>
      <c r="O91" s="3"/>
      <c r="P91" s="3"/>
    </row>
    <row r="92" spans="1:17">
      <c r="A92" s="3"/>
      <c r="B92" s="3"/>
      <c r="C92" s="3"/>
      <c r="D92" s="3"/>
      <c r="E92" s="3"/>
      <c r="G92" s="93"/>
      <c r="H92" s="93"/>
      <c r="I92" s="93"/>
      <c r="J92" s="3"/>
      <c r="L92" s="3"/>
      <c r="M92" s="3"/>
      <c r="N92" s="3"/>
      <c r="O92" s="3"/>
      <c r="P92" s="3"/>
    </row>
    <row r="93" spans="1:17">
      <c r="A93" s="3"/>
      <c r="B93" s="3"/>
      <c r="C93" s="3"/>
      <c r="D93" s="3"/>
      <c r="E93" s="3"/>
      <c r="G93" s="93"/>
      <c r="H93" s="93"/>
      <c r="I93" s="93"/>
      <c r="J93" s="3"/>
      <c r="L93" s="3"/>
      <c r="M93" s="3"/>
      <c r="N93" s="3"/>
      <c r="O93" s="3"/>
      <c r="P93" s="3"/>
    </row>
    <row r="94" spans="1:17">
      <c r="A94" s="3"/>
      <c r="B94" s="3"/>
      <c r="C94" s="3"/>
      <c r="D94" s="3"/>
      <c r="E94" s="3"/>
      <c r="G94" s="93"/>
      <c r="H94" s="93"/>
      <c r="I94" s="93"/>
      <c r="J94" s="3"/>
      <c r="L94" s="3"/>
      <c r="M94" s="3"/>
      <c r="N94" s="3"/>
      <c r="O94" s="3"/>
      <c r="P94" s="3"/>
    </row>
    <row r="95" spans="1:17">
      <c r="A95" s="3"/>
      <c r="B95" s="3"/>
      <c r="C95" s="3"/>
      <c r="D95" s="3"/>
      <c r="E95" s="3"/>
      <c r="G95" s="93"/>
      <c r="H95" s="93"/>
      <c r="I95" s="93"/>
      <c r="J95" s="3"/>
      <c r="L95" s="3"/>
      <c r="M95" s="3"/>
      <c r="N95" s="3"/>
      <c r="O95" s="3"/>
      <c r="P95" s="3"/>
    </row>
    <row r="96" spans="1:17">
      <c r="A96" s="3"/>
      <c r="B96" s="3"/>
      <c r="C96" s="3"/>
      <c r="D96" s="3"/>
      <c r="E96" s="3"/>
      <c r="G96" s="93"/>
      <c r="H96" s="93"/>
      <c r="I96" s="93"/>
      <c r="J96" s="3"/>
      <c r="L96" s="3"/>
      <c r="M96" s="3"/>
      <c r="N96" s="3"/>
      <c r="O96" s="3"/>
      <c r="P96" s="3"/>
    </row>
    <row r="97" spans="1:16">
      <c r="A97" s="3"/>
      <c r="B97" s="3"/>
      <c r="C97" s="3"/>
      <c r="D97" s="3"/>
      <c r="E97" s="3"/>
      <c r="G97" s="93"/>
      <c r="H97" s="93"/>
      <c r="I97" s="93"/>
      <c r="J97" s="3"/>
      <c r="L97" s="3"/>
      <c r="M97" s="3"/>
      <c r="N97" s="3"/>
      <c r="O97" s="3"/>
      <c r="P97" s="3"/>
    </row>
    <row r="98" spans="1:16">
      <c r="A98" s="3"/>
      <c r="B98" s="3"/>
      <c r="C98" s="3"/>
      <c r="D98" s="3"/>
      <c r="E98" s="3"/>
      <c r="G98" s="93"/>
      <c r="H98" s="93"/>
      <c r="I98" s="93"/>
      <c r="J98" s="3"/>
      <c r="L98" s="3"/>
      <c r="M98" s="3"/>
      <c r="N98" s="3"/>
      <c r="O98" s="3"/>
      <c r="P98" s="3"/>
    </row>
    <row r="99" spans="1:16">
      <c r="A99" s="3"/>
      <c r="B99" s="3"/>
      <c r="C99" s="3"/>
      <c r="D99" s="3"/>
      <c r="E99" s="3"/>
      <c r="G99" s="93"/>
      <c r="H99" s="93"/>
      <c r="I99" s="93"/>
      <c r="J99" s="3"/>
      <c r="L99" s="3"/>
      <c r="M99" s="3"/>
      <c r="N99" s="3"/>
      <c r="O99" s="3"/>
      <c r="P99" s="3"/>
    </row>
    <row r="100" spans="1:16">
      <c r="A100" s="3"/>
      <c r="B100" s="3"/>
      <c r="C100" s="3"/>
      <c r="D100" s="3"/>
      <c r="E100" s="3"/>
      <c r="G100" s="93"/>
      <c r="H100" s="93"/>
      <c r="I100" s="93"/>
      <c r="J100" s="3"/>
      <c r="L100" s="3"/>
      <c r="M100" s="3"/>
      <c r="N100" s="3"/>
      <c r="O100" s="3"/>
      <c r="P100" s="3"/>
    </row>
    <row r="101" spans="1:16">
      <c r="A101" s="3"/>
      <c r="B101" s="3"/>
      <c r="C101" s="3"/>
      <c r="D101" s="3"/>
      <c r="E101" s="3"/>
      <c r="G101" s="93"/>
      <c r="H101" s="93"/>
      <c r="I101" s="93"/>
      <c r="J101" s="3"/>
      <c r="L101" s="3"/>
      <c r="M101" s="3"/>
      <c r="N101" s="3"/>
      <c r="O101" s="3"/>
      <c r="P101" s="3"/>
    </row>
    <row r="102" spans="1:16">
      <c r="A102" s="3"/>
      <c r="B102" s="3"/>
      <c r="C102" s="3"/>
      <c r="D102" s="3"/>
      <c r="E102" s="3"/>
      <c r="G102" s="93"/>
      <c r="H102" s="93"/>
      <c r="I102" s="93"/>
      <c r="J102" s="3"/>
      <c r="L102" s="3"/>
      <c r="M102" s="3"/>
      <c r="N102" s="3"/>
      <c r="O102" s="3"/>
      <c r="P102" s="3"/>
    </row>
    <row r="103" spans="1:16">
      <c r="A103" s="3"/>
      <c r="B103" s="3"/>
      <c r="C103" s="3"/>
      <c r="D103" s="3"/>
      <c r="E103" s="3"/>
      <c r="G103" s="93"/>
      <c r="H103" s="93"/>
      <c r="I103" s="93"/>
      <c r="J103" s="3"/>
      <c r="L103" s="3"/>
      <c r="M103" s="3"/>
      <c r="N103" s="3"/>
      <c r="O103" s="3"/>
      <c r="P103" s="3"/>
    </row>
    <row r="104" spans="1:16">
      <c r="A104" s="3"/>
      <c r="B104" s="3"/>
      <c r="C104" s="3"/>
      <c r="D104" s="3"/>
      <c r="E104" s="3"/>
      <c r="G104" s="93"/>
      <c r="H104" s="93"/>
      <c r="I104" s="93"/>
      <c r="J104" s="3"/>
      <c r="L104" s="3"/>
      <c r="M104" s="3"/>
      <c r="N104" s="3"/>
      <c r="O104" s="3"/>
      <c r="P104" s="3"/>
    </row>
    <row r="105" spans="1:16">
      <c r="A105" s="3"/>
      <c r="B105" s="3"/>
      <c r="C105" s="3"/>
      <c r="D105" s="3"/>
      <c r="E105" s="3"/>
      <c r="G105" s="93"/>
      <c r="H105" s="93"/>
      <c r="I105" s="93"/>
      <c r="J105" s="3"/>
      <c r="L105" s="3"/>
      <c r="M105" s="3"/>
      <c r="N105" s="3"/>
      <c r="O105" s="3"/>
      <c r="P105" s="3"/>
    </row>
    <row r="106" spans="1:16">
      <c r="A106" s="3"/>
      <c r="B106" s="3"/>
      <c r="C106" s="3"/>
      <c r="D106" s="3"/>
      <c r="E106" s="3"/>
      <c r="G106" s="93"/>
      <c r="H106" s="93"/>
      <c r="I106" s="93"/>
      <c r="J106" s="3"/>
      <c r="L106" s="3"/>
      <c r="M106" s="3"/>
      <c r="N106" s="3"/>
      <c r="O106" s="3"/>
      <c r="P106" s="3"/>
    </row>
    <row r="107" spans="1:16">
      <c r="A107" s="3"/>
      <c r="B107" s="3"/>
      <c r="C107" s="3"/>
      <c r="D107" s="3"/>
      <c r="E107" s="3"/>
      <c r="G107" s="93"/>
      <c r="H107" s="93"/>
      <c r="I107" s="93"/>
      <c r="J107" s="3"/>
      <c r="L107" s="3"/>
      <c r="M107" s="3"/>
      <c r="N107" s="3"/>
      <c r="O107" s="3"/>
      <c r="P107" s="3"/>
    </row>
    <row r="108" spans="1:16">
      <c r="A108" s="3"/>
      <c r="B108" s="3"/>
      <c r="C108" s="3"/>
      <c r="D108" s="3"/>
      <c r="E108" s="3"/>
      <c r="G108" s="93"/>
      <c r="H108" s="93"/>
      <c r="I108" s="93"/>
      <c r="J108" s="3"/>
      <c r="L108" s="3"/>
      <c r="M108" s="3"/>
      <c r="N108" s="3"/>
      <c r="O108" s="3"/>
      <c r="P108" s="3"/>
    </row>
    <row r="109" spans="1:16">
      <c r="A109" s="3"/>
      <c r="B109" s="3"/>
      <c r="C109" s="3"/>
      <c r="D109" s="3"/>
      <c r="E109" s="3"/>
      <c r="G109" s="93"/>
      <c r="H109" s="93"/>
      <c r="I109" s="93"/>
      <c r="J109" s="3"/>
      <c r="L109" s="3"/>
      <c r="M109" s="3"/>
      <c r="N109" s="3"/>
      <c r="O109" s="3"/>
      <c r="P109" s="3"/>
    </row>
    <row r="110" spans="1:16">
      <c r="A110" s="3"/>
      <c r="B110" s="3"/>
      <c r="C110" s="3"/>
      <c r="D110" s="3"/>
      <c r="E110" s="3"/>
      <c r="G110" s="93"/>
      <c r="H110" s="93"/>
      <c r="I110" s="93"/>
      <c r="J110" s="3"/>
      <c r="L110" s="3"/>
      <c r="M110" s="3"/>
      <c r="N110" s="3"/>
      <c r="O110" s="3"/>
      <c r="P110" s="3"/>
    </row>
    <row r="111" spans="1:16">
      <c r="A111" s="3"/>
      <c r="B111" s="3"/>
      <c r="C111" s="3"/>
      <c r="D111" s="3"/>
      <c r="E111" s="3"/>
      <c r="G111" s="93"/>
      <c r="H111" s="93"/>
      <c r="I111" s="93"/>
      <c r="J111" s="3"/>
      <c r="L111" s="3"/>
      <c r="M111" s="3"/>
      <c r="N111" s="3"/>
      <c r="O111" s="3"/>
      <c r="P111" s="3"/>
    </row>
    <row r="112" spans="1:16">
      <c r="A112" s="3"/>
      <c r="B112" s="3"/>
      <c r="C112" s="3"/>
      <c r="D112" s="3"/>
      <c r="E112" s="3"/>
      <c r="G112" s="93"/>
      <c r="H112" s="93"/>
      <c r="I112" s="93"/>
      <c r="J112" s="3"/>
      <c r="L112" s="3"/>
      <c r="M112" s="3"/>
      <c r="N112" s="3"/>
      <c r="O112" s="3"/>
      <c r="P112" s="3"/>
    </row>
    <row r="113" spans="1:16">
      <c r="A113" s="3"/>
      <c r="B113" s="3"/>
      <c r="C113" s="3"/>
      <c r="D113" s="3"/>
      <c r="E113" s="3"/>
      <c r="G113" s="93"/>
      <c r="H113" s="93"/>
      <c r="I113" s="93"/>
      <c r="J113" s="3"/>
      <c r="L113" s="3"/>
      <c r="M113" s="3"/>
      <c r="N113" s="3"/>
      <c r="O113" s="3"/>
      <c r="P113" s="3"/>
    </row>
    <row r="114" spans="1:16">
      <c r="A114" s="3"/>
      <c r="B114" s="3"/>
      <c r="C114" s="3"/>
      <c r="D114" s="3"/>
      <c r="E114" s="3"/>
      <c r="G114" s="93"/>
      <c r="H114" s="93"/>
      <c r="I114" s="93"/>
      <c r="J114" s="3"/>
      <c r="L114" s="3"/>
      <c r="M114" s="3"/>
      <c r="N114" s="3"/>
      <c r="O114" s="3"/>
      <c r="P114" s="3"/>
    </row>
    <row r="115" spans="1:16">
      <c r="A115" s="3"/>
      <c r="B115" s="3"/>
      <c r="C115" s="3"/>
      <c r="D115" s="3"/>
      <c r="E115" s="3"/>
      <c r="G115" s="93"/>
      <c r="H115" s="93"/>
      <c r="I115" s="93"/>
      <c r="J115" s="3"/>
      <c r="L115" s="3"/>
      <c r="M115" s="3"/>
      <c r="N115" s="3"/>
      <c r="O115" s="3"/>
      <c r="P115" s="3"/>
    </row>
    <row r="116" spans="1:16">
      <c r="A116" s="3"/>
      <c r="B116" s="3"/>
      <c r="C116" s="3"/>
      <c r="D116" s="3"/>
      <c r="E116" s="3"/>
      <c r="G116" s="93"/>
      <c r="H116" s="93"/>
      <c r="I116" s="93"/>
      <c r="J116" s="3"/>
      <c r="L116" s="3"/>
      <c r="M116" s="3"/>
      <c r="N116" s="3"/>
      <c r="O116" s="3"/>
      <c r="P116" s="3"/>
    </row>
    <row r="117" spans="1:16">
      <c r="A117" s="3"/>
      <c r="B117" s="3"/>
      <c r="C117" s="3"/>
      <c r="D117" s="3"/>
      <c r="E117" s="3"/>
      <c r="G117" s="93"/>
      <c r="H117" s="93"/>
      <c r="I117" s="93"/>
      <c r="J117" s="3"/>
      <c r="L117" s="3"/>
      <c r="M117" s="3"/>
      <c r="N117" s="3"/>
      <c r="O117" s="3"/>
      <c r="P117" s="3"/>
    </row>
    <row r="118" spans="1:16">
      <c r="A118" s="3"/>
      <c r="B118" s="3"/>
      <c r="C118" s="3"/>
      <c r="D118" s="3"/>
      <c r="E118" s="3"/>
      <c r="G118" s="93"/>
      <c r="H118" s="93"/>
      <c r="I118" s="93"/>
      <c r="J118" s="3"/>
      <c r="L118" s="3"/>
      <c r="M118" s="3"/>
      <c r="N118" s="3"/>
      <c r="O118" s="3"/>
      <c r="P118" s="3"/>
    </row>
    <row r="119" spans="1:16">
      <c r="A119" s="3"/>
      <c r="B119" s="3"/>
      <c r="C119" s="3"/>
      <c r="D119" s="3"/>
      <c r="E119" s="3"/>
      <c r="G119" s="93"/>
      <c r="H119" s="93"/>
      <c r="I119" s="93"/>
      <c r="J119" s="3"/>
      <c r="L119" s="3"/>
      <c r="M119" s="3"/>
      <c r="N119" s="3"/>
      <c r="O119" s="3"/>
      <c r="P119" s="3"/>
    </row>
    <row r="120" spans="1:16">
      <c r="A120" s="3"/>
      <c r="B120" s="3"/>
      <c r="C120" s="3"/>
      <c r="D120" s="3"/>
      <c r="E120" s="3"/>
      <c r="G120" s="93"/>
      <c r="H120" s="93"/>
      <c r="I120" s="93"/>
      <c r="J120" s="3"/>
      <c r="L120" s="3"/>
      <c r="M120" s="3"/>
      <c r="N120" s="3"/>
      <c r="O120" s="3"/>
      <c r="P120" s="3"/>
    </row>
    <row r="121" spans="1:16">
      <c r="A121" s="3"/>
      <c r="B121" s="3"/>
      <c r="C121" s="3"/>
      <c r="D121" s="3"/>
      <c r="E121" s="3"/>
      <c r="G121" s="93"/>
      <c r="H121" s="93"/>
      <c r="I121" s="93"/>
      <c r="J121" s="3"/>
      <c r="L121" s="3"/>
      <c r="M121" s="3"/>
      <c r="N121" s="3"/>
      <c r="O121" s="3"/>
      <c r="P121" s="3"/>
    </row>
    <row r="122" spans="1:16">
      <c r="A122" s="3"/>
      <c r="B122" s="3"/>
      <c r="C122" s="3"/>
      <c r="D122" s="3"/>
      <c r="E122" s="3"/>
      <c r="G122" s="93"/>
      <c r="H122" s="93"/>
      <c r="I122" s="93"/>
      <c r="J122" s="3"/>
      <c r="L122" s="3"/>
      <c r="M122" s="3"/>
      <c r="N122" s="3"/>
      <c r="O122" s="3"/>
      <c r="P122" s="3"/>
    </row>
    <row r="123" spans="1:16">
      <c r="A123" s="3"/>
      <c r="B123" s="3"/>
      <c r="C123" s="3"/>
      <c r="D123" s="3"/>
      <c r="E123" s="3"/>
      <c r="G123" s="93"/>
      <c r="H123" s="93"/>
      <c r="I123" s="93"/>
      <c r="J123" s="3"/>
      <c r="L123" s="3"/>
      <c r="M123" s="3"/>
      <c r="N123" s="3"/>
      <c r="O123" s="3"/>
      <c r="P123" s="3"/>
    </row>
    <row r="124" spans="1:16">
      <c r="A124" s="3"/>
      <c r="B124" s="3"/>
      <c r="C124" s="3"/>
      <c r="D124" s="3"/>
      <c r="E124" s="3"/>
      <c r="G124" s="93"/>
      <c r="H124" s="93"/>
      <c r="I124" s="93"/>
      <c r="J124" s="3"/>
      <c r="L124" s="3"/>
      <c r="M124" s="3"/>
      <c r="N124" s="3"/>
      <c r="O124" s="3"/>
      <c r="P124" s="3"/>
    </row>
    <row r="125" spans="1:16">
      <c r="A125" s="3"/>
      <c r="B125" s="3"/>
      <c r="C125" s="3"/>
      <c r="D125" s="3"/>
      <c r="E125" s="3"/>
      <c r="G125" s="93"/>
      <c r="H125" s="93"/>
      <c r="I125" s="93"/>
      <c r="J125" s="3"/>
      <c r="L125" s="3"/>
      <c r="M125" s="3"/>
      <c r="N125" s="3"/>
      <c r="O125" s="3"/>
      <c r="P125" s="3"/>
    </row>
    <row r="126" spans="1:16">
      <c r="A126" s="3"/>
      <c r="B126" s="3"/>
      <c r="C126" s="3"/>
      <c r="D126" s="3"/>
      <c r="E126" s="3"/>
      <c r="G126" s="93"/>
      <c r="H126" s="93"/>
      <c r="I126" s="93"/>
      <c r="J126" s="3"/>
      <c r="L126" s="3"/>
      <c r="M126" s="3"/>
      <c r="N126" s="3"/>
      <c r="O126" s="3"/>
      <c r="P126" s="3"/>
    </row>
    <row r="127" spans="1:16">
      <c r="A127" s="3"/>
      <c r="B127" s="3"/>
      <c r="C127" s="3"/>
      <c r="D127" s="3"/>
      <c r="E127" s="3"/>
      <c r="G127" s="93"/>
      <c r="H127" s="93"/>
      <c r="I127" s="93"/>
      <c r="J127" s="3"/>
      <c r="L127" s="3"/>
      <c r="M127" s="3"/>
      <c r="N127" s="3"/>
      <c r="O127" s="3"/>
      <c r="P127" s="3"/>
    </row>
    <row r="128" spans="1:16">
      <c r="A128" s="3"/>
      <c r="B128" s="3"/>
      <c r="C128" s="3"/>
      <c r="D128" s="3"/>
      <c r="E128" s="3"/>
      <c r="G128" s="93"/>
      <c r="H128" s="93"/>
      <c r="I128" s="93"/>
      <c r="J128" s="3"/>
      <c r="L128" s="3"/>
      <c r="M128" s="3"/>
      <c r="N128" s="3"/>
      <c r="O128" s="3"/>
      <c r="P128" s="3"/>
    </row>
    <row r="129" spans="1:16">
      <c r="A129" s="3"/>
      <c r="B129" s="3"/>
      <c r="C129" s="3"/>
      <c r="D129" s="3"/>
      <c r="E129" s="3"/>
      <c r="G129" s="93"/>
      <c r="H129" s="93"/>
      <c r="I129" s="93"/>
      <c r="J129" s="3"/>
      <c r="L129" s="3"/>
      <c r="M129" s="3"/>
      <c r="N129" s="3"/>
      <c r="O129" s="3"/>
      <c r="P129" s="3"/>
    </row>
    <row r="130" spans="1:16">
      <c r="A130" s="3"/>
      <c r="B130" s="3"/>
      <c r="C130" s="3"/>
      <c r="D130" s="3"/>
      <c r="E130" s="3"/>
      <c r="G130" s="93"/>
      <c r="H130" s="93"/>
      <c r="I130" s="93"/>
      <c r="J130" s="3"/>
      <c r="L130" s="3"/>
      <c r="M130" s="3"/>
      <c r="N130" s="3"/>
      <c r="O130" s="3"/>
      <c r="P130" s="3"/>
    </row>
    <row r="131" spans="1:16">
      <c r="A131" s="3"/>
      <c r="B131" s="3"/>
      <c r="C131" s="3"/>
      <c r="D131" s="3"/>
      <c r="E131" s="3"/>
      <c r="G131" s="93"/>
      <c r="H131" s="93"/>
      <c r="I131" s="93"/>
      <c r="J131" s="3"/>
      <c r="L131" s="3"/>
      <c r="M131" s="3"/>
      <c r="N131" s="3"/>
      <c r="O131" s="3"/>
      <c r="P131" s="3"/>
    </row>
    <row r="132" spans="1:16">
      <c r="A132" s="3"/>
      <c r="B132" s="3"/>
      <c r="C132" s="3"/>
      <c r="D132" s="3"/>
      <c r="E132" s="3"/>
      <c r="G132" s="93"/>
      <c r="H132" s="93"/>
      <c r="I132" s="93"/>
      <c r="J132" s="3"/>
      <c r="L132" s="3"/>
      <c r="M132" s="3"/>
      <c r="N132" s="3"/>
      <c r="O132" s="3"/>
      <c r="P132" s="3"/>
    </row>
    <row r="133" spans="1:16">
      <c r="A133" s="3"/>
      <c r="B133" s="3"/>
      <c r="C133" s="3"/>
      <c r="D133" s="3"/>
      <c r="E133" s="3"/>
      <c r="G133" s="93"/>
      <c r="H133" s="93"/>
      <c r="I133" s="93"/>
      <c r="J133" s="3"/>
      <c r="L133" s="3"/>
      <c r="M133" s="3"/>
      <c r="N133" s="3"/>
      <c r="O133" s="3"/>
      <c r="P133" s="3"/>
    </row>
    <row r="134" spans="1:16">
      <c r="A134" s="3"/>
      <c r="B134" s="3"/>
      <c r="C134" s="3"/>
      <c r="D134" s="3"/>
      <c r="E134" s="3"/>
      <c r="G134" s="93"/>
      <c r="H134" s="93"/>
      <c r="I134" s="93"/>
      <c r="J134" s="3"/>
      <c r="L134" s="3"/>
      <c r="M134" s="3"/>
      <c r="N134" s="3"/>
      <c r="O134" s="3"/>
      <c r="P134" s="3"/>
    </row>
    <row r="135" spans="1:16">
      <c r="A135" s="3"/>
      <c r="B135" s="3"/>
      <c r="C135" s="3"/>
      <c r="D135" s="3"/>
      <c r="E135" s="3"/>
      <c r="G135" s="93"/>
      <c r="H135" s="93"/>
      <c r="I135" s="93"/>
      <c r="J135" s="3"/>
      <c r="L135" s="3"/>
      <c r="M135" s="3"/>
      <c r="N135" s="3"/>
      <c r="O135" s="3"/>
      <c r="P135" s="3"/>
    </row>
    <row r="136" spans="1:16">
      <c r="A136" s="3"/>
      <c r="B136" s="3"/>
      <c r="C136" s="3"/>
      <c r="D136" s="3"/>
      <c r="E136" s="3"/>
      <c r="G136" s="93"/>
      <c r="H136" s="93"/>
      <c r="I136" s="93"/>
      <c r="J136" s="3"/>
      <c r="L136" s="3"/>
      <c r="M136" s="3"/>
      <c r="N136" s="3"/>
      <c r="O136" s="3"/>
      <c r="P136" s="3"/>
    </row>
    <row r="137" spans="1:16">
      <c r="A137" s="3"/>
      <c r="B137" s="3"/>
      <c r="C137" s="3"/>
      <c r="D137" s="3"/>
      <c r="E137" s="3"/>
      <c r="G137" s="93"/>
      <c r="H137" s="93"/>
      <c r="I137" s="93"/>
      <c r="J137" s="3"/>
      <c r="L137" s="3"/>
      <c r="M137" s="3"/>
      <c r="N137" s="3"/>
      <c r="O137" s="3"/>
      <c r="P137" s="3"/>
    </row>
    <row r="138" spans="1:16">
      <c r="A138" s="3"/>
      <c r="B138" s="3"/>
      <c r="C138" s="3"/>
      <c r="D138" s="3"/>
      <c r="E138" s="3"/>
      <c r="G138" s="93"/>
      <c r="H138" s="93"/>
      <c r="I138" s="93"/>
      <c r="J138" s="3"/>
      <c r="L138" s="3"/>
      <c r="M138" s="3"/>
      <c r="N138" s="3"/>
      <c r="O138" s="3"/>
      <c r="P138" s="3"/>
    </row>
    <row r="139" spans="1:16">
      <c r="A139" s="3"/>
      <c r="B139" s="3"/>
      <c r="C139" s="3"/>
      <c r="D139" s="3"/>
      <c r="E139" s="3"/>
      <c r="G139" s="93"/>
      <c r="H139" s="93"/>
      <c r="I139" s="93"/>
      <c r="J139" s="3"/>
      <c r="L139" s="3"/>
      <c r="M139" s="3"/>
      <c r="N139" s="3"/>
      <c r="O139" s="3"/>
      <c r="P139" s="3"/>
    </row>
    <row r="140" spans="1:16">
      <c r="A140" s="3"/>
      <c r="B140" s="3"/>
      <c r="C140" s="3"/>
      <c r="D140" s="3"/>
      <c r="E140" s="3"/>
      <c r="G140" s="93"/>
      <c r="H140" s="93"/>
      <c r="I140" s="93"/>
      <c r="J140" s="3"/>
      <c r="L140" s="3"/>
      <c r="M140" s="3"/>
      <c r="N140" s="3"/>
      <c r="O140" s="3"/>
      <c r="P140" s="3"/>
    </row>
    <row r="141" spans="1:16">
      <c r="A141" s="3"/>
      <c r="B141" s="3"/>
      <c r="C141" s="3"/>
      <c r="D141" s="3"/>
      <c r="E141" s="3"/>
      <c r="G141" s="93"/>
      <c r="H141" s="93"/>
      <c r="I141" s="93"/>
      <c r="J141" s="3"/>
      <c r="L141" s="3"/>
      <c r="M141" s="3"/>
      <c r="N141" s="3"/>
      <c r="O141" s="3"/>
      <c r="P141" s="3"/>
    </row>
    <row r="142" spans="1:16">
      <c r="A142" s="3"/>
      <c r="B142" s="3"/>
      <c r="C142" s="3"/>
      <c r="D142" s="3"/>
      <c r="E142" s="3"/>
      <c r="G142" s="93"/>
      <c r="H142" s="93"/>
      <c r="I142" s="93"/>
      <c r="J142" s="3"/>
      <c r="L142" s="3"/>
      <c r="M142" s="3"/>
      <c r="N142" s="3"/>
      <c r="O142" s="3"/>
      <c r="P142" s="3"/>
    </row>
    <row r="143" spans="1:16">
      <c r="A143" s="3"/>
      <c r="B143" s="3"/>
      <c r="C143" s="3"/>
      <c r="D143" s="3"/>
      <c r="E143" s="3"/>
      <c r="G143" s="93"/>
      <c r="H143" s="93"/>
      <c r="I143" s="93"/>
      <c r="J143" s="3"/>
      <c r="L143" s="3"/>
      <c r="M143" s="3"/>
      <c r="N143" s="3"/>
      <c r="O143" s="3"/>
      <c r="P143" s="3"/>
    </row>
    <row r="144" spans="1:16">
      <c r="A144" s="3"/>
      <c r="B144" s="3"/>
      <c r="C144" s="3"/>
      <c r="D144" s="3"/>
      <c r="E144" s="3"/>
      <c r="G144" s="93"/>
      <c r="H144" s="93"/>
      <c r="I144" s="93"/>
      <c r="J144" s="3"/>
      <c r="L144" s="3"/>
      <c r="M144" s="3"/>
      <c r="N144" s="3"/>
      <c r="O144" s="3"/>
      <c r="P144" s="3"/>
    </row>
    <row r="145" spans="1:16">
      <c r="A145" s="3"/>
      <c r="B145" s="3"/>
      <c r="C145" s="3"/>
      <c r="D145" s="3"/>
      <c r="E145" s="3"/>
      <c r="G145" s="93"/>
      <c r="H145" s="93"/>
      <c r="I145" s="93"/>
      <c r="J145" s="3"/>
      <c r="L145" s="3"/>
      <c r="M145" s="3"/>
      <c r="N145" s="3"/>
      <c r="O145" s="3"/>
      <c r="P145" s="3"/>
    </row>
    <row r="146" spans="1:16">
      <c r="A146" s="3"/>
      <c r="B146" s="3"/>
      <c r="C146" s="3"/>
      <c r="D146" s="3"/>
      <c r="E146" s="3"/>
      <c r="G146" s="93"/>
      <c r="H146" s="93"/>
      <c r="I146" s="93"/>
      <c r="J146" s="3"/>
      <c r="L146" s="3"/>
      <c r="M146" s="3"/>
      <c r="N146" s="3"/>
      <c r="O146" s="3"/>
      <c r="P146" s="3"/>
    </row>
    <row r="147" spans="1:16">
      <c r="A147" s="3"/>
      <c r="B147" s="3"/>
      <c r="C147" s="3"/>
      <c r="D147" s="3"/>
      <c r="E147" s="3"/>
      <c r="G147" s="93"/>
      <c r="H147" s="93"/>
      <c r="I147" s="93"/>
      <c r="J147" s="3"/>
      <c r="L147" s="3"/>
      <c r="M147" s="3"/>
      <c r="N147" s="3"/>
      <c r="O147" s="3"/>
      <c r="P147" s="3"/>
    </row>
    <row r="148" spans="1:16">
      <c r="A148" s="3"/>
      <c r="B148" s="3"/>
      <c r="C148" s="3"/>
      <c r="D148" s="3"/>
      <c r="E148" s="3"/>
      <c r="G148" s="93"/>
      <c r="H148" s="93"/>
      <c r="I148" s="93"/>
      <c r="J148" s="3"/>
      <c r="L148" s="3"/>
      <c r="M148" s="3"/>
      <c r="N148" s="3"/>
      <c r="O148" s="3"/>
      <c r="P148" s="3"/>
    </row>
    <row r="149" spans="1:16">
      <c r="A149" s="3"/>
      <c r="B149" s="3"/>
      <c r="C149" s="3"/>
      <c r="D149" s="3"/>
      <c r="E149" s="3"/>
      <c r="G149" s="93"/>
      <c r="H149" s="93"/>
      <c r="I149" s="93"/>
      <c r="J149" s="3"/>
      <c r="L149" s="3"/>
      <c r="M149" s="3"/>
      <c r="N149" s="3"/>
      <c r="O149" s="3"/>
      <c r="P149" s="3"/>
    </row>
    <row r="150" spans="1:16">
      <c r="A150" s="3"/>
      <c r="B150" s="3"/>
      <c r="C150" s="3"/>
      <c r="D150" s="3"/>
      <c r="E150" s="3"/>
      <c r="G150" s="93"/>
      <c r="H150" s="93"/>
      <c r="I150" s="93"/>
      <c r="J150" s="3"/>
      <c r="L150" s="3"/>
      <c r="M150" s="3"/>
      <c r="N150" s="3"/>
      <c r="O150" s="3"/>
      <c r="P150" s="3"/>
    </row>
    <row r="151" spans="1:16">
      <c r="A151" s="3"/>
      <c r="B151" s="3"/>
      <c r="C151" s="3"/>
      <c r="D151" s="3"/>
      <c r="E151" s="3"/>
      <c r="G151" s="93"/>
      <c r="H151" s="93"/>
      <c r="I151" s="93"/>
      <c r="J151" s="3"/>
      <c r="L151" s="3"/>
      <c r="M151" s="3"/>
      <c r="N151" s="3"/>
      <c r="O151" s="3"/>
      <c r="P151" s="3"/>
    </row>
    <row r="152" spans="1:16">
      <c r="A152" s="3"/>
      <c r="B152" s="3"/>
      <c r="C152" s="3"/>
      <c r="D152" s="3"/>
      <c r="E152" s="3"/>
      <c r="G152" s="93"/>
      <c r="H152" s="93"/>
      <c r="I152" s="93"/>
      <c r="J152" s="3"/>
      <c r="L152" s="3"/>
      <c r="M152" s="3"/>
      <c r="N152" s="3"/>
      <c r="O152" s="3"/>
      <c r="P152" s="3"/>
    </row>
    <row r="153" spans="1:16">
      <c r="A153" s="3"/>
      <c r="B153" s="3"/>
      <c r="C153" s="3"/>
      <c r="D153" s="3"/>
      <c r="E153" s="3"/>
      <c r="G153" s="93"/>
      <c r="H153" s="93"/>
      <c r="I153" s="93"/>
      <c r="J153" s="3"/>
      <c r="L153" s="3"/>
      <c r="M153" s="3"/>
      <c r="N153" s="3"/>
      <c r="O153" s="3"/>
      <c r="P153" s="3"/>
    </row>
    <row r="154" spans="1:16">
      <c r="A154" s="3"/>
      <c r="B154" s="3"/>
      <c r="C154" s="3"/>
      <c r="D154" s="3"/>
      <c r="E154" s="3"/>
      <c r="G154" s="93"/>
      <c r="H154" s="93"/>
      <c r="I154" s="93"/>
      <c r="J154" s="3"/>
      <c r="L154" s="3"/>
      <c r="M154" s="3"/>
      <c r="N154" s="3"/>
      <c r="O154" s="3"/>
      <c r="P154" s="3"/>
    </row>
    <row r="155" spans="1:16">
      <c r="A155" s="3"/>
      <c r="B155" s="3"/>
      <c r="C155" s="3"/>
      <c r="D155" s="3"/>
      <c r="E155" s="3"/>
      <c r="G155" s="93"/>
      <c r="H155" s="93"/>
      <c r="I155" s="93"/>
      <c r="J155" s="3"/>
      <c r="L155" s="3"/>
      <c r="M155" s="3"/>
      <c r="N155" s="3"/>
      <c r="O155" s="3"/>
      <c r="P155" s="3"/>
    </row>
    <row r="156" spans="1:16">
      <c r="A156" s="3"/>
      <c r="B156" s="3"/>
      <c r="C156" s="3"/>
      <c r="D156" s="3"/>
      <c r="E156" s="3"/>
      <c r="G156" s="93"/>
      <c r="H156" s="93"/>
      <c r="I156" s="93"/>
      <c r="J156" s="3"/>
      <c r="L156" s="3"/>
      <c r="M156" s="3"/>
      <c r="N156" s="3"/>
      <c r="O156" s="3"/>
      <c r="P156" s="3"/>
    </row>
    <row r="157" spans="1:16">
      <c r="A157" s="3"/>
      <c r="B157" s="3"/>
      <c r="C157" s="3"/>
      <c r="D157" s="3"/>
      <c r="E157" s="3"/>
      <c r="G157" s="93"/>
      <c r="H157" s="93"/>
      <c r="I157" s="93"/>
      <c r="J157" s="3"/>
      <c r="L157" s="3"/>
      <c r="M157" s="3"/>
      <c r="N157" s="3"/>
      <c r="O157" s="3"/>
      <c r="P157" s="3"/>
    </row>
    <row r="158" spans="1:16">
      <c r="A158" s="3"/>
      <c r="B158" s="3"/>
      <c r="C158" s="3"/>
      <c r="D158" s="3"/>
      <c r="E158" s="3"/>
      <c r="G158" s="93"/>
      <c r="H158" s="93"/>
      <c r="I158" s="93"/>
      <c r="J158" s="3"/>
      <c r="L158" s="3"/>
      <c r="M158" s="3"/>
      <c r="N158" s="3"/>
      <c r="O158" s="3"/>
      <c r="P158" s="3"/>
    </row>
    <row r="159" spans="1:16">
      <c r="A159" s="3"/>
      <c r="B159" s="3"/>
      <c r="C159" s="3"/>
      <c r="D159" s="3"/>
      <c r="E159" s="3"/>
      <c r="G159" s="93"/>
      <c r="H159" s="93"/>
      <c r="I159" s="93"/>
      <c r="J159" s="3"/>
      <c r="L159" s="3"/>
      <c r="M159" s="3"/>
      <c r="N159" s="3"/>
      <c r="O159" s="3"/>
      <c r="P159" s="3"/>
    </row>
    <row r="160" spans="1:16">
      <c r="A160" s="3"/>
      <c r="B160" s="3"/>
      <c r="C160" s="3"/>
      <c r="D160" s="3"/>
      <c r="E160" s="3"/>
      <c r="G160" s="93"/>
      <c r="H160" s="93"/>
      <c r="I160" s="93"/>
      <c r="J160" s="3"/>
      <c r="L160" s="3"/>
      <c r="M160" s="3"/>
      <c r="N160" s="3"/>
      <c r="O160" s="3"/>
      <c r="P160" s="3"/>
    </row>
    <row r="161" spans="1:16">
      <c r="A161" s="3"/>
      <c r="B161" s="3"/>
      <c r="C161" s="3"/>
      <c r="D161" s="3"/>
      <c r="E161" s="3"/>
      <c r="G161" s="93"/>
      <c r="H161" s="93"/>
      <c r="I161" s="93"/>
      <c r="J161" s="3"/>
      <c r="L161" s="3"/>
      <c r="M161" s="3"/>
      <c r="N161" s="3"/>
      <c r="O161" s="3"/>
      <c r="P161" s="3"/>
    </row>
    <row r="162" spans="1:16">
      <c r="A162" s="3"/>
      <c r="B162" s="3"/>
      <c r="C162" s="3"/>
      <c r="D162" s="3"/>
      <c r="E162" s="3"/>
      <c r="G162" s="93"/>
      <c r="H162" s="93"/>
      <c r="I162" s="93"/>
      <c r="J162" s="3"/>
      <c r="L162" s="3"/>
      <c r="M162" s="3"/>
      <c r="N162" s="3"/>
      <c r="O162" s="3"/>
      <c r="P162" s="3"/>
    </row>
    <row r="163" spans="1:16">
      <c r="A163" s="3"/>
      <c r="B163" s="3"/>
      <c r="C163" s="3"/>
      <c r="D163" s="3"/>
      <c r="E163" s="3"/>
      <c r="G163" s="93"/>
      <c r="H163" s="93"/>
      <c r="I163" s="93"/>
      <c r="J163" s="3"/>
      <c r="L163" s="3"/>
      <c r="M163" s="3"/>
      <c r="N163" s="3"/>
      <c r="O163" s="3"/>
      <c r="P163" s="3"/>
    </row>
    <row r="164" spans="1:16">
      <c r="A164" s="3"/>
      <c r="B164" s="3"/>
      <c r="C164" s="3"/>
      <c r="D164" s="3"/>
      <c r="E164" s="3"/>
      <c r="G164" s="93"/>
      <c r="H164" s="93"/>
      <c r="I164" s="93"/>
      <c r="J164" s="3"/>
      <c r="L164" s="3"/>
      <c r="M164" s="3"/>
      <c r="N164" s="3"/>
      <c r="O164" s="3"/>
      <c r="P164" s="3"/>
    </row>
    <row r="165" spans="1:16">
      <c r="A165" s="3"/>
      <c r="B165" s="3"/>
      <c r="C165" s="3"/>
      <c r="D165" s="3"/>
      <c r="E165" s="3"/>
      <c r="G165" s="93"/>
      <c r="H165" s="93"/>
      <c r="I165" s="93"/>
      <c r="J165" s="3"/>
      <c r="L165" s="3"/>
      <c r="M165" s="3"/>
      <c r="N165" s="3"/>
      <c r="O165" s="3"/>
      <c r="P165" s="3"/>
    </row>
    <row r="166" spans="1:16">
      <c r="A166" s="3"/>
      <c r="B166" s="3"/>
      <c r="C166" s="3"/>
      <c r="D166" s="3"/>
      <c r="E166" s="3"/>
      <c r="G166" s="93"/>
      <c r="H166" s="93"/>
      <c r="I166" s="93"/>
      <c r="J166" s="3"/>
      <c r="L166" s="3"/>
      <c r="M166" s="3"/>
      <c r="N166" s="3"/>
      <c r="O166" s="3"/>
      <c r="P166" s="3"/>
    </row>
    <row r="167" spans="1:16">
      <c r="A167" s="3"/>
      <c r="B167" s="3"/>
      <c r="C167" s="3"/>
      <c r="D167" s="3"/>
      <c r="E167" s="3"/>
      <c r="G167" s="93"/>
      <c r="H167" s="93"/>
      <c r="I167" s="93"/>
      <c r="J167" s="3"/>
      <c r="L167" s="3"/>
      <c r="M167" s="3"/>
      <c r="N167" s="3"/>
      <c r="O167" s="3"/>
      <c r="P167" s="3"/>
    </row>
    <row r="168" spans="1:16">
      <c r="A168" s="3"/>
      <c r="B168" s="3"/>
      <c r="C168" s="3"/>
      <c r="D168" s="3"/>
      <c r="E168" s="3"/>
      <c r="G168" s="93"/>
      <c r="H168" s="93"/>
      <c r="I168" s="93"/>
      <c r="J168" s="3"/>
      <c r="L168" s="3"/>
      <c r="M168" s="3"/>
      <c r="N168" s="3"/>
      <c r="O168" s="3"/>
      <c r="P168" s="3"/>
    </row>
    <row r="169" spans="1:16">
      <c r="A169" s="3"/>
      <c r="B169" s="3"/>
      <c r="C169" s="3"/>
      <c r="D169" s="3"/>
      <c r="E169" s="3"/>
      <c r="G169" s="93"/>
      <c r="H169" s="93"/>
      <c r="I169" s="93"/>
      <c r="J169" s="3"/>
      <c r="L169" s="3"/>
      <c r="M169" s="3"/>
      <c r="N169" s="3"/>
      <c r="O169" s="3"/>
      <c r="P169" s="3"/>
    </row>
    <row r="170" spans="1:16">
      <c r="A170" s="3"/>
      <c r="B170" s="3"/>
      <c r="C170" s="3"/>
      <c r="D170" s="3"/>
      <c r="E170" s="3"/>
      <c r="G170" s="93"/>
      <c r="H170" s="93"/>
      <c r="I170" s="93"/>
      <c r="J170" s="3"/>
      <c r="L170" s="3"/>
      <c r="M170" s="3"/>
      <c r="N170" s="3"/>
      <c r="O170" s="3"/>
      <c r="P170" s="3"/>
    </row>
    <row r="171" spans="1:16">
      <c r="A171" s="3"/>
      <c r="B171" s="3"/>
      <c r="C171" s="3"/>
      <c r="D171" s="3"/>
      <c r="E171" s="3"/>
      <c r="G171" s="93"/>
      <c r="H171" s="93"/>
      <c r="I171" s="93"/>
      <c r="J171" s="3"/>
      <c r="L171" s="3"/>
      <c r="M171" s="3"/>
      <c r="N171" s="3"/>
      <c r="O171" s="3"/>
      <c r="P171" s="3"/>
    </row>
    <row r="172" spans="1:16">
      <c r="A172" s="3"/>
      <c r="B172" s="3"/>
      <c r="C172" s="3"/>
      <c r="D172" s="3"/>
      <c r="E172" s="3"/>
      <c r="G172" s="93"/>
      <c r="H172" s="93"/>
      <c r="I172" s="93"/>
      <c r="J172" s="3"/>
      <c r="L172" s="3"/>
      <c r="M172" s="3"/>
      <c r="N172" s="3"/>
      <c r="O172" s="3"/>
      <c r="P172" s="3"/>
    </row>
    <row r="173" spans="1:16">
      <c r="A173" s="3"/>
      <c r="B173" s="3"/>
      <c r="C173" s="3"/>
      <c r="D173" s="3"/>
      <c r="E173" s="3"/>
      <c r="G173" s="93"/>
      <c r="H173" s="93"/>
      <c r="I173" s="93"/>
      <c r="J173" s="3"/>
      <c r="L173" s="3"/>
      <c r="M173" s="3"/>
      <c r="N173" s="3"/>
      <c r="O173" s="3"/>
      <c r="P173" s="3"/>
    </row>
    <row r="174" spans="1:16">
      <c r="A174" s="3"/>
      <c r="B174" s="3"/>
      <c r="C174" s="3"/>
      <c r="D174" s="3"/>
      <c r="E174" s="3"/>
      <c r="G174" s="93"/>
      <c r="H174" s="93"/>
      <c r="I174" s="93"/>
      <c r="J174" s="3"/>
      <c r="L174" s="3"/>
      <c r="M174" s="3"/>
      <c r="N174" s="3"/>
      <c r="O174" s="3"/>
      <c r="P174" s="3"/>
    </row>
    <row r="175" spans="1:16">
      <c r="A175" s="3"/>
      <c r="B175" s="3"/>
      <c r="C175" s="3"/>
      <c r="D175" s="3"/>
      <c r="E175" s="3"/>
      <c r="G175" s="93"/>
      <c r="H175" s="93"/>
      <c r="I175" s="93"/>
      <c r="J175" s="3"/>
      <c r="L175" s="3"/>
      <c r="M175" s="3"/>
      <c r="N175" s="3"/>
      <c r="O175" s="3"/>
      <c r="P175" s="3"/>
    </row>
    <row r="176" spans="1:16">
      <c r="A176" s="3"/>
      <c r="B176" s="3"/>
      <c r="C176" s="3"/>
      <c r="D176" s="3"/>
      <c r="E176" s="3"/>
      <c r="G176" s="93"/>
      <c r="H176" s="93"/>
      <c r="I176" s="93"/>
      <c r="J176" s="3"/>
      <c r="L176" s="3"/>
      <c r="M176" s="3"/>
      <c r="N176" s="3"/>
      <c r="O176" s="3"/>
      <c r="P176" s="3"/>
    </row>
    <row r="177" spans="1:16">
      <c r="A177" s="3"/>
      <c r="B177" s="3"/>
      <c r="C177" s="3"/>
      <c r="D177" s="3"/>
      <c r="E177" s="3"/>
      <c r="G177" s="93"/>
      <c r="H177" s="93"/>
      <c r="I177" s="93"/>
      <c r="J177" s="3"/>
      <c r="L177" s="3"/>
      <c r="M177" s="3"/>
      <c r="N177" s="3"/>
      <c r="O177" s="3"/>
      <c r="P177" s="3"/>
    </row>
    <row r="178" spans="1:16">
      <c r="A178" s="3"/>
      <c r="B178" s="3"/>
      <c r="C178" s="3"/>
      <c r="D178" s="3"/>
      <c r="E178" s="3"/>
      <c r="G178" s="93"/>
      <c r="H178" s="93"/>
      <c r="I178" s="93"/>
      <c r="J178" s="3"/>
      <c r="L178" s="3"/>
      <c r="M178" s="3"/>
      <c r="N178" s="3"/>
      <c r="O178" s="3"/>
      <c r="P178" s="3"/>
    </row>
    <row r="179" spans="1:16">
      <c r="A179" s="3"/>
      <c r="B179" s="3"/>
      <c r="C179" s="3"/>
      <c r="D179" s="3"/>
      <c r="E179" s="3"/>
      <c r="G179" s="93"/>
      <c r="H179" s="93"/>
      <c r="I179" s="93"/>
      <c r="J179" s="3"/>
      <c r="L179" s="3"/>
      <c r="M179" s="3"/>
      <c r="N179" s="3"/>
      <c r="O179" s="3"/>
      <c r="P179" s="3"/>
    </row>
    <row r="180" spans="1:16">
      <c r="A180" s="3"/>
      <c r="B180" s="3"/>
      <c r="C180" s="3"/>
      <c r="D180" s="3"/>
      <c r="E180" s="3"/>
      <c r="G180" s="93"/>
      <c r="H180" s="93"/>
      <c r="I180" s="93"/>
      <c r="J180" s="3"/>
      <c r="L180" s="3"/>
      <c r="M180" s="3"/>
      <c r="N180" s="3"/>
      <c r="O180" s="3"/>
      <c r="P180" s="3"/>
    </row>
    <row r="181" spans="1:16">
      <c r="A181" s="3"/>
      <c r="B181" s="3"/>
      <c r="C181" s="3"/>
      <c r="D181" s="3"/>
      <c r="E181" s="3"/>
      <c r="G181" s="93"/>
      <c r="H181" s="93"/>
      <c r="I181" s="93"/>
      <c r="J181" s="3"/>
      <c r="L181" s="3"/>
      <c r="M181" s="3"/>
      <c r="N181" s="3"/>
      <c r="O181" s="3"/>
      <c r="P181" s="3"/>
    </row>
    <row r="182" spans="1:16">
      <c r="A182" s="3"/>
      <c r="B182" s="3"/>
      <c r="C182" s="3"/>
      <c r="D182" s="3"/>
      <c r="E182" s="3"/>
      <c r="G182" s="93"/>
      <c r="H182" s="93"/>
      <c r="I182" s="93"/>
      <c r="J182" s="3"/>
      <c r="L182" s="3"/>
      <c r="M182" s="3"/>
      <c r="N182" s="3"/>
      <c r="O182" s="3"/>
      <c r="P182" s="3"/>
    </row>
    <row r="183" spans="1:16">
      <c r="A183" s="3"/>
      <c r="B183" s="3"/>
      <c r="C183" s="3"/>
      <c r="D183" s="3"/>
      <c r="E183" s="3"/>
      <c r="G183" s="93"/>
      <c r="H183" s="93"/>
      <c r="I183" s="93"/>
      <c r="J183" s="3"/>
      <c r="L183" s="3"/>
      <c r="M183" s="3"/>
      <c r="N183" s="3"/>
      <c r="O183" s="3"/>
      <c r="P183" s="3"/>
    </row>
    <row r="184" spans="1:16">
      <c r="A184" s="3"/>
      <c r="B184" s="3"/>
      <c r="C184" s="3"/>
      <c r="D184" s="3"/>
      <c r="E184" s="3"/>
      <c r="G184" s="93"/>
      <c r="H184" s="93"/>
      <c r="I184" s="93"/>
      <c r="J184" s="3"/>
      <c r="L184" s="3"/>
      <c r="M184" s="3"/>
      <c r="N184" s="3"/>
      <c r="O184" s="3"/>
      <c r="P184" s="3"/>
    </row>
    <row r="185" spans="1:16">
      <c r="A185" s="3"/>
      <c r="B185" s="3"/>
      <c r="C185" s="3"/>
      <c r="D185" s="3"/>
      <c r="E185" s="3"/>
      <c r="G185" s="93"/>
      <c r="H185" s="93"/>
      <c r="I185" s="93"/>
      <c r="J185" s="3"/>
      <c r="L185" s="3"/>
      <c r="M185" s="3"/>
      <c r="N185" s="3"/>
      <c r="O185" s="3"/>
      <c r="P185" s="3"/>
    </row>
    <row r="186" spans="1:16">
      <c r="A186" s="3"/>
      <c r="B186" s="3"/>
      <c r="C186" s="3"/>
      <c r="D186" s="3"/>
      <c r="E186" s="3"/>
      <c r="G186" s="93"/>
      <c r="H186" s="93"/>
      <c r="I186" s="93"/>
      <c r="J186" s="3"/>
      <c r="L186" s="3"/>
      <c r="M186" s="3"/>
      <c r="N186" s="3"/>
      <c r="O186" s="3"/>
      <c r="P186" s="3"/>
    </row>
    <row r="187" spans="1:16">
      <c r="A187" s="3"/>
      <c r="B187" s="3"/>
      <c r="C187" s="3"/>
      <c r="D187" s="3"/>
      <c r="E187" s="3"/>
      <c r="G187" s="93"/>
      <c r="H187" s="93"/>
      <c r="I187" s="93"/>
      <c r="J187" s="3"/>
      <c r="L187" s="3"/>
      <c r="M187" s="3"/>
      <c r="N187" s="3"/>
      <c r="O187" s="3"/>
      <c r="P187" s="3"/>
    </row>
    <row r="188" spans="1:16">
      <c r="A188" s="3"/>
      <c r="B188" s="3"/>
      <c r="C188" s="3"/>
      <c r="D188" s="3"/>
      <c r="E188" s="3"/>
      <c r="G188" s="93"/>
      <c r="H188" s="93"/>
      <c r="I188" s="93"/>
      <c r="J188" s="3"/>
      <c r="L188" s="3"/>
      <c r="M188" s="3"/>
      <c r="N188" s="3"/>
      <c r="O188" s="3"/>
      <c r="P188" s="3"/>
    </row>
    <row r="189" spans="1:16">
      <c r="A189" s="3"/>
      <c r="B189" s="3"/>
      <c r="C189" s="3"/>
      <c r="D189" s="3"/>
      <c r="E189" s="3"/>
      <c r="G189" s="93"/>
      <c r="H189" s="93"/>
      <c r="I189" s="93"/>
      <c r="J189" s="3"/>
      <c r="L189" s="3"/>
      <c r="M189" s="3"/>
      <c r="N189" s="3"/>
      <c r="O189" s="3"/>
      <c r="P189" s="3"/>
    </row>
    <row r="190" spans="1:16">
      <c r="A190" s="3"/>
      <c r="B190" s="3"/>
      <c r="C190" s="3"/>
      <c r="D190" s="3"/>
      <c r="E190" s="3"/>
      <c r="G190" s="93"/>
      <c r="H190" s="93"/>
      <c r="I190" s="93"/>
      <c r="J190" s="3"/>
      <c r="L190" s="3"/>
      <c r="M190" s="3"/>
      <c r="N190" s="3"/>
      <c r="O190" s="3"/>
      <c r="P190" s="3"/>
    </row>
    <row r="191" spans="1:16">
      <c r="A191" s="3"/>
      <c r="B191" s="3"/>
      <c r="C191" s="3"/>
      <c r="D191" s="3"/>
      <c r="E191" s="3"/>
      <c r="G191" s="93"/>
      <c r="H191" s="93"/>
      <c r="I191" s="93"/>
      <c r="J191" s="3"/>
      <c r="L191" s="3"/>
      <c r="M191" s="3"/>
      <c r="N191" s="3"/>
      <c r="O191" s="3"/>
      <c r="P191" s="3"/>
    </row>
    <row r="192" spans="1:16">
      <c r="A192" s="3"/>
      <c r="B192" s="3"/>
      <c r="C192" s="3"/>
      <c r="D192" s="3"/>
      <c r="E192" s="3"/>
      <c r="G192" s="93"/>
      <c r="H192" s="93"/>
      <c r="I192" s="93"/>
      <c r="J192" s="3"/>
      <c r="L192" s="3"/>
      <c r="M192" s="3"/>
      <c r="N192" s="3"/>
      <c r="O192" s="3"/>
      <c r="P192" s="3"/>
    </row>
    <row r="193" spans="1:16">
      <c r="A193" s="3"/>
      <c r="B193" s="3"/>
      <c r="C193" s="3"/>
      <c r="D193" s="3"/>
      <c r="E193" s="3"/>
      <c r="G193" s="93"/>
      <c r="H193" s="93"/>
      <c r="I193" s="93"/>
      <c r="J193" s="3"/>
      <c r="L193" s="3"/>
      <c r="M193" s="3"/>
      <c r="N193" s="3"/>
      <c r="O193" s="3"/>
      <c r="P193" s="3"/>
    </row>
    <row r="194" spans="1:16">
      <c r="A194" s="3"/>
      <c r="B194" s="3"/>
      <c r="C194" s="3"/>
      <c r="D194" s="3"/>
      <c r="E194" s="3"/>
      <c r="G194" s="93"/>
      <c r="H194" s="93"/>
      <c r="I194" s="93"/>
      <c r="J194" s="3"/>
      <c r="L194" s="3"/>
      <c r="M194" s="3"/>
      <c r="N194" s="3"/>
      <c r="O194" s="3"/>
      <c r="P194" s="3"/>
    </row>
    <row r="195" spans="1:16">
      <c r="A195" s="3"/>
      <c r="B195" s="3"/>
      <c r="C195" s="3"/>
      <c r="D195" s="3"/>
      <c r="E195" s="3"/>
      <c r="G195" s="93"/>
      <c r="H195" s="93"/>
      <c r="I195" s="93"/>
      <c r="J195" s="3"/>
      <c r="L195" s="3"/>
      <c r="M195" s="3"/>
      <c r="N195" s="3"/>
      <c r="O195" s="3"/>
      <c r="P195" s="3"/>
    </row>
    <row r="196" spans="1:16">
      <c r="A196" s="3"/>
      <c r="B196" s="3"/>
      <c r="C196" s="3"/>
      <c r="D196" s="3"/>
      <c r="E196" s="3"/>
      <c r="G196" s="93"/>
      <c r="H196" s="93"/>
      <c r="I196" s="93"/>
      <c r="J196" s="3"/>
      <c r="L196" s="3"/>
      <c r="M196" s="3"/>
      <c r="N196" s="3"/>
      <c r="O196" s="3"/>
      <c r="P196" s="3"/>
    </row>
    <row r="197" spans="1:16">
      <c r="A197" s="3"/>
      <c r="B197" s="3"/>
      <c r="C197" s="3"/>
      <c r="D197" s="3"/>
      <c r="E197" s="3"/>
      <c r="G197" s="93"/>
      <c r="H197" s="93"/>
      <c r="I197" s="93"/>
      <c r="J197" s="3"/>
      <c r="L197" s="3"/>
      <c r="M197" s="3"/>
      <c r="N197" s="3"/>
      <c r="O197" s="3"/>
      <c r="P197" s="3"/>
    </row>
    <row r="198" spans="1:16">
      <c r="A198" s="3"/>
      <c r="B198" s="3"/>
      <c r="C198" s="3"/>
      <c r="D198" s="3"/>
      <c r="E198" s="3"/>
      <c r="G198" s="93"/>
      <c r="H198" s="93"/>
      <c r="I198" s="93"/>
      <c r="J198" s="3"/>
      <c r="L198" s="3"/>
      <c r="M198" s="3"/>
      <c r="N198" s="3"/>
      <c r="O198" s="3"/>
      <c r="P198" s="3"/>
    </row>
    <row r="199" spans="1:16">
      <c r="A199" s="3"/>
      <c r="B199" s="3"/>
      <c r="C199" s="3"/>
      <c r="D199" s="3"/>
      <c r="E199" s="3"/>
      <c r="G199" s="93"/>
      <c r="H199" s="93"/>
      <c r="I199" s="93"/>
      <c r="J199" s="3"/>
      <c r="L199" s="3"/>
      <c r="M199" s="3"/>
      <c r="N199" s="3"/>
      <c r="O199" s="3"/>
      <c r="P199" s="3"/>
    </row>
    <row r="200" spans="1:16">
      <c r="A200" s="3"/>
      <c r="B200" s="3"/>
      <c r="C200" s="3"/>
      <c r="D200" s="3"/>
      <c r="E200" s="3"/>
      <c r="G200" s="93"/>
      <c r="H200" s="93"/>
      <c r="I200" s="93"/>
      <c r="J200" s="3"/>
      <c r="L200" s="3"/>
      <c r="M200" s="3"/>
      <c r="N200" s="3"/>
      <c r="O200" s="3"/>
      <c r="P200" s="3"/>
    </row>
    <row r="201" spans="1:16">
      <c r="A201" s="3"/>
      <c r="B201" s="3"/>
      <c r="C201" s="3"/>
      <c r="D201" s="3"/>
      <c r="E201" s="3"/>
      <c r="G201" s="93"/>
      <c r="H201" s="93"/>
      <c r="I201" s="93"/>
      <c r="J201" s="3"/>
      <c r="L201" s="3"/>
      <c r="M201" s="3"/>
      <c r="N201" s="3"/>
      <c r="O201" s="3"/>
      <c r="P201" s="3"/>
    </row>
    <row r="202" spans="1:16">
      <c r="A202" s="3"/>
      <c r="B202" s="3"/>
      <c r="C202" s="3"/>
      <c r="D202" s="3"/>
      <c r="E202" s="3"/>
      <c r="G202" s="93"/>
      <c r="H202" s="93"/>
      <c r="I202" s="93"/>
      <c r="J202" s="3"/>
      <c r="L202" s="3"/>
      <c r="M202" s="3"/>
      <c r="N202" s="3"/>
      <c r="O202" s="3"/>
      <c r="P202" s="3"/>
    </row>
    <row r="203" spans="1:16">
      <c r="A203" s="3"/>
      <c r="B203" s="3"/>
      <c r="C203" s="3"/>
      <c r="D203" s="3"/>
      <c r="E203" s="3"/>
      <c r="G203" s="93"/>
      <c r="H203" s="93"/>
      <c r="I203" s="93"/>
      <c r="J203" s="3"/>
      <c r="L203" s="3"/>
      <c r="M203" s="3"/>
      <c r="N203" s="3"/>
      <c r="O203" s="3"/>
      <c r="P203" s="3"/>
    </row>
    <row r="204" spans="1:16">
      <c r="A204" s="3"/>
      <c r="B204" s="3"/>
      <c r="C204" s="3"/>
      <c r="D204" s="3"/>
      <c r="E204" s="3"/>
      <c r="G204" s="93"/>
      <c r="H204" s="93"/>
      <c r="I204" s="93"/>
      <c r="J204" s="3"/>
      <c r="L204" s="3"/>
      <c r="M204" s="3"/>
      <c r="N204" s="3"/>
      <c r="O204" s="3"/>
      <c r="P204" s="3"/>
    </row>
    <row r="205" spans="1:16">
      <c r="A205" s="3"/>
      <c r="B205" s="3"/>
      <c r="C205" s="3"/>
      <c r="D205" s="3"/>
      <c r="E205" s="3"/>
      <c r="G205" s="93"/>
      <c r="H205" s="93"/>
      <c r="I205" s="93"/>
      <c r="J205" s="3"/>
      <c r="L205" s="3"/>
      <c r="M205" s="3"/>
      <c r="N205" s="3"/>
      <c r="O205" s="3"/>
      <c r="P205" s="3"/>
    </row>
    <row r="206" spans="1:16">
      <c r="A206" s="3"/>
      <c r="B206" s="3"/>
      <c r="C206" s="3"/>
      <c r="D206" s="3"/>
      <c r="E206" s="3"/>
      <c r="G206" s="93"/>
      <c r="H206" s="93"/>
      <c r="I206" s="93"/>
      <c r="J206" s="3"/>
      <c r="L206" s="3"/>
      <c r="M206" s="3"/>
      <c r="N206" s="3"/>
      <c r="O206" s="3"/>
      <c r="P206" s="3"/>
    </row>
    <row r="207" spans="1:16">
      <c r="A207" s="3"/>
      <c r="B207" s="3"/>
      <c r="C207" s="3"/>
      <c r="D207" s="3"/>
      <c r="E207" s="3"/>
      <c r="G207" s="93"/>
      <c r="H207" s="93"/>
      <c r="I207" s="93"/>
      <c r="J207" s="3"/>
      <c r="L207" s="3"/>
      <c r="M207" s="3"/>
      <c r="N207" s="3"/>
      <c r="O207" s="3"/>
      <c r="P207" s="3"/>
    </row>
    <row r="208" spans="1:16">
      <c r="A208" s="3"/>
      <c r="B208" s="3"/>
      <c r="C208" s="3"/>
      <c r="D208" s="3"/>
      <c r="E208" s="3"/>
      <c r="G208" s="93"/>
      <c r="H208" s="93"/>
      <c r="I208" s="93"/>
      <c r="J208" s="3"/>
      <c r="L208" s="3"/>
      <c r="M208" s="3"/>
      <c r="N208" s="3"/>
      <c r="O208" s="3"/>
      <c r="P208" s="3"/>
    </row>
    <row r="209" spans="1:16">
      <c r="A209" s="3"/>
      <c r="B209" s="3"/>
      <c r="C209" s="3"/>
      <c r="D209" s="3"/>
      <c r="E209" s="3"/>
      <c r="G209" s="93"/>
      <c r="H209" s="93"/>
      <c r="I209" s="93"/>
      <c r="J209" s="3"/>
      <c r="L209" s="3"/>
      <c r="M209" s="3"/>
      <c r="N209" s="3"/>
      <c r="O209" s="3"/>
      <c r="P209" s="3"/>
    </row>
    <row r="210" spans="1:16">
      <c r="A210" s="3"/>
      <c r="B210" s="3"/>
      <c r="C210" s="3"/>
      <c r="D210" s="3"/>
      <c r="E210" s="3"/>
      <c r="G210" s="93"/>
      <c r="H210" s="93"/>
      <c r="I210" s="93"/>
      <c r="J210" s="3"/>
      <c r="L210" s="3"/>
      <c r="M210" s="3"/>
      <c r="N210" s="3"/>
      <c r="O210" s="3"/>
      <c r="P210" s="3"/>
    </row>
    <row r="211" spans="1:16">
      <c r="A211" s="3"/>
      <c r="B211" s="3"/>
      <c r="C211" s="3"/>
      <c r="D211" s="3"/>
      <c r="E211" s="3"/>
      <c r="G211" s="93"/>
      <c r="H211" s="93"/>
      <c r="I211" s="93"/>
      <c r="J211" s="3"/>
      <c r="L211" s="3"/>
      <c r="M211" s="3"/>
      <c r="N211" s="3"/>
      <c r="O211" s="3"/>
      <c r="P211" s="3"/>
    </row>
    <row r="212" spans="1:16">
      <c r="A212" s="3"/>
      <c r="B212" s="3"/>
      <c r="C212" s="3"/>
      <c r="D212" s="3"/>
      <c r="E212" s="3"/>
      <c r="G212" s="93"/>
      <c r="H212" s="93"/>
      <c r="I212" s="93"/>
      <c r="J212" s="3"/>
      <c r="L212" s="3"/>
      <c r="M212" s="3"/>
      <c r="N212" s="3"/>
      <c r="O212" s="3"/>
      <c r="P212" s="3"/>
    </row>
    <row r="213" spans="1:16">
      <c r="A213" s="3"/>
      <c r="B213" s="3"/>
      <c r="C213" s="3"/>
      <c r="D213" s="3"/>
      <c r="E213" s="3"/>
      <c r="G213" s="93"/>
      <c r="H213" s="93"/>
      <c r="I213" s="93"/>
      <c r="J213" s="3"/>
      <c r="L213" s="3"/>
      <c r="M213" s="3"/>
      <c r="N213" s="3"/>
      <c r="O213" s="3"/>
      <c r="P213" s="3"/>
    </row>
    <row r="214" spans="1:16">
      <c r="A214" s="3"/>
      <c r="B214" s="3"/>
      <c r="C214" s="3"/>
      <c r="D214" s="3"/>
      <c r="E214" s="3"/>
      <c r="G214" s="93"/>
      <c r="H214" s="93"/>
      <c r="I214" s="93"/>
      <c r="J214" s="3"/>
      <c r="L214" s="3"/>
      <c r="M214" s="3"/>
      <c r="N214" s="3"/>
      <c r="O214" s="3"/>
      <c r="P214" s="3"/>
    </row>
    <row r="215" spans="1:16">
      <c r="A215" s="3"/>
      <c r="B215" s="3"/>
      <c r="C215" s="3"/>
      <c r="D215" s="3"/>
      <c r="E215" s="3"/>
      <c r="G215" s="93"/>
      <c r="H215" s="93"/>
      <c r="I215" s="93"/>
      <c r="J215" s="3"/>
      <c r="L215" s="3"/>
      <c r="M215" s="3"/>
      <c r="N215" s="3"/>
      <c r="O215" s="3"/>
      <c r="P215" s="3"/>
    </row>
    <row r="216" spans="1:16">
      <c r="A216" s="3"/>
      <c r="B216" s="3"/>
      <c r="C216" s="3"/>
      <c r="D216" s="3"/>
      <c r="E216" s="3"/>
      <c r="G216" s="93"/>
      <c r="H216" s="93"/>
      <c r="I216" s="93"/>
      <c r="J216" s="3"/>
      <c r="L216" s="3"/>
      <c r="M216" s="3"/>
      <c r="N216" s="3"/>
      <c r="O216" s="3"/>
      <c r="P216" s="3"/>
    </row>
    <row r="217" spans="1:16">
      <c r="A217" s="3"/>
      <c r="B217" s="3"/>
      <c r="C217" s="3"/>
      <c r="D217" s="3"/>
      <c r="E217" s="3"/>
      <c r="G217" s="93"/>
      <c r="H217" s="93"/>
      <c r="I217" s="93"/>
      <c r="J217" s="3"/>
      <c r="L217" s="3"/>
      <c r="M217" s="3"/>
      <c r="N217" s="3"/>
      <c r="O217" s="3"/>
      <c r="P217" s="3"/>
    </row>
    <row r="218" spans="1:16">
      <c r="A218" s="3"/>
      <c r="B218" s="3"/>
      <c r="C218" s="3"/>
      <c r="D218" s="3"/>
      <c r="E218" s="3"/>
      <c r="G218" s="93"/>
      <c r="H218" s="93"/>
      <c r="I218" s="93"/>
      <c r="J218" s="3"/>
      <c r="L218" s="3"/>
      <c r="M218" s="3"/>
      <c r="N218" s="3"/>
      <c r="O218" s="3"/>
      <c r="P218" s="3"/>
    </row>
    <row r="219" spans="1:16">
      <c r="A219" s="3"/>
      <c r="B219" s="3"/>
      <c r="C219" s="3"/>
      <c r="D219" s="3"/>
      <c r="E219" s="3"/>
      <c r="G219" s="93"/>
      <c r="H219" s="93"/>
      <c r="I219" s="93"/>
      <c r="J219" s="3"/>
      <c r="L219" s="3"/>
      <c r="M219" s="3"/>
      <c r="N219" s="3"/>
      <c r="O219" s="3"/>
      <c r="P219" s="3"/>
    </row>
    <row r="220" spans="1:16">
      <c r="A220" s="3"/>
      <c r="B220" s="3"/>
      <c r="C220" s="3"/>
      <c r="D220" s="3"/>
      <c r="E220" s="3"/>
      <c r="G220" s="93"/>
      <c r="H220" s="93"/>
      <c r="I220" s="93"/>
      <c r="J220" s="3"/>
      <c r="L220" s="3"/>
      <c r="M220" s="3"/>
      <c r="N220" s="3"/>
      <c r="O220" s="3"/>
      <c r="P220" s="3"/>
    </row>
    <row r="221" spans="1:16">
      <c r="A221" s="3"/>
      <c r="B221" s="3"/>
      <c r="C221" s="3"/>
      <c r="D221" s="3"/>
      <c r="E221" s="3"/>
      <c r="G221" s="93"/>
      <c r="H221" s="93"/>
      <c r="I221" s="93"/>
      <c r="J221" s="3"/>
      <c r="L221" s="3"/>
      <c r="M221" s="3"/>
      <c r="N221" s="3"/>
      <c r="O221" s="3"/>
      <c r="P221" s="3"/>
    </row>
    <row r="222" spans="1:16">
      <c r="A222" s="3"/>
      <c r="B222" s="3"/>
      <c r="C222" s="3"/>
      <c r="D222" s="3"/>
      <c r="E222" s="3"/>
      <c r="G222" s="93"/>
      <c r="H222" s="93"/>
      <c r="I222" s="93"/>
      <c r="J222" s="3"/>
      <c r="L222" s="3"/>
      <c r="M222" s="3"/>
      <c r="N222" s="3"/>
      <c r="O222" s="3"/>
      <c r="P222" s="3"/>
    </row>
    <row r="223" spans="1:16">
      <c r="A223" s="3"/>
      <c r="B223" s="3"/>
      <c r="C223" s="3"/>
      <c r="D223" s="3"/>
      <c r="E223" s="3"/>
      <c r="G223" s="93"/>
      <c r="H223" s="93"/>
      <c r="I223" s="93"/>
      <c r="J223" s="3"/>
      <c r="L223" s="3"/>
      <c r="M223" s="3"/>
      <c r="N223" s="3"/>
      <c r="O223" s="3"/>
      <c r="P223" s="3"/>
    </row>
    <row r="224" spans="1:16">
      <c r="A224" s="3"/>
      <c r="B224" s="3"/>
      <c r="C224" s="3"/>
      <c r="D224" s="3"/>
      <c r="E224" s="3"/>
      <c r="G224" s="93"/>
      <c r="H224" s="93"/>
      <c r="I224" s="93"/>
      <c r="J224" s="3"/>
      <c r="L224" s="3"/>
      <c r="M224" s="3"/>
      <c r="N224" s="3"/>
      <c r="O224" s="3"/>
      <c r="P224" s="3"/>
    </row>
    <row r="225" spans="1:16">
      <c r="A225" s="3"/>
      <c r="B225" s="3"/>
      <c r="C225" s="3"/>
      <c r="D225" s="3"/>
      <c r="E225" s="3"/>
      <c r="G225" s="93"/>
      <c r="H225" s="93"/>
      <c r="I225" s="93"/>
      <c r="J225" s="3"/>
      <c r="L225" s="3"/>
      <c r="M225" s="3"/>
      <c r="N225" s="3"/>
      <c r="O225" s="3"/>
      <c r="P225" s="3"/>
    </row>
    <row r="226" spans="1:16">
      <c r="A226" s="3"/>
      <c r="B226" s="3"/>
      <c r="C226" s="3"/>
      <c r="D226" s="3"/>
      <c r="E226" s="3"/>
      <c r="G226" s="93"/>
      <c r="H226" s="93"/>
      <c r="I226" s="93"/>
      <c r="J226" s="3"/>
      <c r="L226" s="3"/>
      <c r="M226" s="3"/>
      <c r="N226" s="3"/>
      <c r="O226" s="3"/>
      <c r="P226" s="3"/>
    </row>
    <row r="227" spans="1:16">
      <c r="A227" s="3"/>
      <c r="B227" s="3"/>
      <c r="C227" s="3"/>
      <c r="D227" s="3"/>
      <c r="E227" s="3"/>
      <c r="G227" s="93"/>
      <c r="H227" s="93"/>
      <c r="I227" s="93"/>
      <c r="J227" s="3"/>
      <c r="L227" s="3"/>
      <c r="M227" s="3"/>
      <c r="N227" s="3"/>
      <c r="O227" s="3"/>
      <c r="P227" s="3"/>
    </row>
    <row r="228" spans="1:16">
      <c r="A228" s="3"/>
      <c r="B228" s="3"/>
      <c r="C228" s="3"/>
      <c r="D228" s="3"/>
      <c r="E228" s="3"/>
      <c r="G228" s="93"/>
      <c r="H228" s="93"/>
      <c r="I228" s="93"/>
      <c r="J228" s="3"/>
      <c r="L228" s="3"/>
      <c r="M228" s="3"/>
      <c r="N228" s="3"/>
      <c r="O228" s="3"/>
      <c r="P228" s="3"/>
    </row>
    <row r="229" spans="1:16">
      <c r="A229" s="3"/>
      <c r="B229" s="3"/>
      <c r="C229" s="3"/>
      <c r="D229" s="3"/>
      <c r="E229" s="3"/>
      <c r="G229" s="93"/>
      <c r="H229" s="93"/>
      <c r="I229" s="93"/>
      <c r="J229" s="3"/>
      <c r="L229" s="3"/>
      <c r="M229" s="3"/>
      <c r="N229" s="3"/>
      <c r="O229" s="3"/>
      <c r="P229" s="3"/>
    </row>
    <row r="230" spans="1:16">
      <c r="A230" s="3"/>
      <c r="B230" s="3"/>
      <c r="C230" s="3"/>
      <c r="D230" s="3"/>
      <c r="E230" s="3"/>
      <c r="G230" s="93"/>
      <c r="H230" s="93"/>
      <c r="I230" s="93"/>
      <c r="J230" s="3"/>
      <c r="L230" s="3"/>
      <c r="M230" s="3"/>
      <c r="N230" s="3"/>
      <c r="O230" s="3"/>
      <c r="P230" s="3"/>
    </row>
    <row r="231" spans="1:16">
      <c r="A231" s="3"/>
      <c r="B231" s="3"/>
      <c r="C231" s="3"/>
      <c r="D231" s="3"/>
      <c r="E231" s="3"/>
      <c r="G231" s="93"/>
      <c r="H231" s="93"/>
      <c r="I231" s="93"/>
      <c r="J231" s="3"/>
      <c r="L231" s="3"/>
      <c r="M231" s="3"/>
      <c r="N231" s="3"/>
      <c r="O231" s="3"/>
      <c r="P231" s="3"/>
    </row>
    <row r="232" spans="1:16">
      <c r="A232" s="3"/>
      <c r="B232" s="3"/>
      <c r="C232" s="3"/>
      <c r="D232" s="3"/>
      <c r="E232" s="3"/>
      <c r="G232" s="93"/>
      <c r="H232" s="93"/>
      <c r="I232" s="93"/>
      <c r="J232" s="3"/>
      <c r="L232" s="3"/>
      <c r="M232" s="3"/>
      <c r="N232" s="3"/>
      <c r="O232" s="3"/>
      <c r="P232" s="3"/>
    </row>
    <row r="233" spans="1:16">
      <c r="A233" s="3"/>
      <c r="B233" s="3"/>
      <c r="C233" s="3"/>
      <c r="D233" s="3"/>
      <c r="E233" s="3"/>
      <c r="G233" s="93"/>
      <c r="H233" s="93"/>
      <c r="I233" s="93"/>
      <c r="J233" s="3"/>
      <c r="L233" s="3"/>
      <c r="M233" s="3"/>
      <c r="N233" s="3"/>
      <c r="O233" s="3"/>
      <c r="P233" s="3"/>
    </row>
    <row r="234" spans="1:16">
      <c r="A234" s="3"/>
      <c r="B234" s="3"/>
      <c r="C234" s="3"/>
      <c r="D234" s="3"/>
      <c r="E234" s="3"/>
      <c r="G234" s="93"/>
      <c r="H234" s="93"/>
      <c r="I234" s="93"/>
      <c r="J234" s="3"/>
      <c r="L234" s="3"/>
      <c r="M234" s="3"/>
      <c r="N234" s="3"/>
      <c r="O234" s="3"/>
      <c r="P234" s="3"/>
    </row>
    <row r="235" spans="1:16">
      <c r="A235" s="3"/>
      <c r="B235" s="3"/>
      <c r="C235" s="3"/>
      <c r="D235" s="3"/>
      <c r="E235" s="3"/>
      <c r="G235" s="93"/>
      <c r="H235" s="93"/>
      <c r="I235" s="93"/>
      <c r="J235" s="3"/>
      <c r="L235" s="3"/>
      <c r="M235" s="3"/>
      <c r="N235" s="3"/>
      <c r="O235" s="3"/>
      <c r="P235" s="3"/>
    </row>
  </sheetData>
  <mergeCells count="1">
    <mergeCell ref="A3:O3"/>
  </mergeCells>
  <pageMargins left="0.65" right="0.44" top="0.37" bottom="0.32" header="0.27" footer="0.28000000000000003"/>
  <pageSetup scale="6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4097" r:id="rId4"/>
      </mc:Fallback>
    </mc:AlternateContent>
    <mc:AlternateContent xmlns:mc="http://schemas.openxmlformats.org/markup-compatibility/2006">
      <mc:Choice Requires="x14">
        <oleObject progId="Word.Document.8" shapeId="4098" r:id="rId6">
          <objectPr defaultSize="0" autoFill="0" autoLine="0" autoPict="0" r:id="rId5">
            <anchor moveWithCells="1" sizeWithCells="1">
              <from>
                <xdr:col>0</xdr:col>
                <xdr:colOff>38100</xdr:colOff>
                <xdr:row>0</xdr:row>
                <xdr:rowOff>47625</xdr:rowOff>
              </from>
              <to>
                <xdr:col>1</xdr:col>
                <xdr:colOff>85725</xdr:colOff>
                <xdr:row>5</xdr:row>
                <xdr:rowOff>9525</xdr:rowOff>
              </to>
            </anchor>
          </objectPr>
        </oleObject>
      </mc:Choice>
      <mc:Fallback>
        <oleObject progId="Word.Document.8" shapeId="4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Sheet1</vt:lpstr>
      <vt:lpstr>Sheet1 (2)</vt:lpstr>
      <vt:lpstr>Sheet2</vt:lpstr>
      <vt:lpstr>Final</vt:lpstr>
      <vt:lpstr>2-24</vt:lpstr>
      <vt:lpstr>Sheet3</vt:lpstr>
      <vt:lpstr>'2-24'!PublishUSD_column</vt:lpstr>
      <vt:lpstr>Final!PublishUSD_column</vt:lpstr>
      <vt:lpstr>'Sheet1 (2)'!PublishUSD_column</vt:lpstr>
      <vt:lpstr>PublishUSD_column</vt:lpstr>
      <vt:lpstr>'2-24'!PublishUSD_titles</vt:lpstr>
      <vt:lpstr>Final!PublishUSD_titles</vt:lpstr>
      <vt:lpstr>'Sheet1 (2)'!PublishUSD_titles</vt:lpstr>
      <vt:lpstr>PublishUSD_titles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2000-03-09T23:52:05Z</cp:lastPrinted>
  <dcterms:created xsi:type="dcterms:W3CDTF">1999-07-02T02:00:43Z</dcterms:created>
  <dcterms:modified xsi:type="dcterms:W3CDTF">2023-09-19T01:11:24Z</dcterms:modified>
</cp:coreProperties>
</file>