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395A94-623E-41CB-9CB5-AEAC2ABC8957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<sst xmlns="http://schemas.openxmlformats.org/spreadsheetml/2006/main" count="393" uniqueCount="149">
  <si>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</si>
  <si>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</si>
  <si>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</si>
  <si>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</si>
  <si>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</si>
  <si>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</si>
  <si>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</si>
  <si>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</si>
  <si>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</si>
  <si>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</si>
  <si>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</si>
  <si>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</si>
  <si>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</si>
  <si>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</si>
  <si>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</si>
  <si>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</si>
  <si>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</si>
  <si>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</si>
  <si>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</si>
  <si>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</si>
  <si>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</si>
  <si>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</si>
  <si>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</si>
  <si>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</si>
  <si>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</si>
  <si>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</si>
  <si>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</si>
  <si>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</si>
  <si>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</si>
  <si>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</si>
  <si>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</si>
  <si>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</si>
  <si>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</si>
  <si>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</si>
  <si>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</si>
  <si>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</si>
  <si>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</si>
  <si>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</si>
  <si>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</si>
  <si>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</si>
  <si>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</si>
  <si>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</si>
  <si>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</si>
  <si>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</si>
  <si>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</si>
  <si>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</si>
  <si>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</si>
  <si>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</si>
  <si>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</si>
  <si>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</si>
  <si>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</si>
  <si>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</si>
  <si>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</si>
  <si>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</si>
  <si>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</si>
  <si>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</si>
  <si>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</si>
  <si>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</si>
  <si>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</si>
  <si>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</si>
  <si>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</si>
  <si>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</si>
  <si>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</si>
  <si>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</si>
  <si>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</si>
  <si>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</si>
  <si>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</si>
  <si>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</si>
  <si>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</si>
  <si>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</si>
  <si>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</si>
  <si>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</si>
  <si>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</si>
  <si>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</si>
  <si>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</si>
  <si>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</si>
  <si>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</si>
  <si>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</si>
  <si>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</si>
  <si>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</si>
  <si>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</si>
  <si>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</si>
  <si>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</si>
  <si>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</si>
  <si>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</si>
  <si>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</si>
  <si>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</si>
  <si>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</si>
  <si>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</si>
  <si>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</si>
  <si>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</si>
  <si>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</si>
  <si>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</si>
  <si>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</si>
  <si>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</si>
  <si>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</si>
  <si>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</si>
  <si>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</si>
  <si>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</si>
  <si>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</si>
  <si>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</si>
  <si>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</si>
  <si>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</si>
  <si>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</si>
  <si>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</si>
  <si>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</si>
  <si>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</si>
  <si>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</si>
  <si>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</si>
  <si>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</si>
  <si>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</si>
  <si>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</si>
  <si>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</si>
  <si>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</si>
  <si>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041800</t>
  </si>
  <si>
    <t>Price</t>
  </si>
  <si>
    <t>Brent</t>
  </si>
  <si>
    <t>Vice President</t>
  </si>
  <si>
    <t>0011</t>
  </si>
  <si>
    <t>452-90-5454</t>
  </si>
  <si>
    <t>EB3240F</t>
  </si>
  <si>
    <t>713-853-7647  (Irena x36143)</t>
  </si>
  <si>
    <t>L</t>
  </si>
  <si>
    <t>Vincent's (Lunch w/Beth Perlman to discuss</t>
  </si>
  <si>
    <t>IT issues)</t>
  </si>
  <si>
    <t>Beth Perlman</t>
  </si>
  <si>
    <t>413</t>
  </si>
  <si>
    <t>9210</t>
  </si>
  <si>
    <t>999</t>
  </si>
  <si>
    <t>062</t>
  </si>
  <si>
    <t>2331</t>
  </si>
  <si>
    <t>053</t>
  </si>
  <si>
    <t>Monthly University of Texas Club dues</t>
  </si>
  <si>
    <t>Ninfa's (Discuss Controller function)</t>
  </si>
  <si>
    <t>D</t>
  </si>
  <si>
    <t>R</t>
  </si>
  <si>
    <t>Four Seasons (Discuss follow-up to offsite</t>
  </si>
  <si>
    <t>proposals with Management Team)</t>
  </si>
  <si>
    <t>Susan Harrison and Steve Jackson</t>
  </si>
  <si>
    <t>Susan Harrison, Steve Jackson, Bob Superty,</t>
  </si>
  <si>
    <t>Kathryn Cordes, Carrie Hollomon,Scott Mills,</t>
  </si>
  <si>
    <t xml:space="preserve">David Oliver, Jeff Sorenson, George Smith, </t>
  </si>
  <si>
    <t>Ed Terry, Norma Villarreal, Bob Klein, Will Kelly,</t>
  </si>
  <si>
    <t xml:space="preserve">Kathy Kelly, Kam Keiser, Donna Grief, </t>
  </si>
  <si>
    <t>Jeff Gossett, Randy Gay, Bryce Baxter</t>
  </si>
  <si>
    <t xml:space="preserve">Bistro Latino (Discuss transition to London </t>
  </si>
  <si>
    <t>Office and Controller role)</t>
  </si>
  <si>
    <t>Will Kelly, David Oliver, Mark Friedman</t>
  </si>
  <si>
    <t>Steve Jackson, Jeff Gosset, Kam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</si>
</sst>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F0FAEEE-0786-D6BE-6E32-A1572D4B1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A9167E24-80F5-CB19-A5AC-E214EFFE6D28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540A448B-B725-D4BF-66A1-FE00815D08AE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3FD27A68-060A-5A8D-4C98-3E609C939A16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DFB207DD-F04E-D41C-A3CC-662C33D827B7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D80FE07B-6BDC-853C-012B-6D05446CBF43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67C36590-8FBA-3CDF-3DAC-13173B3A3AF1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5AE17A6B-9375-961D-DAE8-8A08D0A412BE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57816103-59A3-12E2-1105-A1457F800097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D2714423-6AF7-1D38-72E7-B187FAF5D9A4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5E8E851A-46EA-A8A0-13F6-FB24382D6380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BA24791D-0CC2-7C36-ED12-98837BB3CE2A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848ED64-B4C6-7AED-C7F2-828770BC4923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8F14AB1-BA3C-60F0-EEF8-FE21FEA5FCB1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87AE29EE-256D-3336-52A5-CD41703D66EB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558C8A61-C5DF-A320-0CF5-16C960995D5A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85C27E78-20E1-2327-8937-6D558DBEE7C3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2267DC88-5370-1220-C129-398C57BA5221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BC699B5B-3EB2-3CDC-0E4E-56B1173DFC00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AA4258BB-31B9-4240-FEE9-AF5943064CBA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CA9A67FD-A84B-607C-EA63-6AB003AD9383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C92B25C2-4725-E88B-5ABE-CFEC99B97D38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FBF21993-E725-85D0-54F3-3092DC41A6EC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795.21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2331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27.06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053</v>
      </c>
      <c r="F4" s="368" t="str">
        <f>'Short Form'!F43</f>
        <v>2331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822.27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2" zoomScale="80" workbookViewId="0">
      <selection activeCell="A6" sqref="A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36634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118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36613</v>
      </c>
      <c r="B14" s="152" t="s">
        <v>122</v>
      </c>
      <c r="C14" s="128" t="s">
        <v>123</v>
      </c>
      <c r="D14" s="162"/>
      <c r="E14" s="162"/>
      <c r="F14" s="163"/>
      <c r="G14" s="164"/>
      <c r="H14" s="207" t="s">
        <v>125</v>
      </c>
      <c r="I14" s="320"/>
      <c r="J14" s="321"/>
      <c r="K14" s="321"/>
      <c r="L14" s="314">
        <v>56.59</v>
      </c>
      <c r="M14" s="206"/>
      <c r="N14" s="199">
        <f>IF(M14=" ",L14*1,L14*M14)</f>
        <v>56.59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/>
      <c r="B15" s="152"/>
      <c r="C15" s="128" t="s">
        <v>124</v>
      </c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36621</v>
      </c>
      <c r="B16" s="152" t="s">
        <v>122</v>
      </c>
      <c r="C16" s="128" t="s">
        <v>133</v>
      </c>
      <c r="D16" s="162"/>
      <c r="E16" s="162"/>
      <c r="F16" s="163"/>
      <c r="G16" s="164"/>
      <c r="H16" s="325" t="s">
        <v>138</v>
      </c>
      <c r="I16" s="322"/>
      <c r="J16" s="323"/>
      <c r="K16" s="323"/>
      <c r="L16" s="314">
        <v>36.9</v>
      </c>
      <c r="M16" s="206"/>
      <c r="N16" s="199">
        <f t="shared" ref="N16:N26" si="0">IF(M16=" ",L16*1,L16*M16)</f>
        <v>36.9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>
        <v>36621</v>
      </c>
      <c r="B17" s="152" t="s">
        <v>135</v>
      </c>
      <c r="C17" s="128" t="s">
        <v>136</v>
      </c>
      <c r="D17" s="162"/>
      <c r="E17" s="162"/>
      <c r="F17" s="163"/>
      <c r="G17" s="164"/>
      <c r="H17" s="325" t="s">
        <v>139</v>
      </c>
      <c r="I17" s="322"/>
      <c r="J17" s="323"/>
      <c r="K17" s="323"/>
      <c r="L17" s="314">
        <v>136.5</v>
      </c>
      <c r="M17" s="206"/>
      <c r="N17" s="199">
        <f>IF(M17=" ",L17*1,L17*M17)</f>
        <v>136.5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52"/>
      <c r="C18" s="128" t="s">
        <v>137</v>
      </c>
      <c r="D18" s="162"/>
      <c r="E18" s="162"/>
      <c r="F18" s="163"/>
      <c r="G18" s="164"/>
      <c r="H18" s="325" t="s">
        <v>140</v>
      </c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52"/>
      <c r="C19" s="128"/>
      <c r="D19" s="162"/>
      <c r="E19" s="162"/>
      <c r="F19" s="163"/>
      <c r="G19" s="164"/>
      <c r="H19" s="325" t="s">
        <v>141</v>
      </c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52"/>
      <c r="C20" s="128"/>
      <c r="D20" s="162"/>
      <c r="E20" s="162"/>
      <c r="F20" s="163"/>
      <c r="G20" s="164"/>
      <c r="H20" s="325" t="s">
        <v>142</v>
      </c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52"/>
      <c r="C21" s="128"/>
      <c r="D21" s="162"/>
      <c r="E21" s="162"/>
      <c r="F21" s="163"/>
      <c r="G21" s="164"/>
      <c r="H21" s="325" t="s">
        <v>143</v>
      </c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52"/>
      <c r="C22" s="128"/>
      <c r="D22" s="162"/>
      <c r="E22" s="162"/>
      <c r="F22" s="163"/>
      <c r="G22" s="164"/>
      <c r="H22" s="326" t="s">
        <v>144</v>
      </c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>
        <v>36621</v>
      </c>
      <c r="B23" s="152" t="s">
        <v>134</v>
      </c>
      <c r="C23" s="128" t="s">
        <v>145</v>
      </c>
      <c r="D23" s="162"/>
      <c r="E23" s="162"/>
      <c r="F23" s="163"/>
      <c r="G23" s="164"/>
      <c r="H23" s="326" t="s">
        <v>148</v>
      </c>
      <c r="I23" s="322"/>
      <c r="J23" s="324"/>
      <c r="K23" s="323"/>
      <c r="L23" s="314">
        <v>565.22</v>
      </c>
      <c r="M23" s="206"/>
      <c r="N23" s="199">
        <f t="shared" si="0"/>
        <v>565.22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 t="s">
        <v>146</v>
      </c>
      <c r="D24" s="162"/>
      <c r="E24" s="162"/>
      <c r="F24" s="163"/>
      <c r="G24" s="164"/>
      <c r="H24" s="326" t="s">
        <v>147</v>
      </c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795.21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">
      <c r="A29" s="197" t="s">
        <v>126</v>
      </c>
      <c r="B29" s="306" t="s">
        <v>127</v>
      </c>
      <c r="C29" s="307"/>
      <c r="D29" s="139" t="s">
        <v>128</v>
      </c>
      <c r="E29" s="139" t="s">
        <v>129</v>
      </c>
      <c r="F29" s="139" t="s">
        <v>130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795.21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36615</v>
      </c>
      <c r="B33" s="131" t="s">
        <v>132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27.06</v>
      </c>
      <c r="M33" s="206"/>
      <c r="N33" s="199">
        <f t="shared" ref="N33:N40" si="1">IF(M33=" ",L33*1,L33*M33)</f>
        <v>27.06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27.06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126</v>
      </c>
      <c r="B43" s="306" t="s">
        <v>127</v>
      </c>
      <c r="C43" s="307"/>
      <c r="D43" s="139" t="s">
        <v>128</v>
      </c>
      <c r="E43" s="139" t="s">
        <v>131</v>
      </c>
      <c r="F43" s="139" t="s">
        <v>130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27.06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822.27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822.27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Price</v>
      </c>
      <c r="B62" s="295" t="str">
        <f>IF(ISBLANK($E$6),TRIM(" "),$E$6)</f>
        <v>Brent</v>
      </c>
      <c r="C62" s="374" t="str">
        <f>TEXT(IF(ISBLANK($N$2),"      ",$N$2),"000000")</f>
        <v>041800</v>
      </c>
      <c r="D62" s="112" t="str">
        <f>TEXT($K$6,"###-##-####")</f>
        <v>452-90-5454</v>
      </c>
      <c r="E62" s="296" t="str">
        <f>TEXT($N$52,"######0.00")</f>
        <v>822.27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11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2000-04-18T20:42:16Z</cp:lastPrinted>
  <dcterms:created xsi:type="dcterms:W3CDTF">1997-11-03T17:34:07Z</dcterms:created>
  <dcterms:modified xsi:type="dcterms:W3CDTF">2023-09-19T01:12:26Z</dcterms:modified>
</cp:coreProperties>
</file>