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CB9F95E-E0B0-461C-A95F-C2DC9E3215AA}" xr6:coauthVersionLast="47" xr6:coauthVersionMax="47" xr10:uidLastSave="{00000000-0000-0000-0000-000000000000}"/>
  <bookViews>
    <workbookView xWindow="-120" yWindow="-120" windowWidth="38640" windowHeight="15720"/>
  </bookViews>
  <sheets>
    <sheet name="Exhibit 1" sheetId="1" r:id="rId1"/>
    <sheet name="Exihibit 2" sheetId="2" r:id="rId2"/>
    <sheet name="Sheet3" sheetId="3" r:id="rId3"/>
  </sheets>
  <definedNames>
    <definedName name="_xlnm.Print_Area" localSheetId="0">'Exhibit 1'!$A$1:$Q$61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1" l="1"/>
  <c r="K9" i="1"/>
  <c r="F10" i="1"/>
  <c r="I10" i="1"/>
  <c r="J10" i="1"/>
  <c r="K10" i="1"/>
  <c r="F14" i="1"/>
  <c r="F15" i="1"/>
  <c r="F17" i="1"/>
  <c r="I21" i="1"/>
  <c r="I22" i="1"/>
  <c r="F23" i="1"/>
  <c r="F26" i="1"/>
  <c r="F27" i="1"/>
  <c r="F29" i="1"/>
  <c r="F32" i="1"/>
  <c r="F37" i="1"/>
  <c r="F38" i="1"/>
  <c r="F39" i="1"/>
  <c r="F41" i="1"/>
  <c r="F42" i="1"/>
  <c r="F43" i="1"/>
  <c r="F45" i="1"/>
  <c r="F46" i="1"/>
  <c r="F54" i="1"/>
  <c r="F55" i="1"/>
  <c r="F56" i="1"/>
  <c r="F58" i="1"/>
  <c r="F59" i="1"/>
  <c r="F60" i="1"/>
  <c r="F62" i="1"/>
  <c r="F63" i="1"/>
  <c r="G4" i="2"/>
  <c r="G6" i="2"/>
  <c r="G8" i="2"/>
  <c r="G10" i="2"/>
  <c r="G14" i="2"/>
  <c r="G16" i="2"/>
  <c r="G18" i="2"/>
  <c r="G22" i="2"/>
  <c r="G24" i="2"/>
  <c r="G26" i="2"/>
  <c r="G30" i="2"/>
  <c r="H30" i="2"/>
</calcChain>
</file>

<file path=xl/sharedStrings.xml><?xml version="1.0" encoding="utf-8"?>
<sst xmlns="http://schemas.openxmlformats.org/spreadsheetml/2006/main" count="99" uniqueCount="79">
  <si>
    <t>Private Market</t>
  </si>
  <si>
    <t>Valuation</t>
  </si>
  <si>
    <t>Public Market</t>
  </si>
  <si>
    <t>NOI</t>
  </si>
  <si>
    <t>Cap rate</t>
  </si>
  <si>
    <t>Asset value</t>
  </si>
  <si>
    <t xml:space="preserve">   less debt &amp; other liabilities</t>
  </si>
  <si>
    <t>Private market NAV</t>
  </si>
  <si>
    <t xml:space="preserve">   less overhead</t>
  </si>
  <si>
    <t xml:space="preserve">   less interest</t>
  </si>
  <si>
    <t>FFO</t>
  </si>
  <si>
    <t xml:space="preserve">   less capital expenditures</t>
  </si>
  <si>
    <t>(000s)</t>
  </si>
  <si>
    <t>Pre-IPO</t>
  </si>
  <si>
    <t>Interest</t>
  </si>
  <si>
    <t>Rate</t>
  </si>
  <si>
    <t>Payment</t>
  </si>
  <si>
    <t>(000s)--1998</t>
  </si>
  <si>
    <t>Total</t>
  </si>
  <si>
    <t>EBITDA</t>
  </si>
  <si>
    <t>AFFO</t>
  </si>
  <si>
    <t>Public market valuation (FFO multiple)</t>
  </si>
  <si>
    <t>Public market valuation (AFFO multiple)</t>
  </si>
  <si>
    <t>times</t>
  </si>
  <si>
    <t>Premium over private valuation (FFO multiple)</t>
  </si>
  <si>
    <t>Premium over private valuation (AFFO multiple)</t>
  </si>
  <si>
    <t xml:space="preserve">   Value at FFO multiple</t>
  </si>
  <si>
    <t xml:space="preserve">   Value at AFFO multiple</t>
  </si>
  <si>
    <t xml:space="preserve">   FFO market multiple</t>
  </si>
  <si>
    <t xml:space="preserve">   AFFO market multiple</t>
  </si>
  <si>
    <t>Fee amount</t>
  </si>
  <si>
    <t>Offering amount</t>
  </si>
  <si>
    <t>Banking fee</t>
  </si>
  <si>
    <t>Other fees</t>
  </si>
  <si>
    <t>Total fees</t>
  </si>
  <si>
    <t>"Fully distributed"</t>
  </si>
  <si>
    <t>IPO-related fees</t>
  </si>
  <si>
    <t>Debt (1)</t>
  </si>
  <si>
    <t xml:space="preserve">Post-IPO </t>
  </si>
  <si>
    <t>FFO market multiple at IPO</t>
  </si>
  <si>
    <t>AFFO market multiple at IPO</t>
  </si>
  <si>
    <t xml:space="preserve">   less NOI contribution from IPO funds</t>
  </si>
  <si>
    <t xml:space="preserve">   add back G&amp;A</t>
  </si>
  <si>
    <t>Debt level in Pre- and Post-IPO Environments</t>
  </si>
  <si>
    <t xml:space="preserve">   less IPO-related fees</t>
  </si>
  <si>
    <t xml:space="preserve">   "Fully distributed" premium over private valuation (FFO multiple)</t>
  </si>
  <si>
    <t xml:space="preserve">   "Fully distributed" premium over private valuation (AFFO multiple)</t>
  </si>
  <si>
    <t>Pre-IPO "Discount" Scenario</t>
  </si>
  <si>
    <t>AMB Incentive percentage</t>
  </si>
  <si>
    <t>AMB incentive payment</t>
  </si>
  <si>
    <t>REIT value at "fully distributed" public market AFFO multiples</t>
  </si>
  <si>
    <t xml:space="preserve">REIT value at public market IPO AFFO multiple </t>
  </si>
  <si>
    <t>Curator's equity stake in REIT</t>
  </si>
  <si>
    <t>Curator's equity stake at "fully distributed" value</t>
  </si>
  <si>
    <t>Curator's equity stake at IPO value</t>
  </si>
  <si>
    <t>Premium to Curator's of fully distributed premium over IPO value</t>
  </si>
  <si>
    <t>Premium remaining to Curator's</t>
  </si>
  <si>
    <t>Curator's "fully distributed value" less AMV incentive payment</t>
  </si>
  <si>
    <t>Curator's "pre-IPO" private valuation</t>
  </si>
  <si>
    <t>Premium to Curator's of "fully distributed" value over privation value</t>
  </si>
  <si>
    <t xml:space="preserve">   Less IPO offering</t>
  </si>
  <si>
    <t>Total remaining to AMB investors</t>
  </si>
  <si>
    <t>EXHIBIT 1--CALCULATION OF PUBLIC MARKET VALUATION PREMIUM</t>
  </si>
  <si>
    <t xml:space="preserve">   Net value at FFO multiple</t>
  </si>
  <si>
    <t xml:space="preserve">   Net value at AFFO multiple</t>
  </si>
  <si>
    <t>(1) Assumes that debt is used to finance 50% of acquisitions and development</t>
  </si>
  <si>
    <t>Annual average return</t>
  </si>
  <si>
    <t>Standard deviation</t>
  </si>
  <si>
    <t>Large Cap</t>
  </si>
  <si>
    <t>Stocks</t>
  </si>
  <si>
    <t>Bonds</t>
  </si>
  <si>
    <t>Small Cap</t>
  </si>
  <si>
    <t>International</t>
  </si>
  <si>
    <t>Real</t>
  </si>
  <si>
    <t>Estate</t>
  </si>
  <si>
    <t>Securities</t>
  </si>
  <si>
    <t>Cash</t>
  </si>
  <si>
    <t>Exhibit 3- Annual Average Performance and Standard Deviation of Major Asset Classes</t>
  </si>
  <si>
    <t>Exhibit 2--Curators' Potential Premium from Participating in AMB's Consolidation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</si>
</sst>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0.0%"/>
    <numFmt numFmtId="168" formatCode="_(&quot;$&quot;* #,##0_);_(&quot;$&quot;* \(#,##0\);_(&quot;$&quot;* &quot;-&quot;??_);_(@_)"/>
    <numFmt numFmtId="169" formatCode="_(* #,##0.000_);_(* \(#,##0.000\);_(* &quot;-&quot;??_);_(@_)"/>
  </numFmts>
  <fonts count="7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  <family val="1"/>
    </font>
    <font>
      <sz val="10"/>
      <name val="Times"/>
      <family val="1"/>
    </font>
    <font>
      <b/>
      <i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Border="1" applyAlignment="1">
      <alignment horizontal="center"/>
    </xf>
    <xf numFmtId="0" fontId="3" fillId="0" borderId="1" xfId="0" applyFont="1" applyBorder="1"/>
    <xf numFmtId="0" fontId="3" fillId="0" borderId="1" xfId="0" quotePrefix="1" applyFont="1" applyBorder="1"/>
    <xf numFmtId="0" fontId="3" fillId="0" borderId="1" xfId="0" applyFont="1" applyBorder="1" applyAlignment="1">
      <alignment horizontal="center"/>
    </xf>
    <xf numFmtId="165" fontId="2" fillId="0" borderId="0" xfId="1" applyNumberFormat="1" applyFont="1"/>
    <xf numFmtId="10" fontId="2" fillId="0" borderId="0" xfId="3" applyNumberFormat="1" applyFont="1"/>
    <xf numFmtId="165" fontId="2" fillId="0" borderId="1" xfId="1" applyNumberFormat="1" applyFont="1" applyBorder="1"/>
    <xf numFmtId="165" fontId="2" fillId="0" borderId="0" xfId="0" applyNumberFormat="1" applyFont="1"/>
    <xf numFmtId="43" fontId="2" fillId="0" borderId="0" xfId="0" applyNumberFormat="1" applyFont="1"/>
    <xf numFmtId="0" fontId="3" fillId="0" borderId="1" xfId="0" quotePrefix="1" applyFont="1" applyBorder="1" applyAlignment="1">
      <alignment horizontal="center"/>
    </xf>
    <xf numFmtId="168" fontId="2" fillId="0" borderId="0" xfId="2" applyNumberFormat="1" applyFont="1"/>
    <xf numFmtId="169" fontId="2" fillId="0" borderId="0" xfId="0" applyNumberFormat="1" applyFont="1"/>
    <xf numFmtId="0" fontId="4" fillId="0" borderId="0" xfId="0" applyFont="1"/>
    <xf numFmtId="0" fontId="0" fillId="0" borderId="1" xfId="0" applyBorder="1"/>
    <xf numFmtId="0" fontId="2" fillId="0" borderId="1" xfId="0" applyFont="1" applyBorder="1"/>
    <xf numFmtId="165" fontId="2" fillId="0" borderId="1" xfId="0" applyNumberFormat="1" applyFont="1" applyBorder="1"/>
    <xf numFmtId="165" fontId="5" fillId="0" borderId="1" xfId="0" applyNumberFormat="1" applyFont="1" applyBorder="1"/>
    <xf numFmtId="168" fontId="2" fillId="0" borderId="2" xfId="2" applyNumberFormat="1" applyFont="1" applyBorder="1"/>
    <xf numFmtId="0" fontId="2" fillId="0" borderId="0" xfId="0" applyFont="1" applyBorder="1"/>
    <xf numFmtId="10" fontId="0" fillId="0" borderId="0" xfId="3" applyNumberFormat="1" applyFont="1"/>
    <xf numFmtId="0" fontId="0" fillId="0" borderId="1" xfId="0" quotePrefix="1" applyBorder="1" applyAlignment="1">
      <alignment horizontal="center"/>
    </xf>
    <xf numFmtId="0" fontId="3" fillId="0" borderId="0" xfId="0" quotePrefix="1" applyFont="1" applyBorder="1" applyAlignment="1">
      <alignment horizontal="center"/>
    </xf>
    <xf numFmtId="0" fontId="0" fillId="0" borderId="0" xfId="0" applyBorder="1"/>
    <xf numFmtId="0" fontId="3" fillId="0" borderId="0" xfId="0" applyFont="1" applyBorder="1"/>
    <xf numFmtId="165" fontId="2" fillId="0" borderId="0" xfId="1" applyNumberFormat="1" applyFont="1" applyBorder="1"/>
    <xf numFmtId="10" fontId="2" fillId="0" borderId="0" xfId="3" applyNumberFormat="1" applyFont="1" applyBorder="1"/>
    <xf numFmtId="0" fontId="0" fillId="0" borderId="3" xfId="0" applyBorder="1"/>
    <xf numFmtId="0" fontId="0" fillId="0" borderId="4" xfId="0" applyBorder="1"/>
    <xf numFmtId="10" fontId="2" fillId="0" borderId="5" xfId="3" applyNumberFormat="1" applyFont="1" applyBorder="1"/>
    <xf numFmtId="0" fontId="2" fillId="0" borderId="6" xfId="0" applyFont="1" applyBorder="1"/>
    <xf numFmtId="0" fontId="2" fillId="0" borderId="0" xfId="0" applyFont="1" applyBorder="1" applyAlignment="1">
      <alignment horizontal="center"/>
    </xf>
    <xf numFmtId="10" fontId="2" fillId="0" borderId="7" xfId="3" applyNumberFormat="1" applyFont="1" applyBorder="1"/>
    <xf numFmtId="0" fontId="3" fillId="0" borderId="6" xfId="0" applyFont="1" applyBorder="1"/>
    <xf numFmtId="43" fontId="2" fillId="0" borderId="7" xfId="0" applyNumberFormat="1" applyFont="1" applyBorder="1"/>
    <xf numFmtId="0" fontId="0" fillId="0" borderId="7" xfId="0" applyBorder="1"/>
    <xf numFmtId="165" fontId="2" fillId="0" borderId="0" xfId="0" applyNumberFormat="1" applyFont="1" applyBorder="1"/>
    <xf numFmtId="0" fontId="0" fillId="0" borderId="6" xfId="0" applyBorder="1"/>
    <xf numFmtId="10" fontId="2" fillId="0" borderId="0" xfId="0" applyNumberFormat="1" applyFont="1" applyBorder="1"/>
    <xf numFmtId="0" fontId="3" fillId="0" borderId="8" xfId="0" applyFont="1" applyBorder="1"/>
    <xf numFmtId="0" fontId="0" fillId="0" borderId="9" xfId="0" applyBorder="1"/>
    <xf numFmtId="0" fontId="4" fillId="0" borderId="10" xfId="0" applyFont="1" applyBorder="1"/>
    <xf numFmtId="0" fontId="0" fillId="0" borderId="10" xfId="0" applyBorder="1"/>
    <xf numFmtId="0" fontId="2" fillId="0" borderId="8" xfId="0" applyFont="1" applyBorder="1"/>
    <xf numFmtId="0" fontId="0" fillId="0" borderId="5" xfId="0" applyBorder="1"/>
    <xf numFmtId="0" fontId="2" fillId="0" borderId="7" xfId="0" applyFont="1" applyBorder="1"/>
    <xf numFmtId="0" fontId="4" fillId="0" borderId="8" xfId="0" applyFont="1" applyBorder="1"/>
    <xf numFmtId="0" fontId="2" fillId="0" borderId="9" xfId="0" applyFont="1" applyBorder="1"/>
    <xf numFmtId="0" fontId="5" fillId="0" borderId="0" xfId="0" applyFont="1" applyBorder="1"/>
    <xf numFmtId="168" fontId="5" fillId="0" borderId="0" xfId="2" applyNumberFormat="1" applyFont="1" applyBorder="1"/>
    <xf numFmtId="168" fontId="5" fillId="0" borderId="0" xfId="0" applyNumberFormat="1" applyFont="1" applyBorder="1"/>
    <xf numFmtId="168" fontId="2" fillId="0" borderId="0" xfId="0" applyNumberFormat="1" applyFont="1" applyBorder="1"/>
    <xf numFmtId="168" fontId="2" fillId="0" borderId="1" xfId="0" applyNumberFormat="1" applyFont="1" applyBorder="1"/>
    <xf numFmtId="0" fontId="2" fillId="0" borderId="0" xfId="0" quotePrefix="1" applyFont="1" applyBorder="1"/>
    <xf numFmtId="165" fontId="2" fillId="0" borderId="7" xfId="0" quotePrefix="1" applyNumberFormat="1" applyFont="1" applyBorder="1"/>
    <xf numFmtId="43" fontId="2" fillId="0" borderId="0" xfId="1" quotePrefix="1" applyNumberFormat="1" applyFont="1" applyBorder="1"/>
    <xf numFmtId="168" fontId="2" fillId="0" borderId="0" xfId="2" applyNumberFormat="1" applyFont="1" applyBorder="1"/>
    <xf numFmtId="0" fontId="0" fillId="0" borderId="8" xfId="0" applyBorder="1"/>
    <xf numFmtId="0" fontId="3" fillId="0" borderId="0" xfId="0" applyFont="1" applyAlignment="1">
      <alignment horizontal="center"/>
    </xf>
    <xf numFmtId="166" fontId="2" fillId="0" borderId="0" xfId="3" applyNumberFormat="1" applyFont="1"/>
    <xf numFmtId="0" fontId="6" fillId="0" borderId="0" xfId="0" applyFont="1"/>
    <xf numFmtId="0" fontId="6" fillId="0" borderId="1" xfId="0" applyFon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abSelected="1" zoomScaleNormal="100" workbookViewId="0">
      <selection activeCell="C1" sqref="C1"/>
    </sheetView>
  </sheetViews>
  <sheetFormatPr defaultRowHeight="12.75" x14ac:dyDescent="0.2"/>
  <cols>
    <col min="5" max="5" width="19.140625" customWidth="1"/>
    <col min="6" max="6" width="12.5703125" customWidth="1"/>
    <col min="8" max="8" width="15.42578125" customWidth="1"/>
    <col min="10" max="10" width="19" customWidth="1"/>
    <col min="11" max="11" width="14.140625" customWidth="1"/>
    <col min="12" max="12" width="12.85546875" bestFit="1" customWidth="1"/>
    <col min="13" max="13" width="10.85546875" customWidth="1"/>
    <col min="14" max="14" width="10.28515625" bestFit="1" customWidth="1"/>
    <col min="17" max="17" width="11" customWidth="1"/>
  </cols>
  <sheetData>
    <row r="1" spans="1:16" ht="15.75" x14ac:dyDescent="0.25">
      <c r="B1" s="1"/>
      <c r="C1" s="63" t="s">
        <v>62</v>
      </c>
      <c r="D1" s="17"/>
      <c r="E1" s="17"/>
      <c r="F1" s="17"/>
      <c r="G1" s="17"/>
      <c r="H1" s="17"/>
      <c r="I1" s="17"/>
      <c r="J1" s="1"/>
      <c r="K1" s="15"/>
      <c r="L1" s="1"/>
      <c r="M1" s="1"/>
      <c r="N1" s="1"/>
      <c r="O1" s="1"/>
      <c r="P1" s="1"/>
    </row>
    <row r="2" spans="1:16" x14ac:dyDescent="0.2">
      <c r="N2" s="1"/>
      <c r="O2" s="1"/>
      <c r="P2" s="1"/>
    </row>
    <row r="3" spans="1:16" x14ac:dyDescent="0.2">
      <c r="A3" s="29"/>
      <c r="B3" s="30"/>
      <c r="C3" s="30"/>
      <c r="D3" s="30"/>
      <c r="E3" s="30"/>
      <c r="F3" s="30"/>
      <c r="G3" s="46"/>
      <c r="N3" s="1"/>
      <c r="O3" s="1"/>
      <c r="P3" s="1"/>
    </row>
    <row r="4" spans="1:16" x14ac:dyDescent="0.2">
      <c r="A4" s="32"/>
      <c r="B4" s="21"/>
      <c r="C4" s="21"/>
      <c r="D4" s="21"/>
      <c r="E4" s="26" t="s">
        <v>0</v>
      </c>
      <c r="F4" s="26"/>
      <c r="G4" s="47"/>
      <c r="H4" s="2"/>
      <c r="I4" s="1"/>
      <c r="J4" s="24"/>
      <c r="K4" s="25"/>
      <c r="L4" s="3"/>
      <c r="M4" s="3"/>
      <c r="N4" s="1"/>
      <c r="O4" s="1"/>
      <c r="P4" s="1"/>
    </row>
    <row r="5" spans="1:16" ht="13.5" x14ac:dyDescent="0.25">
      <c r="A5" s="45"/>
      <c r="B5" s="17"/>
      <c r="C5" s="17"/>
      <c r="D5" s="17"/>
      <c r="E5" s="4" t="s">
        <v>1</v>
      </c>
      <c r="F5" s="5" t="s">
        <v>17</v>
      </c>
      <c r="G5" s="47"/>
      <c r="H5" s="30"/>
      <c r="I5" s="43" t="s">
        <v>43</v>
      </c>
      <c r="J5" s="44"/>
      <c r="K5" s="44"/>
      <c r="L5" s="31"/>
      <c r="M5" s="27"/>
      <c r="N5" s="1"/>
      <c r="O5" s="1"/>
      <c r="P5" s="1"/>
    </row>
    <row r="6" spans="1:16" x14ac:dyDescent="0.2">
      <c r="A6" s="32"/>
      <c r="B6" s="21"/>
      <c r="C6" s="21"/>
      <c r="D6" s="21"/>
      <c r="E6" s="21"/>
      <c r="F6" s="21"/>
      <c r="G6" s="47"/>
      <c r="H6" s="21"/>
      <c r="I6" s="33"/>
      <c r="J6" s="3" t="s">
        <v>14</v>
      </c>
      <c r="K6" s="3" t="s">
        <v>14</v>
      </c>
      <c r="L6" s="34"/>
      <c r="M6" s="27"/>
      <c r="N6" s="11"/>
      <c r="O6" s="1"/>
      <c r="P6" s="1"/>
    </row>
    <row r="7" spans="1:16" x14ac:dyDescent="0.2">
      <c r="A7" s="35" t="s">
        <v>3</v>
      </c>
      <c r="B7" s="21"/>
      <c r="C7" s="21"/>
      <c r="D7" s="21"/>
      <c r="E7" s="21"/>
      <c r="F7" s="27">
        <v>223115</v>
      </c>
      <c r="G7" s="47"/>
      <c r="H7" s="12" t="s">
        <v>12</v>
      </c>
      <c r="I7" s="3" t="s">
        <v>37</v>
      </c>
      <c r="J7" s="3" t="s">
        <v>15</v>
      </c>
      <c r="K7" s="3" t="s">
        <v>16</v>
      </c>
      <c r="L7" s="34"/>
      <c r="M7" s="10"/>
    </row>
    <row r="8" spans="1:16" x14ac:dyDescent="0.2">
      <c r="A8" s="35" t="s">
        <v>41</v>
      </c>
      <c r="B8" s="21"/>
      <c r="C8" s="21"/>
      <c r="D8" s="21"/>
      <c r="E8" s="21"/>
      <c r="F8" s="27">
        <v>-25365</v>
      </c>
      <c r="G8" s="47"/>
      <c r="H8" s="26" t="s">
        <v>13</v>
      </c>
      <c r="I8" s="27">
        <v>606666</v>
      </c>
      <c r="J8" s="28">
        <v>0.08</v>
      </c>
      <c r="K8" s="27">
        <f>I8*J8</f>
        <v>48533.279999999999</v>
      </c>
      <c r="L8" s="36"/>
      <c r="M8" s="1"/>
    </row>
    <row r="9" spans="1:16" x14ac:dyDescent="0.2">
      <c r="A9" s="35" t="s">
        <v>42</v>
      </c>
      <c r="B9" s="25"/>
      <c r="C9" s="25"/>
      <c r="D9" s="25"/>
      <c r="E9" s="25"/>
      <c r="F9" s="9">
        <v>7500</v>
      </c>
      <c r="G9" s="37"/>
      <c r="H9" s="26" t="s">
        <v>38</v>
      </c>
      <c r="I9" s="27">
        <v>300000</v>
      </c>
      <c r="J9" s="28">
        <v>7.4999999999999997E-2</v>
      </c>
      <c r="K9" s="27">
        <f>I9*J9</f>
        <v>22500</v>
      </c>
      <c r="L9" s="37"/>
      <c r="N9" s="1"/>
      <c r="O9" s="1"/>
      <c r="P9" s="1"/>
    </row>
    <row r="10" spans="1:16" x14ac:dyDescent="0.2">
      <c r="A10" s="35" t="s">
        <v>18</v>
      </c>
      <c r="B10" s="25"/>
      <c r="C10" s="25"/>
      <c r="D10" s="25"/>
      <c r="E10" s="25"/>
      <c r="F10" s="38">
        <f>SUM(F7:F9)</f>
        <v>205250</v>
      </c>
      <c r="G10" s="37"/>
      <c r="H10" s="26" t="s">
        <v>18</v>
      </c>
      <c r="I10" s="38">
        <f>SUM(I8:I9)</f>
        <v>906666</v>
      </c>
      <c r="J10" s="28">
        <f>((I8/I10)*J8)+((I9/I10)*J9)</f>
        <v>7.8345587018813986E-2</v>
      </c>
      <c r="K10" s="38">
        <f>SUM(K8:K9)</f>
        <v>71033.279999999999</v>
      </c>
      <c r="L10" s="37"/>
      <c r="N10" s="1"/>
      <c r="O10" s="1"/>
      <c r="P10" s="1"/>
    </row>
    <row r="11" spans="1:16" x14ac:dyDescent="0.2">
      <c r="A11" s="39"/>
      <c r="B11" s="25"/>
      <c r="C11" s="25"/>
      <c r="D11" s="25"/>
      <c r="E11" s="25"/>
      <c r="F11" s="25"/>
      <c r="G11" s="37"/>
      <c r="H11" s="25"/>
      <c r="I11" s="25"/>
      <c r="J11" s="25"/>
      <c r="K11" s="25"/>
      <c r="L11" s="37"/>
      <c r="N11" s="1"/>
      <c r="O11" s="1"/>
      <c r="P11" s="1"/>
    </row>
    <row r="12" spans="1:16" x14ac:dyDescent="0.2">
      <c r="A12" s="35" t="s">
        <v>4</v>
      </c>
      <c r="B12" s="21"/>
      <c r="C12" s="21"/>
      <c r="D12" s="21"/>
      <c r="E12" s="21"/>
      <c r="F12" s="28">
        <v>9.5000000000000001E-2</v>
      </c>
      <c r="G12" s="47"/>
      <c r="H12" s="55" t="s">
        <v>65</v>
      </c>
      <c r="I12" s="25"/>
      <c r="J12" s="25"/>
      <c r="K12" s="25"/>
      <c r="L12" s="37"/>
      <c r="N12" s="1"/>
      <c r="O12" s="1"/>
      <c r="P12" s="1"/>
    </row>
    <row r="13" spans="1:16" x14ac:dyDescent="0.2">
      <c r="A13" s="35"/>
      <c r="B13" s="21"/>
      <c r="C13" s="21"/>
      <c r="D13" s="21"/>
      <c r="E13" s="21"/>
      <c r="F13" s="27"/>
      <c r="G13" s="47"/>
      <c r="H13" s="21"/>
      <c r="I13" s="21"/>
      <c r="J13" s="21"/>
      <c r="K13" s="21"/>
      <c r="L13" s="37"/>
      <c r="N13" s="1"/>
      <c r="O13" s="1"/>
      <c r="P13" s="1"/>
    </row>
    <row r="14" spans="1:16" x14ac:dyDescent="0.2">
      <c r="A14" s="35" t="s">
        <v>5</v>
      </c>
      <c r="B14" s="21"/>
      <c r="C14" s="21"/>
      <c r="D14" s="21"/>
      <c r="E14" s="21"/>
      <c r="F14" s="27">
        <f>F10/F12</f>
        <v>2160526.3157894737</v>
      </c>
      <c r="G14" s="47"/>
      <c r="H14" s="25"/>
      <c r="I14" s="25"/>
      <c r="J14" s="25"/>
      <c r="K14" s="25"/>
      <c r="L14" s="37"/>
      <c r="N14" s="1"/>
      <c r="O14" s="1"/>
      <c r="P14" s="1"/>
    </row>
    <row r="15" spans="1:16" x14ac:dyDescent="0.2">
      <c r="A15" s="35" t="s">
        <v>6</v>
      </c>
      <c r="B15" s="21"/>
      <c r="C15" s="21"/>
      <c r="D15" s="21"/>
      <c r="E15" s="21"/>
      <c r="F15" s="27">
        <f>I10</f>
        <v>906666</v>
      </c>
      <c r="G15" s="47"/>
      <c r="H15" s="25"/>
      <c r="I15" s="25"/>
      <c r="J15" s="25"/>
      <c r="K15" s="25"/>
      <c r="L15" s="37"/>
      <c r="N15" s="1"/>
      <c r="O15" s="1"/>
      <c r="P15" s="1"/>
    </row>
    <row r="16" spans="1:16" x14ac:dyDescent="0.2">
      <c r="A16" s="35"/>
      <c r="B16" s="21"/>
      <c r="C16" s="21"/>
      <c r="D16" s="21"/>
      <c r="E16" s="21"/>
      <c r="F16" s="27"/>
      <c r="G16" s="47"/>
      <c r="H16" s="25"/>
      <c r="I16" s="25"/>
      <c r="J16" s="4" t="s">
        <v>36</v>
      </c>
      <c r="K16" s="25"/>
      <c r="L16" s="37"/>
      <c r="N16" s="1"/>
      <c r="O16" s="1"/>
      <c r="P16" s="1"/>
    </row>
    <row r="17" spans="1:16" ht="13.5" thickBot="1" x14ac:dyDescent="0.25">
      <c r="A17" s="35" t="s">
        <v>7</v>
      </c>
      <c r="B17" s="21"/>
      <c r="C17" s="21"/>
      <c r="D17" s="21"/>
      <c r="E17" s="21"/>
      <c r="F17" s="20">
        <f>F14-F15</f>
        <v>1253860.3157894737</v>
      </c>
      <c r="G17" s="47"/>
      <c r="H17" s="12" t="s">
        <v>12</v>
      </c>
      <c r="I17" s="17"/>
      <c r="J17" s="25"/>
      <c r="K17" s="25"/>
      <c r="L17" s="37"/>
      <c r="N17" s="1"/>
      <c r="O17" s="1"/>
      <c r="P17" s="1"/>
    </row>
    <row r="18" spans="1:16" ht="13.5" thickTop="1" x14ac:dyDescent="0.2">
      <c r="A18" s="32"/>
      <c r="B18" s="21"/>
      <c r="C18" s="21"/>
      <c r="D18" s="21"/>
      <c r="E18" s="21"/>
      <c r="F18" s="21"/>
      <c r="G18" s="47"/>
      <c r="H18" s="26" t="s">
        <v>31</v>
      </c>
      <c r="I18" s="27">
        <v>300000</v>
      </c>
      <c r="J18" s="21"/>
      <c r="K18" s="25"/>
      <c r="L18" s="37"/>
      <c r="N18" s="1"/>
      <c r="O18" s="1"/>
      <c r="P18" s="1"/>
    </row>
    <row r="19" spans="1:16" x14ac:dyDescent="0.2">
      <c r="A19" s="32"/>
      <c r="B19" s="21"/>
      <c r="C19" s="21"/>
      <c r="D19" s="21"/>
      <c r="E19" s="21"/>
      <c r="F19" s="21"/>
      <c r="G19" s="47"/>
      <c r="H19" s="26" t="s">
        <v>32</v>
      </c>
      <c r="I19" s="28">
        <v>0.06</v>
      </c>
      <c r="J19" s="21"/>
      <c r="K19" s="25"/>
      <c r="L19" s="37"/>
      <c r="N19" s="1"/>
      <c r="O19" s="1"/>
      <c r="P19" s="1"/>
    </row>
    <row r="20" spans="1:16" x14ac:dyDescent="0.2">
      <c r="A20" s="39"/>
      <c r="B20" s="21"/>
      <c r="C20" s="21"/>
      <c r="D20" s="21"/>
      <c r="E20" s="26" t="s">
        <v>2</v>
      </c>
      <c r="F20" s="21"/>
      <c r="G20" s="47"/>
      <c r="H20" s="26" t="s">
        <v>33</v>
      </c>
      <c r="I20" s="28">
        <v>2.2499999999999999E-2</v>
      </c>
      <c r="J20" s="21"/>
      <c r="K20" s="25"/>
      <c r="L20" s="37"/>
      <c r="N20" s="1"/>
      <c r="O20" s="1"/>
      <c r="P20" s="1"/>
    </row>
    <row r="21" spans="1:16" x14ac:dyDescent="0.2">
      <c r="A21" s="41" t="s">
        <v>47</v>
      </c>
      <c r="B21" s="17"/>
      <c r="C21" s="17"/>
      <c r="D21" s="17"/>
      <c r="E21" s="4" t="s">
        <v>1</v>
      </c>
      <c r="F21" s="5" t="s">
        <v>17</v>
      </c>
      <c r="G21" s="47"/>
      <c r="H21" s="26" t="s">
        <v>34</v>
      </c>
      <c r="I21" s="40">
        <f>I19+I20</f>
        <v>8.249999999999999E-2</v>
      </c>
      <c r="J21" s="21"/>
      <c r="K21" s="25"/>
      <c r="L21" s="37"/>
      <c r="N21" s="1"/>
      <c r="O21" s="1"/>
      <c r="P21" s="1"/>
    </row>
    <row r="22" spans="1:16" x14ac:dyDescent="0.2">
      <c r="A22" s="32"/>
      <c r="B22" s="21"/>
      <c r="C22" s="21"/>
      <c r="D22" s="21"/>
      <c r="E22" s="21"/>
      <c r="F22" s="21"/>
      <c r="G22" s="47"/>
      <c r="H22" s="4" t="s">
        <v>30</v>
      </c>
      <c r="I22" s="18">
        <f>I18*I21</f>
        <v>24749.999999999996</v>
      </c>
      <c r="J22" s="17"/>
      <c r="K22" s="17"/>
      <c r="L22" s="42"/>
      <c r="N22" s="1"/>
      <c r="O22" s="1"/>
      <c r="P22" s="1"/>
    </row>
    <row r="23" spans="1:16" x14ac:dyDescent="0.2">
      <c r="A23" s="35" t="s">
        <v>3</v>
      </c>
      <c r="B23" s="21"/>
      <c r="C23" s="21"/>
      <c r="D23" s="21"/>
      <c r="E23" s="21"/>
      <c r="F23" s="38">
        <f>F7</f>
        <v>223115</v>
      </c>
      <c r="G23" s="47"/>
      <c r="H23" s="1"/>
      <c r="I23" s="1"/>
      <c r="N23" s="1"/>
      <c r="O23" s="1"/>
      <c r="P23" s="1"/>
    </row>
    <row r="24" spans="1:16" x14ac:dyDescent="0.2">
      <c r="A24" s="35" t="s">
        <v>8</v>
      </c>
      <c r="B24" s="21"/>
      <c r="C24" s="21"/>
      <c r="D24" s="21"/>
      <c r="E24" s="21"/>
      <c r="F24" s="9">
        <v>7500</v>
      </c>
      <c r="G24" s="47"/>
      <c r="H24" s="1"/>
      <c r="I24" s="1"/>
      <c r="N24" s="1"/>
      <c r="O24" s="1"/>
      <c r="P24" s="1"/>
    </row>
    <row r="25" spans="1:16" x14ac:dyDescent="0.2">
      <c r="A25" s="32"/>
      <c r="B25" s="21"/>
      <c r="C25" s="21"/>
      <c r="D25" s="21"/>
      <c r="E25" s="21"/>
      <c r="F25" s="21"/>
      <c r="G25" s="47"/>
      <c r="H25" s="1"/>
      <c r="I25" s="1"/>
      <c r="N25" s="1"/>
      <c r="O25" s="1"/>
      <c r="P25" s="1"/>
    </row>
    <row r="26" spans="1:16" x14ac:dyDescent="0.2">
      <c r="A26" s="35" t="s">
        <v>19</v>
      </c>
      <c r="B26" s="21"/>
      <c r="C26" s="21"/>
      <c r="D26" s="21"/>
      <c r="E26" s="21"/>
      <c r="F26" s="27">
        <f>F23-F24</f>
        <v>215615</v>
      </c>
      <c r="G26" s="47"/>
      <c r="H26" s="1"/>
      <c r="I26" s="1"/>
      <c r="M26" s="1"/>
      <c r="N26" s="1"/>
      <c r="O26" s="1"/>
      <c r="P26" s="1"/>
    </row>
    <row r="27" spans="1:16" x14ac:dyDescent="0.2">
      <c r="A27" s="35" t="s">
        <v>9</v>
      </c>
      <c r="B27" s="21"/>
      <c r="C27" s="21"/>
      <c r="D27" s="21"/>
      <c r="E27" s="21"/>
      <c r="F27" s="9">
        <f>K10</f>
        <v>71033.279999999999</v>
      </c>
      <c r="G27" s="47"/>
      <c r="H27" s="1"/>
      <c r="I27" s="1"/>
      <c r="M27" s="1"/>
      <c r="N27" s="1"/>
      <c r="O27" s="1"/>
      <c r="P27" s="1"/>
    </row>
    <row r="28" spans="1:16" x14ac:dyDescent="0.2">
      <c r="A28" s="35"/>
      <c r="B28" s="21"/>
      <c r="C28" s="21"/>
      <c r="D28" s="21"/>
      <c r="E28" s="21"/>
      <c r="F28" s="21"/>
      <c r="G28" s="47"/>
      <c r="H28" s="1"/>
      <c r="I28" s="1"/>
      <c r="M28" s="1"/>
      <c r="N28" s="1"/>
      <c r="O28" s="1"/>
      <c r="P28" s="1"/>
    </row>
    <row r="29" spans="1:16" x14ac:dyDescent="0.2">
      <c r="A29" s="35" t="s">
        <v>10</v>
      </c>
      <c r="B29" s="21"/>
      <c r="C29" s="21"/>
      <c r="D29" s="21"/>
      <c r="E29" s="21"/>
      <c r="F29" s="27">
        <f>F26-F27</f>
        <v>144581.72</v>
      </c>
      <c r="G29" s="47"/>
      <c r="H29" s="1"/>
      <c r="I29" s="1"/>
      <c r="M29" s="1"/>
      <c r="N29" s="1"/>
      <c r="O29" s="1"/>
      <c r="P29" s="1"/>
    </row>
    <row r="30" spans="1:16" x14ac:dyDescent="0.2">
      <c r="A30" s="35" t="s">
        <v>11</v>
      </c>
      <c r="B30" s="21"/>
      <c r="C30" s="21"/>
      <c r="D30" s="21"/>
      <c r="E30" s="21"/>
      <c r="F30" s="9">
        <v>18088</v>
      </c>
      <c r="G30" s="47"/>
      <c r="H30" s="1"/>
      <c r="I30" s="1"/>
      <c r="M30" s="1"/>
      <c r="N30" s="1"/>
      <c r="O30" s="1"/>
      <c r="P30" s="1"/>
    </row>
    <row r="31" spans="1:16" x14ac:dyDescent="0.2">
      <c r="A31" s="35"/>
      <c r="B31" s="21"/>
      <c r="C31" s="21"/>
      <c r="D31" s="21"/>
      <c r="E31" s="21"/>
      <c r="F31" s="27"/>
      <c r="G31" s="47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">
      <c r="A32" s="35" t="s">
        <v>20</v>
      </c>
      <c r="B32" s="21"/>
      <c r="C32" s="21"/>
      <c r="D32" s="21"/>
      <c r="E32" s="21"/>
      <c r="F32" s="9">
        <f>F29-F30</f>
        <v>126493.72</v>
      </c>
      <c r="G32" s="56"/>
      <c r="H32" s="1"/>
      <c r="I32" s="1"/>
      <c r="J32" s="1"/>
      <c r="K32" s="1"/>
      <c r="L32" s="1"/>
      <c r="M32" s="1"/>
      <c r="N32" s="1"/>
      <c r="O32" s="1"/>
      <c r="P32" s="1"/>
    </row>
    <row r="33" spans="1:16" x14ac:dyDescent="0.2">
      <c r="A33" s="32"/>
      <c r="B33" s="21"/>
      <c r="C33" s="21"/>
      <c r="D33" s="21"/>
      <c r="E33" s="21"/>
      <c r="F33" s="27"/>
      <c r="G33" s="47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2">
      <c r="A34" s="35" t="s">
        <v>39</v>
      </c>
      <c r="B34" s="21"/>
      <c r="C34" s="21"/>
      <c r="D34" s="21"/>
      <c r="E34" s="21"/>
      <c r="F34" s="57">
        <v>11.5</v>
      </c>
      <c r="G34" s="47" t="s">
        <v>23</v>
      </c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2">
      <c r="A35" s="35" t="s">
        <v>40</v>
      </c>
      <c r="B35" s="21"/>
      <c r="C35" s="21"/>
      <c r="D35" s="21"/>
      <c r="E35" s="21"/>
      <c r="F35" s="57">
        <v>12.75</v>
      </c>
      <c r="G35" s="47" t="s">
        <v>23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x14ac:dyDescent="0.2">
      <c r="A36" s="35"/>
      <c r="B36" s="21"/>
      <c r="C36" s="21"/>
      <c r="D36" s="21"/>
      <c r="E36" s="21"/>
      <c r="F36" s="27"/>
      <c r="G36" s="47"/>
      <c r="H36" s="1"/>
      <c r="I36" s="1"/>
      <c r="J36" s="1"/>
      <c r="K36" s="1"/>
      <c r="L36" s="1"/>
      <c r="M36" s="1"/>
      <c r="N36" s="1"/>
      <c r="O36" s="1"/>
      <c r="P36" s="1"/>
    </row>
    <row r="37" spans="1:16" x14ac:dyDescent="0.2">
      <c r="A37" s="35" t="s">
        <v>21</v>
      </c>
      <c r="B37" s="21"/>
      <c r="C37" s="21"/>
      <c r="D37" s="21"/>
      <c r="E37" s="21"/>
      <c r="F37" s="58">
        <f>F29*F34</f>
        <v>1662689.78</v>
      </c>
      <c r="G37" s="47"/>
      <c r="H37" s="14"/>
      <c r="I37" s="1"/>
      <c r="J37" s="1"/>
      <c r="K37" s="1"/>
      <c r="L37" s="1"/>
      <c r="M37" s="1"/>
      <c r="N37" s="1"/>
      <c r="O37" s="1"/>
      <c r="P37" s="1"/>
    </row>
    <row r="38" spans="1:16" x14ac:dyDescent="0.2">
      <c r="A38" s="35" t="s">
        <v>44</v>
      </c>
      <c r="B38" s="25"/>
      <c r="C38" s="25"/>
      <c r="D38" s="25"/>
      <c r="E38" s="25"/>
      <c r="F38" s="18">
        <f>I22</f>
        <v>24749.999999999996</v>
      </c>
      <c r="G38" s="37"/>
      <c r="I38" s="1"/>
      <c r="J38" s="1"/>
      <c r="K38" s="1"/>
      <c r="L38" s="1"/>
      <c r="M38" s="1"/>
      <c r="N38" s="1"/>
      <c r="O38" s="1"/>
      <c r="P38" s="1"/>
    </row>
    <row r="39" spans="1:16" x14ac:dyDescent="0.2">
      <c r="A39" s="39"/>
      <c r="B39" s="25"/>
      <c r="C39" s="25"/>
      <c r="D39" s="25"/>
      <c r="E39" s="25"/>
      <c r="F39" s="52">
        <f>F37-F38</f>
        <v>1637939.78</v>
      </c>
      <c r="G39" s="37"/>
      <c r="H39" s="8"/>
      <c r="I39" s="1"/>
      <c r="J39" s="1"/>
      <c r="K39" s="1"/>
      <c r="L39" s="1"/>
      <c r="M39" s="1"/>
      <c r="N39" s="1"/>
      <c r="O39" s="1"/>
      <c r="P39" s="1"/>
    </row>
    <row r="40" spans="1:16" x14ac:dyDescent="0.2">
      <c r="A40" s="39"/>
      <c r="B40" s="25"/>
      <c r="C40" s="25"/>
      <c r="D40" s="25"/>
      <c r="E40" s="25"/>
      <c r="F40" s="50"/>
      <c r="G40" s="37"/>
      <c r="I40" s="1"/>
      <c r="J40" s="1"/>
      <c r="K40" s="1"/>
      <c r="L40" s="1"/>
      <c r="M40" s="1"/>
      <c r="N40" s="1"/>
      <c r="O40" s="1"/>
      <c r="P40" s="1"/>
    </row>
    <row r="41" spans="1:16" x14ac:dyDescent="0.2">
      <c r="A41" s="35" t="s">
        <v>22</v>
      </c>
      <c r="B41" s="21"/>
      <c r="C41" s="21"/>
      <c r="D41" s="21"/>
      <c r="E41" s="21"/>
      <c r="F41" s="51">
        <f>F35*F32</f>
        <v>1612794.93</v>
      </c>
      <c r="G41" s="47"/>
      <c r="H41" s="14"/>
      <c r="I41" s="1"/>
      <c r="J41" s="1"/>
      <c r="K41" s="1"/>
      <c r="L41" s="1"/>
      <c r="M41" s="1"/>
      <c r="N41" s="1"/>
      <c r="O41" s="1"/>
      <c r="P41" s="1"/>
    </row>
    <row r="42" spans="1:16" x14ac:dyDescent="0.2">
      <c r="A42" s="35" t="s">
        <v>44</v>
      </c>
      <c r="B42" s="21"/>
      <c r="C42" s="21"/>
      <c r="D42" s="21"/>
      <c r="E42" s="21"/>
      <c r="F42" s="19">
        <f>F38</f>
        <v>24749.999999999996</v>
      </c>
      <c r="G42" s="47"/>
      <c r="H42" s="1"/>
      <c r="I42" s="1"/>
      <c r="J42" s="1"/>
      <c r="K42" s="1"/>
      <c r="L42" s="1"/>
      <c r="M42" s="1"/>
      <c r="N42" s="1"/>
      <c r="O42" s="1"/>
      <c r="P42" s="1"/>
    </row>
    <row r="43" spans="1:16" x14ac:dyDescent="0.2">
      <c r="A43" s="39"/>
      <c r="B43" s="25"/>
      <c r="C43" s="25"/>
      <c r="D43" s="25"/>
      <c r="E43" s="25"/>
      <c r="F43" s="52">
        <f>F41-F42</f>
        <v>1588044.93</v>
      </c>
      <c r="G43" s="37"/>
      <c r="H43" s="8"/>
      <c r="I43" s="1"/>
      <c r="J43" s="1"/>
      <c r="K43" s="1"/>
      <c r="L43" s="1"/>
      <c r="M43" s="1"/>
      <c r="N43" s="1"/>
      <c r="O43" s="1"/>
      <c r="P43" s="1"/>
    </row>
    <row r="44" spans="1:16" x14ac:dyDescent="0.2">
      <c r="A44" s="39"/>
      <c r="B44" s="25"/>
      <c r="C44" s="25"/>
      <c r="D44" s="25"/>
      <c r="E44" s="25"/>
      <c r="F44" s="50"/>
      <c r="G44" s="37"/>
      <c r="I44" s="1"/>
      <c r="J44" s="1"/>
      <c r="K44" s="1"/>
      <c r="L44" s="1"/>
      <c r="M44" s="1"/>
      <c r="N44" s="1"/>
      <c r="O44" s="1"/>
      <c r="P44" s="1"/>
    </row>
    <row r="45" spans="1:16" x14ac:dyDescent="0.2">
      <c r="A45" s="35" t="s">
        <v>24</v>
      </c>
      <c r="B45" s="21"/>
      <c r="C45" s="21"/>
      <c r="D45" s="21"/>
      <c r="E45" s="21"/>
      <c r="F45" s="52">
        <f>F37-F17</f>
        <v>408829.46421052632</v>
      </c>
      <c r="G45" s="47"/>
      <c r="H45" s="1"/>
      <c r="I45" s="1"/>
      <c r="J45" s="1"/>
      <c r="K45" s="1"/>
      <c r="L45" s="1"/>
      <c r="M45" s="1"/>
      <c r="N45" s="1"/>
      <c r="O45" s="1"/>
      <c r="P45" s="1"/>
    </row>
    <row r="46" spans="1:16" x14ac:dyDescent="0.2">
      <c r="A46" s="35" t="s">
        <v>25</v>
      </c>
      <c r="B46" s="21"/>
      <c r="C46" s="21"/>
      <c r="D46" s="21"/>
      <c r="E46" s="21"/>
      <c r="F46" s="52">
        <f>F41-F17</f>
        <v>358934.61421052623</v>
      </c>
      <c r="G46" s="47"/>
      <c r="H46" s="1"/>
      <c r="I46" s="1"/>
      <c r="J46" s="1"/>
      <c r="K46" s="1"/>
      <c r="L46" s="1"/>
      <c r="M46" s="1"/>
      <c r="N46" s="1"/>
      <c r="O46" s="1"/>
      <c r="P46" s="1"/>
    </row>
    <row r="47" spans="1:16" x14ac:dyDescent="0.2">
      <c r="A47" s="59"/>
      <c r="B47" s="16"/>
      <c r="C47" s="16"/>
      <c r="D47" s="16"/>
      <c r="E47" s="16"/>
      <c r="F47" s="16"/>
      <c r="G47" s="42"/>
      <c r="J47" s="1"/>
      <c r="K47" s="1"/>
      <c r="L47" s="1"/>
      <c r="M47" s="1"/>
    </row>
    <row r="48" spans="1:16" x14ac:dyDescent="0.2">
      <c r="A48" s="29"/>
      <c r="B48" s="30"/>
      <c r="C48" s="30"/>
      <c r="D48" s="30"/>
      <c r="E48" s="30"/>
      <c r="F48" s="30"/>
      <c r="G48" s="46"/>
      <c r="J48" s="1"/>
      <c r="K48" s="1"/>
      <c r="L48" s="1"/>
      <c r="M48" s="1"/>
    </row>
    <row r="49" spans="1:9" x14ac:dyDescent="0.2">
      <c r="A49" s="32"/>
      <c r="B49" s="21"/>
      <c r="C49" s="21"/>
      <c r="D49" s="21"/>
      <c r="E49" s="26" t="s">
        <v>2</v>
      </c>
      <c r="F49" s="21"/>
      <c r="G49" s="47"/>
      <c r="H49" s="1"/>
      <c r="I49" s="1"/>
    </row>
    <row r="50" spans="1:9" ht="13.5" x14ac:dyDescent="0.25">
      <c r="A50" s="48" t="s">
        <v>35</v>
      </c>
      <c r="B50" s="17"/>
      <c r="C50" s="17"/>
      <c r="D50" s="17"/>
      <c r="E50" s="4" t="s">
        <v>1</v>
      </c>
      <c r="F50" s="5" t="s">
        <v>17</v>
      </c>
      <c r="G50" s="49"/>
      <c r="H50" s="21"/>
      <c r="I50" s="21"/>
    </row>
    <row r="51" spans="1:9" x14ac:dyDescent="0.2">
      <c r="A51" s="35" t="s">
        <v>28</v>
      </c>
      <c r="B51" s="21"/>
      <c r="C51" s="21"/>
      <c r="D51" s="21"/>
      <c r="E51" s="21"/>
      <c r="F51" s="50">
        <v>12.3</v>
      </c>
      <c r="G51" s="47" t="s">
        <v>23</v>
      </c>
      <c r="H51" s="14"/>
    </row>
    <row r="52" spans="1:9" x14ac:dyDescent="0.2">
      <c r="A52" s="35" t="s">
        <v>29</v>
      </c>
      <c r="B52" s="21"/>
      <c r="C52" s="21"/>
      <c r="D52" s="21"/>
      <c r="E52" s="21"/>
      <c r="F52" s="50">
        <v>13.5</v>
      </c>
      <c r="G52" s="47" t="s">
        <v>23</v>
      </c>
      <c r="H52" s="14"/>
    </row>
    <row r="53" spans="1:9" x14ac:dyDescent="0.2">
      <c r="A53" s="32"/>
      <c r="B53" s="21"/>
      <c r="C53" s="21"/>
      <c r="D53" s="21"/>
      <c r="E53" s="21"/>
      <c r="F53" s="50"/>
      <c r="G53" s="47"/>
      <c r="H53" s="1"/>
    </row>
    <row r="54" spans="1:9" x14ac:dyDescent="0.2">
      <c r="A54" s="35" t="s">
        <v>26</v>
      </c>
      <c r="B54" s="21"/>
      <c r="C54" s="21"/>
      <c r="D54" s="21"/>
      <c r="E54" s="21"/>
      <c r="F54" s="51">
        <f>F51*F29</f>
        <v>1778355.1560000002</v>
      </c>
      <c r="G54" s="47"/>
      <c r="H54" s="1"/>
    </row>
    <row r="55" spans="1:9" x14ac:dyDescent="0.2">
      <c r="A55" s="35" t="s">
        <v>44</v>
      </c>
      <c r="B55" s="25"/>
      <c r="C55" s="25"/>
      <c r="D55" s="25"/>
      <c r="E55" s="25"/>
      <c r="F55" s="19">
        <f>F42</f>
        <v>24749.999999999996</v>
      </c>
      <c r="G55" s="37"/>
    </row>
    <row r="56" spans="1:9" x14ac:dyDescent="0.2">
      <c r="A56" s="35" t="s">
        <v>63</v>
      </c>
      <c r="B56" s="25"/>
      <c r="C56" s="25"/>
      <c r="D56" s="25"/>
      <c r="E56" s="25"/>
      <c r="F56" s="52">
        <f>F54-F55</f>
        <v>1753605.1560000002</v>
      </c>
      <c r="G56" s="37"/>
      <c r="H56" s="8"/>
      <c r="I56" s="1"/>
    </row>
    <row r="57" spans="1:9" x14ac:dyDescent="0.2">
      <c r="A57" s="39"/>
      <c r="B57" s="25"/>
      <c r="C57" s="25"/>
      <c r="D57" s="25"/>
      <c r="E57" s="25"/>
      <c r="F57" s="50"/>
      <c r="G57" s="37"/>
      <c r="I57" s="1"/>
    </row>
    <row r="58" spans="1:9" x14ac:dyDescent="0.2">
      <c r="A58" s="35" t="s">
        <v>27</v>
      </c>
      <c r="B58" s="21"/>
      <c r="C58" s="21"/>
      <c r="D58" s="21"/>
      <c r="E58" s="21"/>
      <c r="F58" s="51">
        <f>F52*F32</f>
        <v>1707665.22</v>
      </c>
      <c r="G58" s="47"/>
      <c r="H58" s="1"/>
      <c r="I58" s="1"/>
    </row>
    <row r="59" spans="1:9" x14ac:dyDescent="0.2">
      <c r="A59" s="35" t="s">
        <v>44</v>
      </c>
      <c r="B59" s="21"/>
      <c r="C59" s="21"/>
      <c r="D59" s="21"/>
      <c r="E59" s="21"/>
      <c r="F59" s="19">
        <f>F55</f>
        <v>24749.999999999996</v>
      </c>
      <c r="G59" s="47"/>
      <c r="H59" s="1"/>
      <c r="I59" s="1"/>
    </row>
    <row r="60" spans="1:9" x14ac:dyDescent="0.2">
      <c r="A60" s="35" t="s">
        <v>64</v>
      </c>
      <c r="B60" s="25"/>
      <c r="C60" s="25"/>
      <c r="D60" s="25"/>
      <c r="E60" s="25"/>
      <c r="F60" s="52">
        <f>F58-F59</f>
        <v>1682915.22</v>
      </c>
      <c r="G60" s="37"/>
      <c r="H60" s="8"/>
      <c r="I60" s="1"/>
    </row>
    <row r="61" spans="1:9" x14ac:dyDescent="0.2">
      <c r="A61" s="39"/>
      <c r="B61" s="25"/>
      <c r="C61" s="25"/>
      <c r="D61" s="25"/>
      <c r="E61" s="25"/>
      <c r="F61" s="50"/>
      <c r="G61" s="37"/>
    </row>
    <row r="62" spans="1:9" x14ac:dyDescent="0.2">
      <c r="A62" s="35" t="s">
        <v>45</v>
      </c>
      <c r="B62" s="21"/>
      <c r="C62" s="21"/>
      <c r="D62" s="21"/>
      <c r="E62" s="21"/>
      <c r="F62" s="53">
        <f>F54-$F$17</f>
        <v>524494.84021052648</v>
      </c>
      <c r="G62" s="37"/>
    </row>
    <row r="63" spans="1:9" x14ac:dyDescent="0.2">
      <c r="A63" s="41" t="s">
        <v>46</v>
      </c>
      <c r="B63" s="17"/>
      <c r="C63" s="17"/>
      <c r="D63" s="17"/>
      <c r="E63" s="17"/>
      <c r="F63" s="54">
        <f>F58-$F$17</f>
        <v>453804.90421052626</v>
      </c>
      <c r="G63" s="49"/>
      <c r="H63" s="1"/>
    </row>
    <row r="64" spans="1:9" x14ac:dyDescent="0.2">
      <c r="G64" s="1"/>
      <c r="H64" s="1"/>
    </row>
  </sheetData>
  <phoneticPr fontId="0" type="noConversion"/>
  <pageMargins left="0.75" right="0.75" top="1" bottom="1" header="0.5" footer="0.5"/>
  <pageSetup scale="75" orientation="landscape" verticalDpi="0" r:id="rId1"/>
  <headerFooter alignWithMargins="0"/>
  <rowBreaks count="1" manualBreakCount="1">
    <brk id="16" max="16383" man="1"/>
  </rowBreaks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E1" sqref="E1"/>
    </sheetView>
  </sheetViews>
  <sheetFormatPr defaultRowHeight="12.75" x14ac:dyDescent="0.2"/>
  <cols>
    <col min="6" max="6" width="17.140625" customWidth="1"/>
    <col min="7" max="7" width="11" customWidth="1"/>
  </cols>
  <sheetData>
    <row r="1" spans="1:8" ht="15.75" x14ac:dyDescent="0.25">
      <c r="E1" s="62" t="s">
        <v>78</v>
      </c>
    </row>
    <row r="3" spans="1:8" x14ac:dyDescent="0.2">
      <c r="A3" s="16"/>
      <c r="B3" s="16"/>
      <c r="C3" s="16"/>
      <c r="D3" s="16"/>
      <c r="E3" s="16"/>
      <c r="F3" s="16"/>
      <c r="G3" s="23" t="s">
        <v>12</v>
      </c>
    </row>
    <row r="4" spans="1:8" x14ac:dyDescent="0.2">
      <c r="A4" s="2" t="s">
        <v>50</v>
      </c>
      <c r="B4" s="1"/>
      <c r="C4" s="1"/>
      <c r="D4" s="1"/>
      <c r="E4" s="1"/>
      <c r="F4" s="1"/>
      <c r="G4" s="13">
        <f>'Exhibit 1'!F60</f>
        <v>1682915.22</v>
      </c>
    </row>
    <row r="5" spans="1:8" x14ac:dyDescent="0.2">
      <c r="A5" s="2" t="s">
        <v>60</v>
      </c>
      <c r="B5" s="1"/>
      <c r="C5" s="1"/>
      <c r="D5" s="1"/>
      <c r="E5" s="1"/>
      <c r="F5" s="1"/>
      <c r="G5" s="7">
        <v>267000</v>
      </c>
    </row>
    <row r="6" spans="1:8" x14ac:dyDescent="0.2">
      <c r="A6" s="2" t="s">
        <v>61</v>
      </c>
      <c r="B6" s="1"/>
      <c r="C6" s="1"/>
      <c r="D6" s="1"/>
      <c r="E6" s="1"/>
      <c r="F6" s="1"/>
      <c r="G6" s="7">
        <f>G4-G5</f>
        <v>1415915.22</v>
      </c>
    </row>
    <row r="7" spans="1:8" x14ac:dyDescent="0.2">
      <c r="A7" s="1"/>
      <c r="B7" s="1"/>
      <c r="C7" s="1"/>
      <c r="D7" s="1"/>
      <c r="E7" s="1"/>
      <c r="F7" s="1"/>
      <c r="G7" s="1"/>
    </row>
    <row r="8" spans="1:8" x14ac:dyDescent="0.2">
      <c r="A8" s="2" t="s">
        <v>51</v>
      </c>
      <c r="B8" s="1"/>
      <c r="C8" s="1"/>
      <c r="D8" s="1"/>
      <c r="E8" s="1"/>
      <c r="F8" s="1"/>
      <c r="G8" s="13">
        <f>'Exhibit 1'!F43</f>
        <v>1588044.93</v>
      </c>
    </row>
    <row r="9" spans="1:8" x14ac:dyDescent="0.2">
      <c r="A9" s="2" t="s">
        <v>60</v>
      </c>
      <c r="B9" s="1"/>
      <c r="C9" s="1"/>
      <c r="D9" s="1"/>
      <c r="E9" s="1"/>
      <c r="F9" s="1"/>
      <c r="G9" s="7">
        <v>267000</v>
      </c>
    </row>
    <row r="10" spans="1:8" x14ac:dyDescent="0.2">
      <c r="A10" s="2" t="s">
        <v>61</v>
      </c>
      <c r="B10" s="1"/>
      <c r="C10" s="1"/>
      <c r="D10" s="1"/>
      <c r="E10" s="1"/>
      <c r="F10" s="1"/>
      <c r="G10" s="7">
        <f>G8-G9</f>
        <v>1321044.93</v>
      </c>
    </row>
    <row r="11" spans="1:8" x14ac:dyDescent="0.2">
      <c r="A11" s="1"/>
      <c r="B11" s="1"/>
      <c r="C11" s="1"/>
      <c r="D11" s="1"/>
      <c r="E11" s="1"/>
      <c r="F11" s="1"/>
      <c r="G11" s="1"/>
    </row>
    <row r="12" spans="1:8" x14ac:dyDescent="0.2">
      <c r="A12" s="2" t="s">
        <v>52</v>
      </c>
      <c r="B12" s="1"/>
      <c r="C12" s="1"/>
      <c r="D12" s="1"/>
      <c r="E12" s="1"/>
      <c r="F12" s="1"/>
      <c r="G12" s="8">
        <v>0.56699999999999995</v>
      </c>
    </row>
    <row r="13" spans="1:8" x14ac:dyDescent="0.2">
      <c r="A13" s="2"/>
      <c r="B13" s="1"/>
      <c r="C13" s="1"/>
      <c r="D13" s="1"/>
      <c r="E13" s="1"/>
      <c r="F13" s="1"/>
      <c r="G13" s="1"/>
    </row>
    <row r="14" spans="1:8" x14ac:dyDescent="0.2">
      <c r="A14" s="2" t="s">
        <v>53</v>
      </c>
      <c r="B14" s="1"/>
      <c r="C14" s="1"/>
      <c r="D14" s="1"/>
      <c r="E14" s="1"/>
      <c r="F14" s="1"/>
      <c r="G14" s="10">
        <f>G12*G6</f>
        <v>802823.92973999993</v>
      </c>
      <c r="H14" s="22"/>
    </row>
    <row r="15" spans="1:8" x14ac:dyDescent="0.2">
      <c r="A15" s="2"/>
      <c r="B15" s="1"/>
      <c r="C15" s="1"/>
      <c r="D15" s="1"/>
      <c r="E15" s="1"/>
      <c r="F15" s="1"/>
      <c r="G15" s="1"/>
    </row>
    <row r="16" spans="1:8" x14ac:dyDescent="0.2">
      <c r="A16" s="2" t="s">
        <v>54</v>
      </c>
      <c r="B16" s="1"/>
      <c r="C16" s="1"/>
      <c r="D16" s="1"/>
      <c r="E16" s="1"/>
      <c r="F16" s="1"/>
      <c r="G16" s="10">
        <f>G12*G10</f>
        <v>749032.47530999989</v>
      </c>
    </row>
    <row r="17" spans="1:8" x14ac:dyDescent="0.2">
      <c r="A17" s="1"/>
      <c r="B17" s="1"/>
      <c r="C17" s="1"/>
      <c r="D17" s="1"/>
      <c r="E17" s="1"/>
      <c r="F17" s="1"/>
      <c r="G17" s="1"/>
    </row>
    <row r="18" spans="1:8" x14ac:dyDescent="0.2">
      <c r="A18" s="2" t="s">
        <v>55</v>
      </c>
      <c r="B18" s="1"/>
      <c r="C18" s="1"/>
      <c r="D18" s="1"/>
      <c r="E18" s="1"/>
      <c r="F18" s="1"/>
      <c r="G18" s="7">
        <f>G14-G16</f>
        <v>53791.454430000042</v>
      </c>
    </row>
    <row r="19" spans="1:8" x14ac:dyDescent="0.2">
      <c r="A19" s="1"/>
      <c r="B19" s="1"/>
      <c r="C19" s="1"/>
      <c r="D19" s="1"/>
      <c r="E19" s="1"/>
      <c r="F19" s="1"/>
      <c r="G19" s="1"/>
    </row>
    <row r="20" spans="1:8" x14ac:dyDescent="0.2">
      <c r="A20" s="2" t="s">
        <v>48</v>
      </c>
      <c r="B20" s="1"/>
      <c r="C20" s="1"/>
      <c r="D20" s="1"/>
      <c r="E20" s="1"/>
      <c r="F20" s="1"/>
      <c r="G20" s="8">
        <v>0.15</v>
      </c>
    </row>
    <row r="21" spans="1:8" x14ac:dyDescent="0.2">
      <c r="A21" s="1"/>
      <c r="B21" s="1"/>
      <c r="C21" s="1"/>
      <c r="D21" s="1"/>
      <c r="E21" s="1"/>
      <c r="F21" s="1"/>
      <c r="G21" s="1"/>
    </row>
    <row r="22" spans="1:8" x14ac:dyDescent="0.2">
      <c r="A22" s="2" t="s">
        <v>49</v>
      </c>
      <c r="B22" s="1"/>
      <c r="C22" s="1"/>
      <c r="D22" s="1"/>
      <c r="E22" s="1"/>
      <c r="F22" s="1"/>
      <c r="G22" s="10">
        <f>G18*G20</f>
        <v>8068.7181645000055</v>
      </c>
    </row>
    <row r="23" spans="1:8" x14ac:dyDescent="0.2">
      <c r="A23" s="1"/>
      <c r="B23" s="1"/>
      <c r="C23" s="1"/>
      <c r="D23" s="1"/>
      <c r="E23" s="1"/>
      <c r="F23" s="1"/>
      <c r="G23" s="1"/>
    </row>
    <row r="24" spans="1:8" x14ac:dyDescent="0.2">
      <c r="A24" s="2" t="s">
        <v>56</v>
      </c>
      <c r="B24" s="1"/>
      <c r="C24" s="1"/>
      <c r="D24" s="1"/>
      <c r="E24" s="1"/>
      <c r="F24" s="1"/>
      <c r="G24" s="10">
        <f>G18-G22</f>
        <v>45722.736265500032</v>
      </c>
    </row>
    <row r="25" spans="1:8" x14ac:dyDescent="0.2">
      <c r="A25" s="1"/>
      <c r="B25" s="1"/>
      <c r="C25" s="1"/>
      <c r="D25" s="1"/>
      <c r="E25" s="1"/>
      <c r="F25" s="1"/>
      <c r="G25" s="1"/>
    </row>
    <row r="26" spans="1:8" x14ac:dyDescent="0.2">
      <c r="A26" s="2" t="s">
        <v>57</v>
      </c>
      <c r="B26" s="1"/>
      <c r="C26" s="1"/>
      <c r="D26" s="1"/>
      <c r="E26" s="1"/>
      <c r="F26" s="1"/>
      <c r="G26" s="10">
        <f>G14-G22</f>
        <v>794755.21157549997</v>
      </c>
    </row>
    <row r="27" spans="1:8" x14ac:dyDescent="0.2">
      <c r="A27" s="1"/>
      <c r="B27" s="1"/>
      <c r="C27" s="1"/>
      <c r="D27" s="1"/>
      <c r="E27" s="1"/>
      <c r="F27" s="1"/>
      <c r="G27" s="1"/>
    </row>
    <row r="28" spans="1:8" x14ac:dyDescent="0.2">
      <c r="A28" s="2" t="s">
        <v>58</v>
      </c>
      <c r="B28" s="1"/>
      <c r="C28" s="1"/>
      <c r="D28" s="1"/>
      <c r="E28" s="1"/>
      <c r="F28" s="1"/>
      <c r="G28" s="7">
        <v>704000</v>
      </c>
    </row>
    <row r="29" spans="1:8" x14ac:dyDescent="0.2">
      <c r="A29" s="1"/>
      <c r="B29" s="1"/>
      <c r="C29" s="1"/>
      <c r="D29" s="1"/>
      <c r="E29" s="1"/>
      <c r="F29" s="1"/>
      <c r="G29" s="1"/>
    </row>
    <row r="30" spans="1:8" x14ac:dyDescent="0.2">
      <c r="A30" s="2" t="s">
        <v>59</v>
      </c>
      <c r="B30" s="1"/>
      <c r="C30" s="1"/>
      <c r="D30" s="1"/>
      <c r="E30" s="1"/>
      <c r="F30" s="1"/>
      <c r="G30" s="10">
        <f>G26-G28</f>
        <v>90755.211575499969</v>
      </c>
      <c r="H30" s="8">
        <f>(G26/G28)-1</f>
        <v>0.12891365280610789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C15" sqref="C15"/>
    </sheetView>
  </sheetViews>
  <sheetFormatPr defaultRowHeight="12.75" x14ac:dyDescent="0.2"/>
  <cols>
    <col min="4" max="4" width="10.42578125" bestFit="1" customWidth="1"/>
    <col min="5" max="5" width="7.85546875" customWidth="1"/>
    <col min="6" max="6" width="11" customWidth="1"/>
    <col min="7" max="7" width="12.28515625" customWidth="1"/>
    <col min="8" max="8" width="10.28515625" customWidth="1"/>
  </cols>
  <sheetData>
    <row r="1" spans="1:10" ht="15.75" x14ac:dyDescent="0.25">
      <c r="A1" s="1"/>
      <c r="B1" s="1"/>
      <c r="C1" s="62" t="s">
        <v>77</v>
      </c>
      <c r="D1" s="1"/>
      <c r="E1" s="1"/>
      <c r="F1" s="1"/>
      <c r="G1" s="1"/>
      <c r="H1" s="1"/>
      <c r="I1" s="1"/>
      <c r="J1" s="1"/>
    </row>
    <row r="2" spans="1:10" x14ac:dyDescent="0.2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">
      <c r="A3" s="1"/>
      <c r="B3" s="1"/>
      <c r="C3" s="1"/>
      <c r="D3" s="2"/>
      <c r="E3" s="2"/>
      <c r="F3" s="2"/>
      <c r="G3" s="2"/>
      <c r="H3" s="60" t="s">
        <v>73</v>
      </c>
      <c r="I3" s="2"/>
      <c r="J3" s="1"/>
    </row>
    <row r="4" spans="1:10" x14ac:dyDescent="0.2">
      <c r="A4" s="1"/>
      <c r="B4" s="1"/>
      <c r="C4" s="1"/>
      <c r="D4" s="60" t="s">
        <v>68</v>
      </c>
      <c r="E4" s="60"/>
      <c r="F4" s="60" t="s">
        <v>71</v>
      </c>
      <c r="G4" s="60" t="s">
        <v>72</v>
      </c>
      <c r="H4" s="60" t="s">
        <v>74</v>
      </c>
      <c r="I4" s="2"/>
      <c r="J4" s="1"/>
    </row>
    <row r="5" spans="1:10" x14ac:dyDescent="0.2">
      <c r="A5" s="1"/>
      <c r="B5" s="1"/>
      <c r="C5" s="1"/>
      <c r="D5" s="6" t="s">
        <v>69</v>
      </c>
      <c r="E5" s="6" t="s">
        <v>70</v>
      </c>
      <c r="F5" s="6" t="s">
        <v>69</v>
      </c>
      <c r="G5" s="6" t="s">
        <v>69</v>
      </c>
      <c r="H5" s="6" t="s">
        <v>75</v>
      </c>
      <c r="I5" s="6" t="s">
        <v>76</v>
      </c>
      <c r="J5" s="1"/>
    </row>
    <row r="6" spans="1:10" x14ac:dyDescent="0.2">
      <c r="A6" s="2" t="s">
        <v>66</v>
      </c>
      <c r="B6" s="1"/>
      <c r="C6" s="1"/>
      <c r="D6" s="61">
        <v>0.16500000000000001</v>
      </c>
      <c r="E6" s="61">
        <v>0.10100000000000001</v>
      </c>
      <c r="F6" s="61">
        <v>0.17399999999999999</v>
      </c>
      <c r="G6" s="61">
        <v>0.16300000000000001</v>
      </c>
      <c r="H6" s="61">
        <v>0.16600000000000001</v>
      </c>
      <c r="I6" s="61">
        <v>7.3999999999999996E-2</v>
      </c>
      <c r="J6" s="1"/>
    </row>
    <row r="7" spans="1:10" x14ac:dyDescent="0.2">
      <c r="A7" s="2" t="s">
        <v>67</v>
      </c>
      <c r="B7" s="1"/>
      <c r="C7" s="1"/>
      <c r="D7" s="61">
        <v>0.129</v>
      </c>
      <c r="E7" s="61">
        <v>8.5999999999999993E-2</v>
      </c>
      <c r="F7" s="61">
        <v>0.182</v>
      </c>
      <c r="G7" s="61">
        <v>0.22700000000000001</v>
      </c>
      <c r="H7" s="61">
        <v>0.13400000000000001</v>
      </c>
      <c r="I7" s="61">
        <v>2.9899999999999999E-2</v>
      </c>
      <c r="J7" s="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Exhibit 1</vt:lpstr>
      <vt:lpstr>Exihibit 2</vt:lpstr>
      <vt:lpstr>Sheet3</vt:lpstr>
      <vt:lpstr>'Exhibit 1'!Print_Area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jdasovic</dc:creator>
  <cp:lastModifiedBy>Jan Havlíček</cp:lastModifiedBy>
  <cp:lastPrinted>2002-02-18T17:56:25Z</cp:lastPrinted>
  <dcterms:created xsi:type="dcterms:W3CDTF">2002-02-17T02:57:20Z</dcterms:created>
  <dcterms:modified xsi:type="dcterms:W3CDTF">2023-09-19T15:06:44Z</dcterms:modified>
</cp:coreProperties>
</file>