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F63B51-8166-4E3D-AC6F-387F69F0BA6A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<sst xmlns="http://schemas.openxmlformats.org/spreadsheetml/2006/main" count="61" uniqueCount="14">
  <si>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</si>
  <si>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</si>
  <si>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23,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</si>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</sst>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DEAL%20BREAKDOWN%20ANALYSI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174414</v>
      </c>
      <c r="E11" s="24">
        <f>(D11/D13)*100</f>
        <v>86.426568090145977</v>
      </c>
      <c r="F11" s="23">
        <f>'[1]PHYSICAL+FINANCIAL PIVOT '!E6</f>
        <v>13498952792</v>
      </c>
      <c r="G11" s="24">
        <f>(F11/F13)*100</f>
        <v>61.848321969518572</v>
      </c>
      <c r="H11" s="23">
        <f>'[1]PHYSICAL+FINANCIAL PIVOT '!F6</f>
        <v>16782521064.155085</v>
      </c>
      <c r="I11" s="24">
        <f>(H11/H13)*100</f>
        <v>39.541900185935667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27392</v>
      </c>
      <c r="E12" s="28">
        <f>(D12/D13)*100</f>
        <v>13.573431909854019</v>
      </c>
      <c r="F12" s="27">
        <f>'[1]PHYSICAL+FINANCIAL PIVOT '!E7</f>
        <v>8326947025.7070112</v>
      </c>
      <c r="G12" s="28">
        <f>(F12/F13)*100</f>
        <v>38.15167803048142</v>
      </c>
      <c r="H12" s="27">
        <f>'[1]PHYSICAL+FINANCIAL PIVOT '!F7</f>
        <v>25659852684.298012</v>
      </c>
      <c r="I12" s="28">
        <f>(H12/H13)*100</f>
        <v>60.45809981406434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201806</v>
      </c>
      <c r="E13" s="30"/>
      <c r="F13" s="29">
        <f>'[1]PHYSICAL+FINANCIAL PIVOT '!E8</f>
        <v>21825899817.707012</v>
      </c>
      <c r="G13" s="30"/>
      <c r="H13" s="29">
        <f>'[1]PHYSICAL+FINANCIAL PIVOT '!F8</f>
        <v>42442373748.453094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152618</v>
      </c>
      <c r="E15" s="24">
        <f>(D15/D17)*100</f>
        <v>77.116408800137435</v>
      </c>
      <c r="F15" s="23">
        <f>'[1]PHYSICAL+FINANCIAL PIVOT '!E9</f>
        <v>11613432734.633099</v>
      </c>
      <c r="G15" s="24">
        <f>(F15/F17)*100</f>
        <v>47.877530887326536</v>
      </c>
      <c r="H15" s="23">
        <f>'[1]PHYSICAL+FINANCIAL PIVOT '!F9</f>
        <v>21859604377.647686</v>
      </c>
      <c r="I15" s="24">
        <f>(H15/H17)*100</f>
        <v>45.737343178990173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45288</v>
      </c>
      <c r="E16" s="28">
        <f>(D16/D17)*100</f>
        <v>22.883591199862561</v>
      </c>
      <c r="F16" s="27">
        <f>'[1]PHYSICAL+FINANCIAL PIVOT '!E10</f>
        <v>12643107900.187403</v>
      </c>
      <c r="G16" s="28">
        <f>(F16/F17)*100</f>
        <v>52.12246911267345</v>
      </c>
      <c r="H16" s="27">
        <f>'[1]PHYSICAL+FINANCIAL PIVOT '!F10</f>
        <v>25934173875.062626</v>
      </c>
      <c r="I16" s="28">
        <f>(H16/H17)*100</f>
        <v>54.262656821009834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197906</v>
      </c>
      <c r="E17" s="30"/>
      <c r="F17" s="29">
        <f>'[1]PHYSICAL+FINANCIAL PIVOT '!E11</f>
        <v>24256540634.820503</v>
      </c>
      <c r="G17" s="30"/>
      <c r="H17" s="29">
        <f>'[1]PHYSICAL+FINANCIAL PIVOT '!F11</f>
        <v>47793778252.710312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70277</v>
      </c>
      <c r="E19" s="24">
        <f>(D19/D21)*100</f>
        <v>69.984464936565161</v>
      </c>
      <c r="F19" s="23">
        <f>'[1]PHYSICAL+FINANCIAL PIVOT '!E12</f>
        <v>7207195377.0429068</v>
      </c>
      <c r="G19" s="24">
        <f>(F19/F21)*100</f>
        <v>46.668496210068426</v>
      </c>
      <c r="H19" s="23">
        <f>'[1]PHYSICAL+FINANCIAL PIVOT '!F12</f>
        <v>20152634336.71236</v>
      </c>
      <c r="I19" s="24">
        <f>(H19/H21)*100</f>
        <v>49.777263330765031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30141</v>
      </c>
      <c r="E20" s="28">
        <f>(D20/D21)*100</f>
        <v>30.015535063434847</v>
      </c>
      <c r="F20" s="27">
        <f>'[1]PHYSICAL+FINANCIAL PIVOT '!E13</f>
        <v>8236189266.4245663</v>
      </c>
      <c r="G20" s="28">
        <f>(F20/F21)*100</f>
        <v>53.331503789931581</v>
      </c>
      <c r="H20" s="27">
        <f>'[1]PHYSICAL+FINANCIAL PIVOT '!F13</f>
        <v>20332986985.617237</v>
      </c>
      <c r="I20" s="28">
        <f>(H20/H21)*100</f>
        <v>50.222736669234969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100418</v>
      </c>
      <c r="E21" s="30"/>
      <c r="F21" s="29">
        <f>'[1]PHYSICAL+FINANCIAL PIVOT '!E14</f>
        <v>15443384643.467472</v>
      </c>
      <c r="G21" s="30"/>
      <c r="H21" s="29">
        <f>'[1]PHYSICAL+FINANCIAL PIVOT '!F14</f>
        <v>40485621322.329597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12559</v>
      </c>
      <c r="E23" s="24">
        <f>(D23/D25)*100</f>
        <v>79.081921793337955</v>
      </c>
      <c r="F23" s="23">
        <f>'[1]PHYSICAL+FINANCIAL PIVOT '!E15</f>
        <v>1124871798.4910002</v>
      </c>
      <c r="G23" s="24">
        <f>(F23/F25)*100</f>
        <v>61.195640754731897</v>
      </c>
      <c r="H23" s="23">
        <f>'[1]PHYSICAL+FINANCIAL PIVOT '!F15</f>
        <v>4111172445.092226</v>
      </c>
      <c r="I23" s="24">
        <f>(H23/H25)*100</f>
        <v>60.966873459733606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3322</v>
      </c>
      <c r="E24" s="28">
        <f>(D24/D25)*100</f>
        <v>20.918078206662049</v>
      </c>
      <c r="F24" s="27">
        <f>'[1]PHYSICAL+FINANCIAL PIVOT '!E16</f>
        <v>713284947.01872063</v>
      </c>
      <c r="G24" s="28">
        <f>(F24/F25)*100</f>
        <v>38.804359245268103</v>
      </c>
      <c r="H24" s="27">
        <f>'[1]PHYSICAL+FINANCIAL PIVOT '!F16</f>
        <v>2632116511.3400006</v>
      </c>
      <c r="I24" s="28">
        <f>(H24/H25)*100</f>
        <v>39.033126540266409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15881</v>
      </c>
      <c r="E25" s="30"/>
      <c r="F25" s="29">
        <f>'[1]PHYSICAL+FINANCIAL PIVOT '!E17</f>
        <v>1838156745.5097208</v>
      </c>
      <c r="G25" s="30"/>
      <c r="H25" s="29">
        <f>'[1]PHYSICAL+FINANCIAL PIVOT '!F17</f>
        <v>6743288956.4322262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30798</v>
      </c>
      <c r="E27" s="24">
        <f>(D27/D29)*100</f>
        <v>85.931919642857153</v>
      </c>
      <c r="F27" s="23">
        <f>'[1]PHYSICAL+FINANCIAL PIVOT '!E18</f>
        <v>6633131853</v>
      </c>
      <c r="G27" s="24">
        <f>(F27/F29)*100</f>
        <v>76.03660353538119</v>
      </c>
      <c r="H27" s="23">
        <f>'[1]PHYSICAL+FINANCIAL PIVOT '!F18</f>
        <v>35239679892.636299</v>
      </c>
      <c r="I27" s="24">
        <f>(H27/H29)*100</f>
        <v>79.286424009608638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5042</v>
      </c>
      <c r="E28" s="28">
        <f>(D28/D29)*100</f>
        <v>14.068080357142856</v>
      </c>
      <c r="F28" s="27">
        <f>'[1]PHYSICAL+FINANCIAL PIVOT '!E19</f>
        <v>2090471707.1110001</v>
      </c>
      <c r="G28" s="28">
        <f>(F28/F29)*100</f>
        <v>23.96339646461881</v>
      </c>
      <c r="H28" s="27">
        <f>'[1]PHYSICAL+FINANCIAL PIVOT '!F19</f>
        <v>9206365357.6396427</v>
      </c>
      <c r="I28" s="28">
        <f>(H28/H29)*100</f>
        <v>20.713575990391377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35840</v>
      </c>
      <c r="E29" s="30"/>
      <c r="F29" s="29">
        <f>'[1]PHYSICAL+FINANCIAL PIVOT '!E20</f>
        <v>8723603560.1110001</v>
      </c>
      <c r="G29" s="30"/>
      <c r="H29" s="29">
        <f>'[1]PHYSICAL+FINANCIAL PIVOT '!F20</f>
        <v>44446045250.27594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156006</v>
      </c>
      <c r="E31" s="24">
        <f>(D31/D33)*100</f>
        <v>71.11157706648676</v>
      </c>
      <c r="F31" s="23">
        <f>'[1]PHYSICAL+FINANCIAL PIVOT '!E21</f>
        <v>61443109017</v>
      </c>
      <c r="G31" s="24">
        <f>(F31/F33)*100</f>
        <v>39.968763582979086</v>
      </c>
      <c r="H31" s="23">
        <f>'[1]PHYSICAL+FINANCIAL PIVOT '!F21</f>
        <v>307075402780.42133</v>
      </c>
      <c r="I31" s="24">
        <f>(H31/H33)*100</f>
        <v>42.904635299943664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63376</v>
      </c>
      <c r="E32" s="28">
        <f>(D32/D33)*100</f>
        <v>28.88842293351323</v>
      </c>
      <c r="F32" s="27">
        <f>'[1]PHYSICAL+FINANCIAL PIVOT '!E22</f>
        <v>92284711182.987061</v>
      </c>
      <c r="G32" s="28">
        <f>(F32/F33)*100</f>
        <v>60.031236417020907</v>
      </c>
      <c r="H32" s="27">
        <f>'[1]PHYSICAL+FINANCIAL PIVOT '!F22</f>
        <v>408640744516.19623</v>
      </c>
      <c r="I32" s="28">
        <f>(H32/H33)*100</f>
        <v>57.095364700056336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219382</v>
      </c>
      <c r="E33" s="30"/>
      <c r="F33" s="29">
        <f>'[1]PHYSICAL+FINANCIAL PIVOT '!E23</f>
        <v>153727820199.98706</v>
      </c>
      <c r="G33" s="30"/>
      <c r="H33" s="29">
        <f>'[1]PHYSICAL+FINANCIAL PIVOT '!F23</f>
        <v>715716147296.61755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21167</v>
      </c>
      <c r="E35" s="24">
        <f>(D35/D37)*100</f>
        <v>55.521456300493135</v>
      </c>
      <c r="F35" s="23">
        <f>'[1]PHYSICAL+FINANCIAL PIVOT '!E24</f>
        <v>3637844922</v>
      </c>
      <c r="G35" s="24">
        <f>(F35/F37)*100</f>
        <v>31.017397550452721</v>
      </c>
      <c r="H35" s="23">
        <f>'[1]PHYSICAL+FINANCIAL PIVOT '!F24</f>
        <v>6739836194.4430628</v>
      </c>
      <c r="I35" s="24">
        <f>(H35/H37)*100</f>
        <v>33.429407703298338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16957</v>
      </c>
      <c r="E36" s="28">
        <f>(D36/D37)*100</f>
        <v>44.478543699506872</v>
      </c>
      <c r="F36" s="27">
        <f>'[1]PHYSICAL+FINANCIAL PIVOT '!E25</f>
        <v>8090556585.839922</v>
      </c>
      <c r="G36" s="28">
        <f>(F36/F37)*100</f>
        <v>68.982602449547286</v>
      </c>
      <c r="H36" s="27">
        <f>'[1]PHYSICAL+FINANCIAL PIVOT '!F25</f>
        <v>13421562578.344858</v>
      </c>
      <c r="I36" s="28">
        <f>(H36/H37)*100</f>
        <v>66.570592296701662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38124</v>
      </c>
      <c r="E37" s="30"/>
      <c r="F37" s="29">
        <f>'[1]PHYSICAL+FINANCIAL PIVOT '!E26</f>
        <v>11728401507.839922</v>
      </c>
      <c r="G37" s="30"/>
      <c r="H37" s="29">
        <f>'[1]PHYSICAL+FINANCIAL PIVOT '!F26</f>
        <v>20161398772.787922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120036</v>
      </c>
      <c r="E39" s="24">
        <f>(D39/D41)*100</f>
        <v>78.94819920549314</v>
      </c>
      <c r="F39" s="23">
        <f>'[1]PHYSICAL+FINANCIAL PIVOT '!E27</f>
        <v>16541615397.5</v>
      </c>
      <c r="G39" s="24">
        <f>(F39/F41)*100</f>
        <v>51.148738642419865</v>
      </c>
      <c r="H39" s="23">
        <f>'[1]PHYSICAL+FINANCIAL PIVOT '!F27</f>
        <v>25223379219.816624</v>
      </c>
      <c r="I39" s="24">
        <f>(H39/H41)*100</f>
        <v>46.446194643757387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32008</v>
      </c>
      <c r="E40" s="28">
        <f>(D40/D41)*100</f>
        <v>21.051800794506853</v>
      </c>
      <c r="F40" s="27">
        <f>'[1]PHYSICAL+FINANCIAL PIVOT '!E28</f>
        <v>15798606153.498955</v>
      </c>
      <c r="G40" s="28">
        <f>(F40/F41)*100</f>
        <v>48.851261357580135</v>
      </c>
      <c r="H40" s="27">
        <f>'[1]PHYSICAL+FINANCIAL PIVOT '!F28</f>
        <v>29083285542.022541</v>
      </c>
      <c r="I40" s="28">
        <f>(H40/H41)*100</f>
        <v>53.553805356242613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152044</v>
      </c>
      <c r="E41" s="30"/>
      <c r="F41" s="29">
        <f>'[1]PHYSICAL+FINANCIAL PIVOT '!E29</f>
        <v>32340221550.998955</v>
      </c>
      <c r="G41" s="30"/>
      <c r="H41" s="29">
        <f>'[1]PHYSICAL+FINANCIAL PIVOT '!F29</f>
        <v>54306664761.839165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  <c r="J44" s="8"/>
    </row>
    <row r="45" spans="1:10" x14ac:dyDescent="0.2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174414</v>
      </c>
      <c r="E11" s="24">
        <f>(D11/D13)*100</f>
        <v>86.426568090145977</v>
      </c>
      <c r="F11" s="23">
        <f>'[1]FINANCIAL PIVOT'!E6</f>
        <v>13498952792</v>
      </c>
      <c r="G11" s="24">
        <f>(F11/F13)*100</f>
        <v>61.848321969518572</v>
      </c>
      <c r="H11" s="23">
        <f>'[1]FINANCIAL PIVOT'!F6</f>
        <v>16782521064.155085</v>
      </c>
      <c r="I11" s="24">
        <f>(H11/H13)*100</f>
        <v>39.541900185935667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27392</v>
      </c>
      <c r="E12" s="28">
        <f>(D12/D13)*100</f>
        <v>13.573431909854019</v>
      </c>
      <c r="F12" s="27">
        <f>'[1]FINANCIAL PIVOT'!E7</f>
        <v>8326947025.7070112</v>
      </c>
      <c r="G12" s="28">
        <f>(F12/F13)*100</f>
        <v>38.15167803048142</v>
      </c>
      <c r="H12" s="27">
        <f>'[1]FINANCIAL PIVOT'!F7</f>
        <v>25659852684.298012</v>
      </c>
      <c r="I12" s="28">
        <f>(H12/H13)*100</f>
        <v>60.45809981406434</v>
      </c>
    </row>
    <row r="13" spans="1:9" x14ac:dyDescent="0.2">
      <c r="A13" s="4"/>
      <c r="B13" s="4" t="s">
        <v>8</v>
      </c>
      <c r="C13" s="4"/>
      <c r="D13" s="29">
        <f>'[1]FINANCIAL PIVOT'!D8</f>
        <v>201806</v>
      </c>
      <c r="E13" s="30"/>
      <c r="F13" s="29">
        <f>'[1]FINANCIAL PIVOT'!E8</f>
        <v>21825899817.707012</v>
      </c>
      <c r="G13" s="30"/>
      <c r="H13" s="29">
        <f>'[1]FINANCIAL PIVOT'!F8</f>
        <v>42442373748.453094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152618</v>
      </c>
      <c r="E15" s="24">
        <f>(D15/D17)*100</f>
        <v>77.116408800137435</v>
      </c>
      <c r="F15" s="23">
        <f>'[1]FINANCIAL PIVOT'!E9</f>
        <v>11613432734.633099</v>
      </c>
      <c r="G15" s="24">
        <f>(F15/F17)*100</f>
        <v>47.877530887326536</v>
      </c>
      <c r="H15" s="23">
        <f>'[1]FINANCIAL PIVOT'!F9</f>
        <v>21859604377.647686</v>
      </c>
      <c r="I15" s="24">
        <f>(H15/H17)*100</f>
        <v>45.737343178990173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45288</v>
      </c>
      <c r="E16" s="28">
        <f>(D16/D17)*100</f>
        <v>22.883591199862561</v>
      </c>
      <c r="F16" s="27">
        <f>'[1]FINANCIAL PIVOT'!E10</f>
        <v>12643107900.187403</v>
      </c>
      <c r="G16" s="28">
        <f>(F16/F17)*100</f>
        <v>52.12246911267345</v>
      </c>
      <c r="H16" s="27">
        <f>'[1]FINANCIAL PIVOT'!F10</f>
        <v>25934173875.062626</v>
      </c>
      <c r="I16" s="28">
        <f>(H16/H17)*100</f>
        <v>54.262656821009834</v>
      </c>
    </row>
    <row r="17" spans="1:9" x14ac:dyDescent="0.2">
      <c r="A17" s="4"/>
      <c r="B17" s="4" t="s">
        <v>8</v>
      </c>
      <c r="C17" s="4"/>
      <c r="D17" s="29">
        <f>'[1]FINANCIAL PIVOT'!D11</f>
        <v>197906</v>
      </c>
      <c r="E17" s="30"/>
      <c r="F17" s="29">
        <f>'[1]FINANCIAL PIVOT'!E11</f>
        <v>24256540634.820503</v>
      </c>
      <c r="G17" s="30"/>
      <c r="H17" s="29">
        <f>'[1]FINANCIAL PIVOT'!F11</f>
        <v>47793778252.710312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70277</v>
      </c>
      <c r="E19" s="24">
        <f>(D19/D21)*100</f>
        <v>69.984464936565161</v>
      </c>
      <c r="F19" s="23">
        <f>'[1]FINANCIAL PIVOT'!E12</f>
        <v>7207195377.0429068</v>
      </c>
      <c r="G19" s="24">
        <f>(F19/F21)*100</f>
        <v>46.668496210068426</v>
      </c>
      <c r="H19" s="23">
        <f>'[1]FINANCIAL PIVOT'!F12</f>
        <v>20152634336.71236</v>
      </c>
      <c r="I19" s="24">
        <f>(H19/H21)*100</f>
        <v>49.777263330765031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30141</v>
      </c>
      <c r="E20" s="28">
        <f>(D20/D21)*100</f>
        <v>30.015535063434847</v>
      </c>
      <c r="F20" s="27">
        <f>'[1]FINANCIAL PIVOT'!E13</f>
        <v>8236189266.4245663</v>
      </c>
      <c r="G20" s="28">
        <f>(F20/F21)*100</f>
        <v>53.331503789931581</v>
      </c>
      <c r="H20" s="27">
        <f>'[1]FINANCIAL PIVOT'!F13</f>
        <v>20332986985.617237</v>
      </c>
      <c r="I20" s="28">
        <f>(H20/H21)*100</f>
        <v>50.222736669234969</v>
      </c>
    </row>
    <row r="21" spans="1:9" x14ac:dyDescent="0.2">
      <c r="A21" s="4"/>
      <c r="B21" s="4" t="s">
        <v>8</v>
      </c>
      <c r="C21" s="4"/>
      <c r="D21" s="29">
        <f>'[1]FINANCIAL PIVOT'!D14</f>
        <v>100418</v>
      </c>
      <c r="E21" s="30"/>
      <c r="F21" s="29">
        <f>'[1]FINANCIAL PIVOT'!E14</f>
        <v>15443384643.467472</v>
      </c>
      <c r="G21" s="30"/>
      <c r="H21" s="29">
        <f>'[1]FINANCIAL PIVOT'!F14</f>
        <v>40485621322.329597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12559</v>
      </c>
      <c r="E23" s="24">
        <f>(D23/D25)*100</f>
        <v>79.081921793337955</v>
      </c>
      <c r="F23" s="23">
        <f>'[1]FINANCIAL PIVOT'!E15</f>
        <v>1124871798.4910002</v>
      </c>
      <c r="G23" s="24">
        <f>(F23/F25)*100</f>
        <v>61.195640754731897</v>
      </c>
      <c r="H23" s="23">
        <f>'[1]FINANCIAL PIVOT'!F15</f>
        <v>4111172445.092226</v>
      </c>
      <c r="I23" s="24">
        <f>(H23/H25)*100</f>
        <v>60.966873459733606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3322</v>
      </c>
      <c r="E24" s="28">
        <f>(D24/D25)*100</f>
        <v>20.918078206662049</v>
      </c>
      <c r="F24" s="27">
        <f>'[1]FINANCIAL PIVOT'!E16</f>
        <v>713284947.01872063</v>
      </c>
      <c r="G24" s="28">
        <f>(F24/F25)*100</f>
        <v>38.804359245268103</v>
      </c>
      <c r="H24" s="27">
        <f>'[1]FINANCIAL PIVOT'!F16</f>
        <v>2632116511.3400006</v>
      </c>
      <c r="I24" s="28">
        <f>(H24/H25)*100</f>
        <v>39.033126540266409</v>
      </c>
    </row>
    <row r="25" spans="1:9" x14ac:dyDescent="0.2">
      <c r="A25" s="4"/>
      <c r="B25" s="4" t="s">
        <v>8</v>
      </c>
      <c r="C25" s="4"/>
      <c r="D25" s="29">
        <f>'[1]FINANCIAL PIVOT'!D17</f>
        <v>15881</v>
      </c>
      <c r="E25" s="30"/>
      <c r="F25" s="29">
        <f>'[1]FINANCIAL PIVOT'!E17</f>
        <v>1838156745.5097208</v>
      </c>
      <c r="G25" s="30"/>
      <c r="H25" s="29">
        <f>'[1]FINANCIAL PIVOT'!F17</f>
        <v>6743288956.4322262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30798</v>
      </c>
      <c r="E27" s="24">
        <f>(D27/D29)*100</f>
        <v>85.931919642857153</v>
      </c>
      <c r="F27" s="23">
        <f>'[1]FINANCIAL PIVOT'!E18</f>
        <v>6633131853</v>
      </c>
      <c r="G27" s="24">
        <f>(F27/F29)*100</f>
        <v>76.03660353538119</v>
      </c>
      <c r="H27" s="23">
        <f>'[1]FINANCIAL PIVOT'!F18</f>
        <v>35239679892.636299</v>
      </c>
      <c r="I27" s="24">
        <f>(H27/H29)*100</f>
        <v>79.286424009608638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5042</v>
      </c>
      <c r="E28" s="28">
        <f>(D28/D29)*100</f>
        <v>14.068080357142856</v>
      </c>
      <c r="F28" s="27">
        <f>'[1]FINANCIAL PIVOT'!E19</f>
        <v>2090471707.1110001</v>
      </c>
      <c r="G28" s="28">
        <f>(F28/F29)*100</f>
        <v>23.96339646461881</v>
      </c>
      <c r="H28" s="27">
        <f>'[1]FINANCIAL PIVOT'!F19</f>
        <v>9206365357.6396427</v>
      </c>
      <c r="I28" s="28">
        <f>(H28/H29)*100</f>
        <v>20.713575990391377</v>
      </c>
    </row>
    <row r="29" spans="1:9" x14ac:dyDescent="0.2">
      <c r="A29" s="4"/>
      <c r="B29" s="4" t="s">
        <v>8</v>
      </c>
      <c r="C29" s="4"/>
      <c r="D29" s="29">
        <f>'[1]FINANCIAL PIVOT'!D20</f>
        <v>35840</v>
      </c>
      <c r="E29" s="30"/>
      <c r="F29" s="29">
        <f>'[1]FINANCIAL PIVOT'!E20</f>
        <v>8723603560.1110001</v>
      </c>
      <c r="G29" s="30"/>
      <c r="H29" s="29">
        <f>'[1]FINANCIAL PIVOT'!F20</f>
        <v>44446045250.27594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156006</v>
      </c>
      <c r="E31" s="24">
        <f>(D31/D33)*100</f>
        <v>71.11157706648676</v>
      </c>
      <c r="F31" s="23">
        <f>'[1]FINANCIAL PIVOT'!E21</f>
        <v>61443109017</v>
      </c>
      <c r="G31" s="24">
        <f>(F31/F33)*100</f>
        <v>39.968763582979086</v>
      </c>
      <c r="H31" s="23">
        <f>'[1]FINANCIAL PIVOT'!F21</f>
        <v>307075402780.42133</v>
      </c>
      <c r="I31" s="24">
        <f>(H31/H33)*100</f>
        <v>42.904635299943664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63376</v>
      </c>
      <c r="E32" s="28">
        <f>(D32/D33)*100</f>
        <v>28.88842293351323</v>
      </c>
      <c r="F32" s="27">
        <f>'[1]FINANCIAL PIVOT'!E22</f>
        <v>92284711182.987061</v>
      </c>
      <c r="G32" s="28">
        <f>(F32/F33)*100</f>
        <v>60.031236417020907</v>
      </c>
      <c r="H32" s="27">
        <f>'[1]FINANCIAL PIVOT'!F22</f>
        <v>408640744516.19623</v>
      </c>
      <c r="I32" s="28">
        <f>(H32/H33)*100</f>
        <v>57.095364700056336</v>
      </c>
    </row>
    <row r="33" spans="1:9" x14ac:dyDescent="0.2">
      <c r="A33" s="4"/>
      <c r="B33" s="4" t="s">
        <v>8</v>
      </c>
      <c r="C33" s="4"/>
      <c r="D33" s="29">
        <f>'[1]FINANCIAL PIVOT'!D23</f>
        <v>219382</v>
      </c>
      <c r="E33" s="30"/>
      <c r="F33" s="29">
        <f>'[1]FINANCIAL PIVOT'!E23</f>
        <v>153727820199.98706</v>
      </c>
      <c r="G33" s="30"/>
      <c r="H33" s="29">
        <f>'[1]FINANCIAL PIVOT'!F23</f>
        <v>715716147296.61755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21167</v>
      </c>
      <c r="E35" s="24">
        <f>(D35/D37)*100</f>
        <v>55.521456300493135</v>
      </c>
      <c r="F35" s="23">
        <f>'[1]FINANCIAL PIVOT'!E24</f>
        <v>3637844922</v>
      </c>
      <c r="G35" s="24">
        <f>(F35/F37)*100</f>
        <v>31.017397550452721</v>
      </c>
      <c r="H35" s="23">
        <f>'[1]FINANCIAL PIVOT'!F24</f>
        <v>6739836194.4430628</v>
      </c>
      <c r="I35" s="24">
        <f>(H35/H37)*100</f>
        <v>33.429407703298338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16957</v>
      </c>
      <c r="E36" s="28">
        <f>(D36/D37)*100</f>
        <v>44.478543699506872</v>
      </c>
      <c r="F36" s="27">
        <f>'[1]FINANCIAL PIVOT'!E25</f>
        <v>8090556585.839922</v>
      </c>
      <c r="G36" s="28">
        <f>(F36/F37)*100</f>
        <v>68.982602449547286</v>
      </c>
      <c r="H36" s="27">
        <f>'[1]FINANCIAL PIVOT'!F25</f>
        <v>13421562578.344858</v>
      </c>
      <c r="I36" s="28">
        <f>(H36/H37)*100</f>
        <v>66.570592296701662</v>
      </c>
    </row>
    <row r="37" spans="1:9" x14ac:dyDescent="0.2">
      <c r="A37" s="4"/>
      <c r="B37" s="4" t="s">
        <v>8</v>
      </c>
      <c r="C37" s="4"/>
      <c r="D37" s="29">
        <f>'[1]FINANCIAL PIVOT'!D26</f>
        <v>38124</v>
      </c>
      <c r="E37" s="30"/>
      <c r="F37" s="29">
        <f>'[1]FINANCIAL PIVOT'!E26</f>
        <v>11728401507.839922</v>
      </c>
      <c r="G37" s="30"/>
      <c r="H37" s="29">
        <f>'[1]FINANCIAL PIVOT'!F26</f>
        <v>20161398772.787922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120036</v>
      </c>
      <c r="E39" s="24">
        <f>(D39/D41)*100</f>
        <v>78.94819920549314</v>
      </c>
      <c r="F39" s="23">
        <f>'[1]FINANCIAL PIVOT'!E27</f>
        <v>16541615397.5</v>
      </c>
      <c r="G39" s="24">
        <f>(F39/F41)*100</f>
        <v>51.148738642419865</v>
      </c>
      <c r="H39" s="23">
        <f>'[1]FINANCIAL PIVOT'!F27</f>
        <v>25223379219.816624</v>
      </c>
      <c r="I39" s="24">
        <f>(H39/H41)*100</f>
        <v>46.446194643757387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32008</v>
      </c>
      <c r="E40" s="28">
        <f>(D40/D41)*100</f>
        <v>21.051800794506853</v>
      </c>
      <c r="F40" s="27">
        <f>'[1]FINANCIAL PIVOT'!E28</f>
        <v>15798606153.498955</v>
      </c>
      <c r="G40" s="28">
        <f>(F40/F41)*100</f>
        <v>48.851261357580135</v>
      </c>
      <c r="H40" s="27">
        <f>'[1]FINANCIAL PIVOT'!F28</f>
        <v>29083285542.022541</v>
      </c>
      <c r="I40" s="28">
        <f>(H40/H41)*100</f>
        <v>53.553805356242613</v>
      </c>
    </row>
    <row r="41" spans="1:9" x14ac:dyDescent="0.2">
      <c r="A41" s="4"/>
      <c r="B41" s="4" t="s">
        <v>8</v>
      </c>
      <c r="C41" s="4"/>
      <c r="D41" s="29">
        <f>'[1]FINANCIAL PIVOT'!D29</f>
        <v>152044</v>
      </c>
      <c r="E41" s="30"/>
      <c r="F41" s="29">
        <f>'[1]FINANCIAL PIVOT'!E29</f>
        <v>32340221550.998955</v>
      </c>
      <c r="G41" s="30"/>
      <c r="H41" s="29">
        <f>'[1]FINANCIAL PIVOT'!F29</f>
        <v>54306664761.839165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</row>
    <row r="44" spans="1:9" x14ac:dyDescent="0.2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</row>
    <row r="45" spans="1:9" x14ac:dyDescent="0.2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174414</v>
      </c>
      <c r="E11" s="24">
        <f>(D11/D13)*100</f>
        <v>86.426568090145977</v>
      </c>
      <c r="F11" s="23">
        <f>'[1]PHYSICAL PIVOT'!E6</f>
        <v>13498952792</v>
      </c>
      <c r="G11" s="24">
        <f>(F11/F13)*100</f>
        <v>61.848321969518572</v>
      </c>
      <c r="H11" s="23">
        <f>'[1]PHYSICAL PIVOT'!F6</f>
        <v>16782521064.155085</v>
      </c>
      <c r="I11" s="24">
        <f>(H11/H13)*100</f>
        <v>39.541900185935667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27392</v>
      </c>
      <c r="E12" s="28">
        <f>(D12/D13)*100</f>
        <v>13.573431909854019</v>
      </c>
      <c r="F12" s="27">
        <f>'[1]PHYSICAL PIVOT'!E7</f>
        <v>8326947025.7070112</v>
      </c>
      <c r="G12" s="28">
        <f>(F12/F13)*100</f>
        <v>38.15167803048142</v>
      </c>
      <c r="H12" s="27">
        <f>'[1]PHYSICAL PIVOT'!F7</f>
        <v>25659852684.298012</v>
      </c>
      <c r="I12" s="28">
        <f>(H12/H13)*100</f>
        <v>60.45809981406434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201806</v>
      </c>
      <c r="E13" s="30"/>
      <c r="F13" s="29">
        <f>'[1]PHYSICAL PIVOT'!E8</f>
        <v>21825899817.707012</v>
      </c>
      <c r="G13" s="30"/>
      <c r="H13" s="29">
        <f>'[1]PHYSICAL PIVOT'!F8</f>
        <v>42442373748.453094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152618</v>
      </c>
      <c r="E15" s="24">
        <f>(D15/D17)*100</f>
        <v>77.116408800137435</v>
      </c>
      <c r="F15" s="23">
        <f>'[1]PHYSICAL PIVOT'!E9</f>
        <v>11613432734.633099</v>
      </c>
      <c r="G15" s="24">
        <f>(F15/F17)*100</f>
        <v>47.877530887326536</v>
      </c>
      <c r="H15" s="23">
        <f>'[1]PHYSICAL PIVOT'!F9</f>
        <v>21859604377.647686</v>
      </c>
      <c r="I15" s="24">
        <f>(H15/H17)*100</f>
        <v>45.737343178990173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45288</v>
      </c>
      <c r="E16" s="28">
        <f>(D16/D17)*100</f>
        <v>22.883591199862561</v>
      </c>
      <c r="F16" s="27">
        <f>'[1]PHYSICAL PIVOT'!E10</f>
        <v>12643107900.187403</v>
      </c>
      <c r="G16" s="28">
        <f>(F16/F17)*100</f>
        <v>52.12246911267345</v>
      </c>
      <c r="H16" s="27">
        <f>'[1]PHYSICAL PIVOT'!F10</f>
        <v>25934173875.062626</v>
      </c>
      <c r="I16" s="28">
        <f>(H16/H17)*100</f>
        <v>54.262656821009834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197906</v>
      </c>
      <c r="E17" s="30"/>
      <c r="F17" s="29">
        <f>'[1]PHYSICAL PIVOT'!E11</f>
        <v>24256540634.820503</v>
      </c>
      <c r="G17" s="30"/>
      <c r="H17" s="29">
        <f>'[1]PHYSICAL PIVOT'!F11</f>
        <v>47793778252.710312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70277</v>
      </c>
      <c r="E19" s="24">
        <f>(D19/D21)*100</f>
        <v>69.984464936565161</v>
      </c>
      <c r="F19" s="23">
        <f>'[1]PHYSICAL PIVOT'!E12</f>
        <v>7207195377.0429068</v>
      </c>
      <c r="G19" s="24">
        <f>(F19/F21)*100</f>
        <v>46.668496210068426</v>
      </c>
      <c r="H19" s="23">
        <f>'[1]PHYSICAL PIVOT'!F12</f>
        <v>20152634336.71236</v>
      </c>
      <c r="I19" s="24">
        <f>(H19/H21)*100</f>
        <v>49.777263330765031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30141</v>
      </c>
      <c r="E20" s="28">
        <f>(D20/D21)*100</f>
        <v>30.015535063434847</v>
      </c>
      <c r="F20" s="27">
        <f>'[1]PHYSICAL PIVOT'!E13</f>
        <v>8236189266.4245663</v>
      </c>
      <c r="G20" s="28">
        <f>(F20/F21)*100</f>
        <v>53.331503789931581</v>
      </c>
      <c r="H20" s="27">
        <f>'[1]PHYSICAL PIVOT'!F13</f>
        <v>20332986985.617237</v>
      </c>
      <c r="I20" s="28">
        <f>(H20/H21)*100</f>
        <v>50.222736669234969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100418</v>
      </c>
      <c r="E21" s="30"/>
      <c r="F21" s="29">
        <f>'[1]PHYSICAL PIVOT'!E14</f>
        <v>15443384643.467472</v>
      </c>
      <c r="G21" s="30"/>
      <c r="H21" s="29">
        <f>'[1]PHYSICAL PIVOT'!F14</f>
        <v>40485621322.329597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12559</v>
      </c>
      <c r="E23" s="24">
        <f>(D23/D25)*100</f>
        <v>79.081921793337955</v>
      </c>
      <c r="F23" s="23">
        <f>'[1]PHYSICAL PIVOT'!E15</f>
        <v>1124871798.4910002</v>
      </c>
      <c r="G23" s="24">
        <f>(F23/F25)*100</f>
        <v>61.195640754731897</v>
      </c>
      <c r="H23" s="23">
        <f>'[1]PHYSICAL PIVOT'!F15</f>
        <v>4111172445.092226</v>
      </c>
      <c r="I23" s="24">
        <f>(H23/H25)*100</f>
        <v>60.966873459733606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3322</v>
      </c>
      <c r="E24" s="28">
        <f>(D24/D25)*100</f>
        <v>20.918078206662049</v>
      </c>
      <c r="F24" s="27">
        <f>'[1]PHYSICAL PIVOT'!E16</f>
        <v>713284947.01872063</v>
      </c>
      <c r="G24" s="28">
        <f>(F24/F25)*100</f>
        <v>38.804359245268103</v>
      </c>
      <c r="H24" s="27">
        <f>'[1]PHYSICAL PIVOT'!F16</f>
        <v>2632116511.3400006</v>
      </c>
      <c r="I24" s="28">
        <f>(H24/H25)*100</f>
        <v>39.033126540266409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15881</v>
      </c>
      <c r="E25" s="30"/>
      <c r="F25" s="29">
        <f>'[1]PHYSICAL PIVOT'!E17</f>
        <v>1838156745.5097208</v>
      </c>
      <c r="G25" s="30"/>
      <c r="H25" s="29">
        <f>'[1]PHYSICAL PIVOT'!F17</f>
        <v>6743288956.4322262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30798</v>
      </c>
      <c r="E31" s="24">
        <f>(D31/D33)*100</f>
        <v>85.931919642857153</v>
      </c>
      <c r="F31" s="23">
        <f>'[1]PHYSICAL PIVOT'!E18</f>
        <v>6633131853</v>
      </c>
      <c r="G31" s="24">
        <f>(F31/F33)*100</f>
        <v>76.03660353538119</v>
      </c>
      <c r="H31" s="23">
        <f>'[1]PHYSICAL PIVOT'!F18</f>
        <v>35239679892.636299</v>
      </c>
      <c r="I31" s="24">
        <f>(H31/H33)*100</f>
        <v>79.286424009608638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5042</v>
      </c>
      <c r="E32" s="28">
        <f>(D32/D33)*100</f>
        <v>14.068080357142856</v>
      </c>
      <c r="F32" s="27">
        <f>'[1]PHYSICAL PIVOT'!E19</f>
        <v>2090471707.1110001</v>
      </c>
      <c r="G32" s="28">
        <f>(F32/F33)*100</f>
        <v>23.96339646461881</v>
      </c>
      <c r="H32" s="27">
        <f>'[1]PHYSICAL PIVOT'!F19</f>
        <v>9206365357.6396427</v>
      </c>
      <c r="I32" s="28">
        <f>(H32/H33)*100</f>
        <v>20.713575990391377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35840</v>
      </c>
      <c r="E33" s="30"/>
      <c r="F33" s="29">
        <f>'[1]PHYSICAL PIVOT'!E20</f>
        <v>8723603560.1110001</v>
      </c>
      <c r="G33" s="30"/>
      <c r="H33" s="29">
        <f>'[1]PHYSICAL PIVOT'!F20</f>
        <v>44446045250.27594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156006</v>
      </c>
      <c r="E35" s="24">
        <f>(D35/D37)*100</f>
        <v>71.11157706648676</v>
      </c>
      <c r="F35" s="23">
        <f>'[1]PHYSICAL PIVOT'!E21</f>
        <v>61443109017</v>
      </c>
      <c r="G35" s="24">
        <f>(F35/F37)*100</f>
        <v>39.968763582979086</v>
      </c>
      <c r="H35" s="23">
        <f>'[1]PHYSICAL PIVOT'!F21</f>
        <v>307075402780.42133</v>
      </c>
      <c r="I35" s="24">
        <f>(H35/H37)*100</f>
        <v>42.904635299943664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63376</v>
      </c>
      <c r="E36" s="28">
        <f>(D36/D37)*100</f>
        <v>28.88842293351323</v>
      </c>
      <c r="F36" s="27">
        <f>'[1]PHYSICAL PIVOT'!E22</f>
        <v>92284711182.987061</v>
      </c>
      <c r="G36" s="28">
        <f>(F36/F37)*100</f>
        <v>60.031236417020907</v>
      </c>
      <c r="H36" s="27">
        <f>'[1]PHYSICAL PIVOT'!F22</f>
        <v>408640744516.19623</v>
      </c>
      <c r="I36" s="28">
        <f>(H36/H37)*100</f>
        <v>57.095364700056336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219382</v>
      </c>
      <c r="E37" s="30"/>
      <c r="F37" s="29">
        <f>'[1]PHYSICAL PIVOT'!E23</f>
        <v>153727820199.98706</v>
      </c>
      <c r="G37" s="30"/>
      <c r="H37" s="29">
        <f>'[1]PHYSICAL PIVOT'!F23</f>
        <v>715716147296.61755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21167</v>
      </c>
      <c r="E39" s="24">
        <f>(D39/D41)*100</f>
        <v>55.521456300493135</v>
      </c>
      <c r="F39" s="23">
        <f>'[1]PHYSICAL PIVOT'!E24</f>
        <v>3637844922</v>
      </c>
      <c r="G39" s="24">
        <f>(F39/F41)*100</f>
        <v>31.017397550452721</v>
      </c>
      <c r="H39" s="23">
        <f>'[1]PHYSICAL PIVOT'!F24</f>
        <v>6739836194.4430628</v>
      </c>
      <c r="I39" s="24">
        <f>(H39/H41)*100</f>
        <v>33.429407703298338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16957</v>
      </c>
      <c r="E40" s="28">
        <f>(D40/D41)*100</f>
        <v>44.478543699506872</v>
      </c>
      <c r="F40" s="27">
        <f>'[1]PHYSICAL PIVOT'!E25</f>
        <v>8090556585.839922</v>
      </c>
      <c r="G40" s="28">
        <f>(F40/F41)*100</f>
        <v>68.982602449547286</v>
      </c>
      <c r="H40" s="27">
        <f>'[1]PHYSICAL PIVOT'!F25</f>
        <v>13421562578.344858</v>
      </c>
      <c r="I40" s="28">
        <f>(H40/H41)*100</f>
        <v>66.570592296701662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38124</v>
      </c>
      <c r="E41" s="30"/>
      <c r="F41" s="29">
        <f>'[1]PHYSICAL PIVOT'!E26</f>
        <v>11728401507.839922</v>
      </c>
      <c r="G41" s="30"/>
      <c r="H41" s="29">
        <f>'[1]PHYSICAL PIVOT'!F26</f>
        <v>20161398772.787922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617839</v>
      </c>
      <c r="E43" s="24">
        <f>(D43/D45)*100</f>
        <v>76.337018151446145</v>
      </c>
      <c r="F43" s="23">
        <f>SUM(F39,F35,F31,F27,F23,F19,F15,F11)</f>
        <v>105158538494.16701</v>
      </c>
      <c r="G43" s="24">
        <f>(F43/F45)*100</f>
        <v>44.269113884209872</v>
      </c>
      <c r="H43" s="23">
        <f>SUM(H39,H35,H31,H27,H23,H19,H15,H11)</f>
        <v>411960851091.10803</v>
      </c>
      <c r="I43" s="24">
        <f>(H43/H45)*100</f>
        <v>44.886243633039022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191518</v>
      </c>
      <c r="E44" s="28">
        <f>(D44/D45)*100</f>
        <v>23.662981848553851</v>
      </c>
      <c r="F44" s="27">
        <f>SUM(F40,F36,F32,F28,F24,F20,F16,F12)</f>
        <v>132385268615.2757</v>
      </c>
      <c r="G44" s="28">
        <f>(F44/F45)*100</f>
        <v>55.730886115790135</v>
      </c>
      <c r="H44" s="27">
        <f>SUM(H40,H36,H32,H28,H24,H20,H16,H12)</f>
        <v>505827802508.49866</v>
      </c>
      <c r="I44" s="28">
        <f>(H44/H45)*100</f>
        <v>55.113756366960978</v>
      </c>
      <c r="J44" s="8"/>
    </row>
    <row r="45" spans="1:10" x14ac:dyDescent="0.2">
      <c r="A45" s="4"/>
      <c r="B45" s="4" t="s">
        <v>8</v>
      </c>
      <c r="C45" s="4"/>
      <c r="D45" s="29">
        <f>SUM(D43:D44)</f>
        <v>809357</v>
      </c>
      <c r="E45" s="30"/>
      <c r="F45" s="29">
        <f>SUM(F43:F44)</f>
        <v>237543807109.44269</v>
      </c>
      <c r="G45" s="30"/>
      <c r="H45" s="29">
        <f>SUM(H43:H44)</f>
        <v>917788653599.60669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2001-05-24T17:52:34Z</dcterms:created>
  <dcterms:modified xsi:type="dcterms:W3CDTF">2023-09-19T15:54:43Z</dcterms:modified>
</cp:coreProperties>
</file>