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A80BD9-F78C-4786-80E6-66F11D74EC3A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<sst xmlns="http://schemas.openxmlformats.org/spreadsheetml/2006/main" count="429" uniqueCount="148">
  <si>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</si>
  <si>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</si>
  <si>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</si>
  <si>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</si>
  <si>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</si>
  <si>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</si>
  <si>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</si>
  <si>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</si>
  <si>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</si>
  <si>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</si>
  <si>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</si>
  <si>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</si>
  <si>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</si>
  <si>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</si>
  <si>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</si>
  <si>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</si>
  <si>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</si>
  <si>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</si>
  <si>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</si>
  <si>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</si>
  <si>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</si>
  <si>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</si>
  <si>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</si>
  <si>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</si>
  <si>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</si>
  <si>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</si>
  <si>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</si>
  <si>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</si>
  <si>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</si>
  <si>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</si>
  <si>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</si>
  <si>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</si>
  <si>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</si>
  <si>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</si>
  <si>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</si>
  <si>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</si>
  <si>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</si>
  <si>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</si>
  <si>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</si>
  <si>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</si>
  <si>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</si>
  <si>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</si>
  <si>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</si>
  <si>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</si>
  <si>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</si>
  <si>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</si>
  <si>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</si>
  <si>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</si>
  <si>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</si>
  <si>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</si>
  <si>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</si>
  <si>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</si>
  <si>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</si>
  <si>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</si>
  <si>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</si>
  <si>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</si>
  <si>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</si>
  <si>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</si>
  <si>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</si>
  <si>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</si>
  <si>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</si>
  <si>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</si>
  <si>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</si>
  <si>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</si>
  <si>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</si>
  <si>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</si>
  <si>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</si>
  <si>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</si>
  <si>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</si>
  <si>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</si>
  <si>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</si>
  <si>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</si>
  <si>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</si>
  <si>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</si>
  <si>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</si>
  <si>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</si>
  <si>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</si>
  <si>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</si>
  <si>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</si>
  <si>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</si>
  <si>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</si>
  <si>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</si>
  <si>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</si>
  <si>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</si>
  <si>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</si>
  <si>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</si>
  <si>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</si>
  <si>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</si>
  <si>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</si>
  <si>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</si>
  <si>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</si>
  <si>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</si>
  <si>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</si>
  <si>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</si>
  <si>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</si>
  <si>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</si>
  <si>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</si>
  <si>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</si>
  <si>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</si>
  <si>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</si>
  <si>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</si>
  <si>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</si>
  <si>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</si>
  <si>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</si>
  <si>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</si>
  <si>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</si>
  <si>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</si>
  <si>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</si>
  <si>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</si>
  <si>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</si>
  <si>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</si>
  <si>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</si>
  <si>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</si>
  <si>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</si>
  <si>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012100</t>
  </si>
  <si>
    <t>Schwarz</t>
  </si>
  <si>
    <t>Stephen, P.</t>
  </si>
  <si>
    <t>Director</t>
  </si>
  <si>
    <t>489-58-6182</t>
  </si>
  <si>
    <t>413</t>
  </si>
  <si>
    <t>EB2530</t>
  </si>
  <si>
    <t>713-853-3179</t>
  </si>
  <si>
    <t>L</t>
  </si>
  <si>
    <t>Michaelangelo's - Business Planning</t>
  </si>
  <si>
    <t>Lisa Cousino, Stephen Schwarz</t>
  </si>
  <si>
    <t>9210</t>
  </si>
  <si>
    <t>999</t>
  </si>
  <si>
    <t>054</t>
  </si>
  <si>
    <t>0847</t>
  </si>
  <si>
    <t>Continental Airlines - Airfare to Calgary for Unify Testing and Pre-Production Work</t>
  </si>
  <si>
    <t>P</t>
  </si>
  <si>
    <t>Red Devil Restaurant (Calgary)</t>
  </si>
  <si>
    <t>D</t>
  </si>
  <si>
    <t>Eau Claire Market Joeys (Calgary)</t>
  </si>
  <si>
    <t>Cab Fare from Airport to Sheraton Suites Calgary</t>
  </si>
  <si>
    <t>C</t>
  </si>
  <si>
    <t>Cab Fare to/from Dinner</t>
  </si>
  <si>
    <t>Cab Fare from Sheraton Suites Calgary to Airport</t>
  </si>
  <si>
    <t>Parking at Intercontinental Airport</t>
  </si>
  <si>
    <t>PC</t>
  </si>
  <si>
    <t>1/11-1/14/00</t>
  </si>
  <si>
    <t>1/11&amp;1/14/00</t>
  </si>
  <si>
    <t>Mileage to/from Intercontinental Airport</t>
  </si>
  <si>
    <t>Sheraton Suites Calgary</t>
  </si>
  <si>
    <t>061</t>
  </si>
  <si>
    <t>2728</t>
  </si>
  <si>
    <t>Dorothy Ricketts, Elwanda Bennett,</t>
  </si>
  <si>
    <t>Ken Harmon, Stephen Schwarz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</si>
</sst>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CA4E31C-248C-BA7A-0BB5-02A574260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76C99B0C-AB6E-9B3B-B0BE-A5DD6176BBA2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B03DF0EF-2F99-22F8-03B2-5B2E1F514DC7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C1652EAB-81A7-0472-60D8-ADAE370BB1AD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429DDD54-905A-5B85-D762-A5FF79DF1A73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638B3503-4582-F159-5091-0A237DA73228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72523FEC-B539-42EF-A19A-43EF3588D710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810689DA-3D0E-C33D-A466-D48D1C6E72DA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050F240A-8074-2621-627C-78D8595C3F17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36BD519F-E4BC-5449-9AB2-529FDEF14EA8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22804255-B6A8-A984-304F-EE9128C59CE9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ADFADC1D-964C-6CA4-665C-02CE1908676B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81797540-75B7-20BE-D304-B453306A2A7B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661E70F6-B35A-E58D-AF0E-1D3F6B0D28B5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06B09611-3DE8-2456-8A71-F11D32E018A3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8F4B5636-E602-EE6D-E0F7-84426CDFE3DF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33B3A5B2-1C6D-5517-05D1-9AC3CD17F4A8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FE8CB58C-1038-ACC9-F336-274AF85491D3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43340524-5A7C-6330-D33D-39C32C21B610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5CE45EA4-B623-C028-4C07-2200D48B37E9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C59DB209-8DA2-92B7-82BB-992C89ACC6EC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00145986-6495-83BE-D34D-F5FEEEA7A84B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99797AA0-AB92-7237-06BB-3CF9E336C2BE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37.6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0847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2462.66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061</v>
      </c>
      <c r="F5" s="369" t="str">
        <f>'Travel Form'!G49</f>
        <v>2728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232.47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061</v>
      </c>
      <c r="F11" s="368" t="str">
        <f>'Meals and Ent Sup'!G49</f>
        <v>2728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2732.73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80" workbookViewId="0">
      <selection activeCell="A6" sqref="A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36549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118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119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36515</v>
      </c>
      <c r="B14" s="152" t="s">
        <v>122</v>
      </c>
      <c r="C14" s="128" t="s">
        <v>123</v>
      </c>
      <c r="D14" s="162"/>
      <c r="E14" s="162"/>
      <c r="F14" s="163"/>
      <c r="G14" s="164"/>
      <c r="H14" s="207" t="s">
        <v>124</v>
      </c>
      <c r="I14" s="320"/>
      <c r="J14" s="321"/>
      <c r="K14" s="321"/>
      <c r="L14" s="314">
        <v>37.6</v>
      </c>
      <c r="M14" s="206"/>
      <c r="N14" s="199">
        <f>IF(M14=" ",L14*1,L14*M14)</f>
        <v>37.6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37.6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232.47</v>
      </c>
    </row>
    <row r="29" spans="1:64" ht="24" customHeight="1" x14ac:dyDescent="0.2">
      <c r="A29" s="197" t="s">
        <v>119</v>
      </c>
      <c r="B29" s="306" t="s">
        <v>125</v>
      </c>
      <c r="C29" s="307"/>
      <c r="D29" s="139" t="s">
        <v>126</v>
      </c>
      <c r="E29" s="139" t="s">
        <v>127</v>
      </c>
      <c r="F29" s="139" t="s">
        <v>128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270.07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0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0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2462.66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2732.73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2732.73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Schwarz</v>
      </c>
      <c r="B62" s="295" t="str">
        <f>IF(ISBLANK($E$6),TRIM(" "),$E$6)</f>
        <v>Stephen, P.</v>
      </c>
      <c r="C62" s="374" t="str">
        <f>TEXT(IF(ISBLANK($N$2),"      ",$N$2),"000000")</f>
        <v>012100</v>
      </c>
      <c r="D62" s="112" t="str">
        <f>TEXT($K$6,"###-##-####")</f>
        <v>489-58-6182</v>
      </c>
      <c r="E62" s="296" t="str">
        <f>TEXT($N$52,"######0.00")</f>
        <v>2732.73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M19" sqref="M19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78</v>
      </c>
      <c r="B12" s="155">
        <v>36536</v>
      </c>
      <c r="C12" s="143" t="s">
        <v>129</v>
      </c>
      <c r="D12" s="173"/>
      <c r="E12" s="173"/>
      <c r="F12" s="173"/>
      <c r="G12" s="174"/>
      <c r="H12" s="173"/>
      <c r="I12" s="175"/>
      <c r="J12" s="173"/>
      <c r="K12" s="173"/>
      <c r="L12" s="308" t="s">
        <v>130</v>
      </c>
      <c r="M12" s="315">
        <v>1861.43</v>
      </c>
      <c r="N12" s="313"/>
      <c r="O12" s="199">
        <f t="shared" ref="O12:O27" si="0">IF(N12=" ",M12*1,M12*N12)</f>
        <v>1861.43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78</v>
      </c>
      <c r="B13" s="155">
        <v>36537</v>
      </c>
      <c r="C13" s="126" t="s">
        <v>134</v>
      </c>
      <c r="D13" s="173"/>
      <c r="E13" s="173"/>
      <c r="F13" s="173"/>
      <c r="G13" s="174"/>
      <c r="H13" s="173"/>
      <c r="I13" s="173"/>
      <c r="J13" s="173"/>
      <c r="K13" s="173"/>
      <c r="L13" s="308" t="s">
        <v>135</v>
      </c>
      <c r="M13" s="315">
        <v>18.52</v>
      </c>
      <c r="N13" s="313"/>
      <c r="O13" s="199">
        <f t="shared" si="0"/>
        <v>18.52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78</v>
      </c>
      <c r="B14" s="155">
        <v>36538</v>
      </c>
      <c r="C14" s="126" t="s">
        <v>136</v>
      </c>
      <c r="D14" s="173"/>
      <c r="E14" s="173"/>
      <c r="F14" s="173"/>
      <c r="G14" s="174"/>
      <c r="H14" s="173"/>
      <c r="I14" s="173"/>
      <c r="J14" s="173"/>
      <c r="K14" s="173"/>
      <c r="L14" s="308" t="s">
        <v>135</v>
      </c>
      <c r="M14" s="315">
        <v>13.07</v>
      </c>
      <c r="N14" s="313"/>
      <c r="O14" s="199">
        <f t="shared" si="0"/>
        <v>13.07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78</v>
      </c>
      <c r="B15" s="155">
        <v>36539</v>
      </c>
      <c r="C15" s="126" t="s">
        <v>137</v>
      </c>
      <c r="D15" s="173"/>
      <c r="E15" s="173"/>
      <c r="F15" s="173"/>
      <c r="G15" s="174"/>
      <c r="H15" s="173"/>
      <c r="I15" s="173"/>
      <c r="J15" s="173"/>
      <c r="K15" s="173"/>
      <c r="L15" s="308" t="s">
        <v>135</v>
      </c>
      <c r="M15" s="315">
        <v>22.75</v>
      </c>
      <c r="N15" s="313"/>
      <c r="O15" s="199">
        <f t="shared" si="0"/>
        <v>22.75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78</v>
      </c>
      <c r="B16" s="155" t="s">
        <v>140</v>
      </c>
      <c r="C16" s="126" t="s">
        <v>138</v>
      </c>
      <c r="D16" s="173"/>
      <c r="E16" s="173"/>
      <c r="F16" s="173"/>
      <c r="G16" s="174"/>
      <c r="H16" s="173"/>
      <c r="I16" s="173"/>
      <c r="J16" s="173"/>
      <c r="K16" s="173"/>
      <c r="L16" s="308" t="s">
        <v>139</v>
      </c>
      <c r="M16" s="315">
        <v>30</v>
      </c>
      <c r="N16" s="313"/>
      <c r="O16" s="199">
        <f t="shared" si="0"/>
        <v>30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78</v>
      </c>
      <c r="B17" s="155" t="s">
        <v>141</v>
      </c>
      <c r="C17" s="126" t="s">
        <v>142</v>
      </c>
      <c r="D17" s="173"/>
      <c r="E17" s="173"/>
      <c r="F17" s="173"/>
      <c r="G17" s="174"/>
      <c r="H17" s="173"/>
      <c r="I17" s="173"/>
      <c r="J17" s="173"/>
      <c r="K17" s="173"/>
      <c r="L17" s="308" t="s">
        <v>139</v>
      </c>
      <c r="M17" s="315">
        <v>60</v>
      </c>
      <c r="N17" s="313">
        <v>0.32500000000000001</v>
      </c>
      <c r="O17" s="199">
        <f t="shared" si="0"/>
        <v>19.5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78</v>
      </c>
      <c r="B18" s="155" t="s">
        <v>140</v>
      </c>
      <c r="C18" s="126" t="s">
        <v>143</v>
      </c>
      <c r="D18" s="173"/>
      <c r="E18" s="208"/>
      <c r="F18" s="173"/>
      <c r="G18" s="174"/>
      <c r="H18" s="173"/>
      <c r="I18" s="173"/>
      <c r="J18" s="173"/>
      <c r="K18" s="173"/>
      <c r="L18" s="308"/>
      <c r="M18" s="315">
        <v>497.39</v>
      </c>
      <c r="N18" s="313"/>
      <c r="O18" s="199">
        <f t="shared" si="0"/>
        <v>497.39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2462.66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78</v>
      </c>
      <c r="B49" s="195" t="s">
        <v>119</v>
      </c>
      <c r="C49" s="311" t="s">
        <v>125</v>
      </c>
      <c r="D49" s="312"/>
      <c r="E49" s="195" t="s">
        <v>126</v>
      </c>
      <c r="F49" s="195" t="s">
        <v>144</v>
      </c>
      <c r="G49" s="195" t="s">
        <v>145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2462.66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2462.66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18" sqref="L18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78</v>
      </c>
      <c r="B10" s="153">
        <v>36537</v>
      </c>
      <c r="C10" s="137" t="s">
        <v>122</v>
      </c>
      <c r="D10" s="128" t="s">
        <v>131</v>
      </c>
      <c r="E10" s="162"/>
      <c r="F10" s="162"/>
      <c r="G10" s="163"/>
      <c r="H10" s="164"/>
      <c r="I10" s="129" t="s">
        <v>146</v>
      </c>
      <c r="J10" s="162"/>
      <c r="K10" s="162"/>
      <c r="L10" s="315">
        <v>38.229999999999997</v>
      </c>
      <c r="M10" s="309"/>
      <c r="N10" s="199">
        <f t="shared" ref="N10:N25" si="0">IF(M10=" ",L10*1,L10*M10)</f>
        <v>38.229999999999997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 t="s">
        <v>147</v>
      </c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 t="s">
        <v>78</v>
      </c>
      <c r="B12" s="153">
        <v>36537</v>
      </c>
      <c r="C12" s="137" t="s">
        <v>132</v>
      </c>
      <c r="D12" s="128" t="s">
        <v>133</v>
      </c>
      <c r="E12" s="162"/>
      <c r="F12" s="162"/>
      <c r="G12" s="163"/>
      <c r="H12" s="164"/>
      <c r="I12" s="129" t="s">
        <v>146</v>
      </c>
      <c r="J12" s="162"/>
      <c r="K12" s="163"/>
      <c r="L12" s="315">
        <v>73.819999999999993</v>
      </c>
      <c r="M12" s="309"/>
      <c r="N12" s="199">
        <f t="shared" si="0"/>
        <v>73.819999999999993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 t="s">
        <v>147</v>
      </c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 t="s">
        <v>78</v>
      </c>
      <c r="B14" s="153">
        <v>36538</v>
      </c>
      <c r="C14" s="137" t="s">
        <v>122</v>
      </c>
      <c r="D14" s="128" t="s">
        <v>131</v>
      </c>
      <c r="E14" s="162"/>
      <c r="F14" s="162"/>
      <c r="G14" s="163"/>
      <c r="H14" s="164"/>
      <c r="I14" s="129" t="s">
        <v>146</v>
      </c>
      <c r="J14" s="162"/>
      <c r="K14" s="163"/>
      <c r="L14" s="315">
        <v>47.37</v>
      </c>
      <c r="M14" s="309"/>
      <c r="N14" s="199">
        <f t="shared" si="0"/>
        <v>47.37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 t="s">
        <v>147</v>
      </c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 t="s">
        <v>78</v>
      </c>
      <c r="B16" s="153">
        <v>36538</v>
      </c>
      <c r="C16" s="137" t="s">
        <v>132</v>
      </c>
      <c r="D16" s="128" t="s">
        <v>131</v>
      </c>
      <c r="E16" s="162"/>
      <c r="F16" s="162"/>
      <c r="G16" s="163"/>
      <c r="H16" s="164"/>
      <c r="I16" s="129" t="s">
        <v>146</v>
      </c>
      <c r="J16" s="162"/>
      <c r="K16" s="163"/>
      <c r="L16" s="315">
        <v>24.31</v>
      </c>
      <c r="M16" s="309"/>
      <c r="N16" s="199">
        <f t="shared" si="0"/>
        <v>24.31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 t="s">
        <v>147</v>
      </c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 t="s">
        <v>78</v>
      </c>
      <c r="B18" s="153">
        <v>36539</v>
      </c>
      <c r="C18" s="137" t="s">
        <v>122</v>
      </c>
      <c r="D18" s="128" t="s">
        <v>131</v>
      </c>
      <c r="E18" s="162"/>
      <c r="F18" s="162"/>
      <c r="G18" s="163"/>
      <c r="H18" s="164"/>
      <c r="I18" s="129" t="s">
        <v>146</v>
      </c>
      <c r="J18" s="162"/>
      <c r="K18" s="163"/>
      <c r="L18" s="315">
        <v>48.74</v>
      </c>
      <c r="M18" s="309"/>
      <c r="N18" s="199">
        <f t="shared" si="0"/>
        <v>48.74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 t="s">
        <v>147</v>
      </c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232.47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78</v>
      </c>
      <c r="B49" s="197" t="s">
        <v>119</v>
      </c>
      <c r="C49" s="306" t="s">
        <v>125</v>
      </c>
      <c r="D49" s="307"/>
      <c r="E49" s="139" t="s">
        <v>126</v>
      </c>
      <c r="F49" s="139" t="s">
        <v>144</v>
      </c>
      <c r="G49" s="139" t="s">
        <v>145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232.47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232.47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2000-01-24T16:03:09Z</cp:lastPrinted>
  <dcterms:created xsi:type="dcterms:W3CDTF">1997-11-03T17:34:07Z</dcterms:created>
  <dcterms:modified xsi:type="dcterms:W3CDTF">2023-09-19T16:02:39Z</dcterms:modified>
</cp:coreProperties>
</file>