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561BBA70-C1D0-4ED7-8963-6DF84E0CEC54}" xr6:coauthVersionLast="47" xr6:coauthVersionMax="47" xr10:uidLastSave="{00000000-0000-0000-0000-000000000000}"/>
  <bookViews>
    <workbookView xWindow="-120" yWindow="-120" windowWidth="38640" windowHeight="15720" activeTab="2"/>
  </bookViews>
  <sheets>
    <sheet name="Differential Analysis" sheetId="1" r:id="rId1"/>
    <sheet name="Retroactive Analysis " sheetId="2" r:id="rId2"/>
    <sheet name="Time Line " sheetId="3" r:id="rId3"/>
  </sheets>
  <externalReferences>
    <externalReference r:id="rId4"/>
    <externalReference r:id="rId5"/>
  </externalReferences>
  <definedNames>
    <definedName name="_xlnm.Print_Area" localSheetId="0">'Differential Analysis'!$A$1:$F$42</definedName>
  </definedNames>
  <calcPr calcId="92512" calcMode="manual" iterate="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F6" i="1" l="1"/>
  <c r="F7" i="1"/>
  <c r="F8" i="1"/>
  <c r="C12" i="1"/>
  <c r="D12" i="1"/>
  <c r="E12" i="1"/>
  <c r="F12" i="1"/>
  <c r="G12" i="1"/>
  <c r="H12" i="1"/>
  <c r="I12" i="1"/>
  <c r="J12" i="1"/>
  <c r="C13" i="1"/>
  <c r="D13" i="1"/>
  <c r="E13" i="1"/>
  <c r="F13" i="1"/>
  <c r="G13" i="1"/>
  <c r="H13" i="1"/>
  <c r="I13" i="1"/>
  <c r="J13" i="1"/>
  <c r="C14" i="1"/>
  <c r="D14" i="1"/>
  <c r="E14" i="1"/>
  <c r="F14" i="1"/>
  <c r="G14" i="1"/>
  <c r="H14" i="1"/>
  <c r="I14" i="1"/>
  <c r="J14" i="1"/>
  <c r="C15" i="1"/>
  <c r="D15" i="1"/>
  <c r="E15" i="1"/>
  <c r="F15" i="1"/>
  <c r="G15" i="1"/>
  <c r="H15" i="1"/>
  <c r="I15" i="1"/>
  <c r="J15" i="1"/>
  <c r="C16" i="1"/>
  <c r="D16" i="1"/>
  <c r="E16" i="1"/>
  <c r="F16" i="1"/>
  <c r="G16" i="1"/>
  <c r="H16" i="1"/>
  <c r="I16" i="1"/>
  <c r="J16" i="1"/>
  <c r="C17" i="1"/>
  <c r="D17" i="1"/>
  <c r="E17" i="1"/>
  <c r="F17" i="1"/>
  <c r="G17" i="1"/>
  <c r="H17" i="1"/>
  <c r="I17" i="1"/>
  <c r="J17" i="1"/>
  <c r="C18" i="1"/>
  <c r="D18" i="1"/>
  <c r="E18" i="1"/>
  <c r="F18" i="1"/>
  <c r="G18" i="1"/>
  <c r="H18" i="1"/>
  <c r="I18" i="1"/>
  <c r="J18" i="1"/>
  <c r="C19" i="1"/>
  <c r="D19" i="1"/>
  <c r="E19" i="1"/>
  <c r="F19" i="1"/>
  <c r="G19" i="1"/>
  <c r="H19" i="1"/>
  <c r="I19" i="1"/>
  <c r="J19" i="1"/>
  <c r="F27" i="1"/>
  <c r="F28" i="1"/>
  <c r="F29" i="1"/>
  <c r="C33" i="1"/>
  <c r="D33" i="1"/>
  <c r="E33" i="1"/>
  <c r="F33" i="1"/>
  <c r="G33" i="1"/>
  <c r="H33" i="1"/>
  <c r="I33" i="1"/>
  <c r="J33" i="1"/>
  <c r="C34" i="1"/>
  <c r="D34" i="1"/>
  <c r="E34" i="1"/>
  <c r="F34" i="1"/>
  <c r="G34" i="1"/>
  <c r="H34" i="1"/>
  <c r="I34" i="1"/>
  <c r="J34" i="1"/>
  <c r="C35" i="1"/>
  <c r="D35" i="1"/>
  <c r="E35" i="1"/>
  <c r="F35" i="1"/>
  <c r="G35" i="1"/>
  <c r="H35" i="1"/>
  <c r="I35" i="1"/>
  <c r="J35" i="1"/>
  <c r="C36" i="1"/>
  <c r="D36" i="1"/>
  <c r="E36" i="1"/>
  <c r="F36" i="1"/>
  <c r="G36" i="1"/>
  <c r="H36" i="1"/>
  <c r="I36" i="1"/>
  <c r="J36" i="1"/>
  <c r="C37" i="1"/>
  <c r="D37" i="1"/>
  <c r="E37" i="1"/>
  <c r="F37" i="1"/>
  <c r="G37" i="1"/>
  <c r="H37" i="1"/>
  <c r="I37" i="1"/>
  <c r="J37" i="1"/>
  <c r="C38" i="1"/>
  <c r="D38" i="1"/>
  <c r="E38" i="1"/>
  <c r="F38" i="1"/>
  <c r="G38" i="1"/>
  <c r="H38" i="1"/>
  <c r="I38" i="1"/>
  <c r="J38" i="1"/>
  <c r="C39" i="1"/>
  <c r="D39" i="1"/>
  <c r="E39" i="1"/>
  <c r="F39" i="1"/>
  <c r="G39" i="1"/>
  <c r="H39" i="1"/>
  <c r="I39" i="1"/>
  <c r="J39" i="1"/>
  <c r="C40" i="1"/>
  <c r="D40" i="1"/>
  <c r="E40" i="1"/>
  <c r="F40" i="1"/>
  <c r="G40" i="1"/>
  <c r="H40" i="1"/>
  <c r="I40" i="1"/>
  <c r="J40" i="1"/>
  <c r="F48" i="1"/>
  <c r="F49" i="1"/>
  <c r="F50" i="1"/>
  <c r="C54" i="1"/>
  <c r="D54" i="1"/>
  <c r="E54" i="1"/>
  <c r="F54" i="1"/>
  <c r="G54" i="1"/>
  <c r="H54" i="1"/>
  <c r="I54" i="1"/>
  <c r="J54" i="1"/>
  <c r="C55" i="1"/>
  <c r="D55" i="1"/>
  <c r="E55" i="1"/>
  <c r="F55" i="1"/>
  <c r="G55" i="1"/>
  <c r="H55" i="1"/>
  <c r="I55" i="1"/>
  <c r="J55" i="1"/>
  <c r="C56" i="1"/>
  <c r="D56" i="1"/>
  <c r="E56" i="1"/>
  <c r="F56" i="1"/>
  <c r="G56" i="1"/>
  <c r="H56" i="1"/>
  <c r="I56" i="1"/>
  <c r="J56" i="1"/>
  <c r="C57" i="1"/>
  <c r="D57" i="1"/>
  <c r="E57" i="1"/>
  <c r="F57" i="1"/>
  <c r="G57" i="1"/>
  <c r="H57" i="1"/>
  <c r="I57" i="1"/>
  <c r="J57" i="1"/>
  <c r="C58" i="1"/>
  <c r="D58" i="1"/>
  <c r="E58" i="1"/>
  <c r="F58" i="1"/>
  <c r="G58" i="1"/>
  <c r="H58" i="1"/>
  <c r="I58" i="1"/>
  <c r="J58" i="1"/>
  <c r="C59" i="1"/>
  <c r="D59" i="1"/>
  <c r="E59" i="1"/>
  <c r="F59" i="1"/>
  <c r="G59" i="1"/>
  <c r="H59" i="1"/>
  <c r="I59" i="1"/>
  <c r="J59" i="1"/>
  <c r="C60" i="1"/>
  <c r="D60" i="1"/>
  <c r="E60" i="1"/>
  <c r="F60" i="1"/>
  <c r="G60" i="1"/>
  <c r="H60" i="1"/>
  <c r="I60" i="1"/>
  <c r="J60" i="1"/>
  <c r="C61" i="1"/>
  <c r="D61" i="1"/>
  <c r="E61" i="1"/>
  <c r="F61" i="1"/>
  <c r="G61" i="1"/>
  <c r="H61" i="1"/>
  <c r="I61" i="1"/>
  <c r="J61" i="1"/>
  <c r="F6" i="2"/>
  <c r="E9" i="2"/>
  <c r="F9" i="2"/>
  <c r="G9" i="2"/>
  <c r="E12" i="2"/>
  <c r="F12" i="2"/>
  <c r="G12" i="2"/>
  <c r="E13" i="2"/>
  <c r="F13" i="2"/>
  <c r="G13" i="2"/>
  <c r="E14" i="2"/>
  <c r="F14" i="2"/>
  <c r="G14" i="2"/>
  <c r="E15" i="2"/>
  <c r="F15" i="2"/>
  <c r="G15" i="2"/>
  <c r="E16" i="2"/>
  <c r="F16" i="2"/>
  <c r="G16" i="2"/>
  <c r="E17" i="2"/>
  <c r="F17" i="2"/>
  <c r="G17" i="2"/>
  <c r="E18" i="2"/>
  <c r="F18" i="2"/>
  <c r="G18" i="2"/>
  <c r="E19" i="2"/>
  <c r="F19" i="2"/>
  <c r="G19" i="2"/>
  <c r="C4" i="3"/>
  <c r="D4"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AI4" i="3"/>
  <c r="AJ4" i="3"/>
  <c r="AK4" i="3"/>
  <c r="AL4" i="3"/>
  <c r="AM4" i="3"/>
  <c r="AN4" i="3"/>
  <c r="AO4" i="3"/>
  <c r="AP4" i="3"/>
  <c r="AQ4" i="3"/>
  <c r="AR4" i="3"/>
  <c r="AS4" i="3"/>
  <c r="AT4" i="3"/>
  <c r="AU4" i="3"/>
  <c r="AV4" i="3"/>
  <c r="AW4" i="3"/>
  <c r="AX4" i="3"/>
  <c r="AY4" i="3"/>
  <c r="AZ4" i="3"/>
  <c r="BA4" i="3"/>
  <c r="BB4" i="3"/>
  <c r="BC4" i="3"/>
  <c r="BD4" i="3"/>
  <c r="BE4" i="3"/>
  <c r="BF4" i="3"/>
  <c r="BG4" i="3"/>
  <c r="BH4" i="3"/>
  <c r="BI4" i="3"/>
  <c r="BJ4" i="3"/>
  <c r="BK4" i="3"/>
  <c r="BL4" i="3"/>
  <c r="BM4"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AI5" i="3"/>
  <c r="AJ5" i="3"/>
  <c r="AK5" i="3"/>
  <c r="AL5" i="3"/>
  <c r="AM5" i="3"/>
  <c r="AN5" i="3"/>
  <c r="AO5" i="3"/>
  <c r="AP5" i="3"/>
  <c r="AQ5" i="3"/>
  <c r="AR5" i="3"/>
  <c r="AS5" i="3"/>
  <c r="AT5" i="3"/>
  <c r="AU5" i="3"/>
  <c r="AV5" i="3"/>
  <c r="AW5" i="3"/>
  <c r="AX5" i="3"/>
  <c r="AY5" i="3"/>
  <c r="AZ5" i="3"/>
  <c r="BA5" i="3"/>
  <c r="BB5" i="3"/>
  <c r="BC5" i="3"/>
  <c r="BD5" i="3"/>
  <c r="BE5" i="3"/>
  <c r="BF5" i="3"/>
  <c r="BG5" i="3"/>
  <c r="BH5" i="3"/>
  <c r="BI5" i="3"/>
  <c r="BJ5" i="3"/>
  <c r="BK5" i="3"/>
  <c r="BL5" i="3"/>
  <c r="BM5" i="3"/>
</calcChain>
</file>

<file path=xl/sharedStrings.xml><?xml version="1.0" encoding="utf-8"?>
<sst xmlns="http://schemas.openxmlformats.org/spreadsheetml/2006/main" count="105" uniqueCount="55">
  <si>
    <t xml:space="preserve">PG&amp;E </t>
  </si>
  <si>
    <t xml:space="preserve">Enron </t>
  </si>
  <si>
    <t xml:space="preserve">Commodity + Shaping </t>
  </si>
  <si>
    <t xml:space="preserve">Total </t>
  </si>
  <si>
    <t xml:space="preserve">Days </t>
  </si>
  <si>
    <t xml:space="preserve">Avg Load </t>
  </si>
  <si>
    <t xml:space="preserve">Differential </t>
  </si>
  <si>
    <t>Differential</t>
  </si>
  <si>
    <t xml:space="preserve">REALISTIC </t>
  </si>
  <si>
    <t>Total  MWH</t>
  </si>
  <si>
    <t xml:space="preserve">ISO </t>
  </si>
  <si>
    <t>ISO Inc Avg Price Oct</t>
  </si>
  <si>
    <t>487 Charge</t>
  </si>
  <si>
    <t xml:space="preserve">Surcharge Peak </t>
  </si>
  <si>
    <t>Energy Charge</t>
  </si>
  <si>
    <t xml:space="preserve">Peak </t>
  </si>
  <si>
    <t>MWH</t>
  </si>
  <si>
    <t xml:space="preserve">Surcharge Off/Partial Peak </t>
  </si>
  <si>
    <t xml:space="preserve">Off/Partial Peak </t>
  </si>
  <si>
    <t xml:space="preserve">Worse Case </t>
  </si>
  <si>
    <t xml:space="preserve">Best Case </t>
  </si>
  <si>
    <t>Likely</t>
  </si>
  <si>
    <t xml:space="preserve">$/MWH </t>
  </si>
  <si>
    <t xml:space="preserve">Time Line </t>
  </si>
  <si>
    <t xml:space="preserve">DASR Rejected </t>
  </si>
  <si>
    <t xml:space="preserve">DASR Approved </t>
  </si>
  <si>
    <t>6. PG&amp;E are not likely to make transfer retroactive to Oct 1.</t>
  </si>
  <si>
    <t>8. I enquired with Todd Perry on two occasions between 10th Sep and 14th Sep that the DASR had been filed and on both occasions he advised it had.</t>
  </si>
  <si>
    <t>9. We had the DASR approved on the 28th of September, PG&amp;E won't have transferred Hanson until Nov 1.  By this timing we would have had to have the DASR approved on Aug 28 to meet an Oct 1 transfer date.</t>
  </si>
  <si>
    <t>Tim Beldon rejects Hanson Credit.</t>
  </si>
  <si>
    <t>Todd Perry requested and received information from Hanson for DASR at 6:25 PM PST, Earl obviously knew DASR not filed at this stage.</t>
  </si>
  <si>
    <t>Per Jay Bhatty (Houston EES) DASR submitted to CSC (outsourced service).  
Agreement with CSC allows 5 business days for CSC to file DASR with Utility.</t>
  </si>
  <si>
    <t>CSC Files DASR with PG&amp;E</t>
  </si>
  <si>
    <t>Pertinent Information</t>
  </si>
  <si>
    <t>4. Using the normal 15 day PG&amp;E response time we would have had to file the DASR no later than Sept 12 to make Oct 1.</t>
  </si>
  <si>
    <t>5. Earl Bouse had spoken to Todd Perry about the DASR after business hours on Oct 5 asking for information to compile the DASR; Earl obviously knew that the DASR was not filed at this time.</t>
  </si>
  <si>
    <t xml:space="preserve">Initial Mutual Early Termination Date </t>
  </si>
  <si>
    <t xml:space="preserve"> </t>
  </si>
  <si>
    <t>Todd Perry compiled and sent DASR to San Francisco (Dave Parquet) and EES Houston (Victor Gonzales). 
Murray O'Neill and Chris Foster wanted to wait until Monday 10th as unknown if wanted to use CSC (outsource) or EPMI direct.</t>
  </si>
  <si>
    <t>Chris Calger/Dave Parquet step up for $2 Million to support Hanson Credit.</t>
  </si>
  <si>
    <t>DASR Re Filed by CSC.
Per Jay Bhatty, CSC failed to put Hanson on report of rejected DASRs and he had to pull info from web site.  Unsure if this was the cause of the lag between the 19th and the 27th. 
Spoke to Earl and Stewart with Chris Foster regarding the Scheduling of Power.  Stewart indicated he was concerned that we would start on Monday (Oct 1) and that they were not ready yet. I advise that most likely transfer would happen late October on the next scheduled meter reading.  Earl was not concerned about this date until Oct 8 when I received an email asking if they were transferred.</t>
  </si>
  <si>
    <t>Extended Mutual Early Termination Date.
Receive $3 M from Hanson as Credit Support.</t>
  </si>
  <si>
    <t>Last day (before Nov 1) to have PG&amp;E read and transfer customer to Enron if PG&amp;E is the MDMA (use PG&amp;E meter).  Note that PG&amp;E would have had to communicate to Enron the fact that their meter was suitable prior to this day. 
Receive $2M From Hanson as addittional Credit Support.</t>
  </si>
  <si>
    <t>Most likely transfer date for customer to Enron (next meter read day after Oct 1).
DASR Filed + 35 Days.</t>
  </si>
  <si>
    <t>Earl emails to enquire if transfer has occurred.</t>
  </si>
  <si>
    <t>2. If Enron uses PG&amp;E meter then customer transfer occurs at the next meter read; if missed Oct 1 meter read date then would default to Nov 1 meter read date.  If use own meter or reprogram Hanson meter then transfer occurs at date of installation or re-programming. In either case Enron needs information from PG&amp;E before can determine which to do and schedule transfer, we recieved this information only after interjection from Hanson on  Oct 15.</t>
  </si>
  <si>
    <t>Murray O'Neil has DASR amended to reflect new infromation from PG&amp;E, using PG&amp;E meter.
DASR Filed + 20 Days.</t>
  </si>
  <si>
    <t xml:space="preserve">1. Hanson advised that that had a brand new meter form New West Power and implied we should use that.  Hence we submitted the DASR assuming we would not use the PG&amp;E meter, until PG&amp;E communicated to Enron that there was a DA compatible meter in place we could not resubmit/amend the DASR. </t>
  </si>
  <si>
    <t>PG&amp;E confirms that transfer of Hanson to Enron will take place at next meter read (Nov 1).
DASR Filed + 28 Days.</t>
  </si>
  <si>
    <t>Receive information regarding meter from PG&amp;E after interjection from Hanson.  PG&amp;E confirms that their existing meter is DA compliant nad can be used as EPMIs meter.
DASR Filed + 17 Days.</t>
  </si>
  <si>
    <t>DASR Filed +15 Days.</t>
  </si>
  <si>
    <t xml:space="preserve">Dirext Access (DA) Deal Signed. </t>
  </si>
  <si>
    <t>3. It has took PG&amp;E 17 days to respond to the DASR to date.  PG&amp;E has admitted to customer and us that it is taking them 20 plus days to respond versus the normal 15 days.</t>
  </si>
  <si>
    <t>7. DASR has been amended to show PG&amp;E as the MDMA, the amended DASR has been approved and customer transfer is scheduled for Nov 1.</t>
  </si>
  <si>
    <t xml:space="preserve">10. Enron have made three significant concessions on this deal, reduced price by $0.5 because contracts late and missed the DA cut off, as it turned out we beat the cut off and they kept the reduction.  Also Enron kept the price constant in the DA contract to safeguard against PUC scrutiny and West Origination bridged Hansons' credit for an additional $2 MM for a week.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</si>
</sst>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7" formatCode="&quot;$&quot;#,##0.00_);\(&quot;$&quot;#,##0.00\)"/>
    <numFmt numFmtId="165" formatCode="ddd"/>
  </numFmts>
  <fonts count="2" x14ac:knownFonts="1">
    <font>
      <sz val="10"/>
      <name val="Arial"/>
    </font>
    <font>
      <b/>
      <sz val="10"/>
      <name val="Arial"/>
      <family val="2"/>
    </font>
  </fonts>
  <fills count="5">
    <fill>
      <patternFill patternType="none"/>
    </fill>
    <fill>
      <patternFill patternType="gray125"/>
    </fill>
    <fill>
      <patternFill patternType="solid">
        <fgColor indexed="13"/>
        <bgColor indexed="64"/>
      </patternFill>
    </fill>
    <fill>
      <patternFill patternType="solid">
        <fgColor indexed="10"/>
        <bgColor indexed="64"/>
      </patternFill>
    </fill>
    <fill>
      <patternFill patternType="solid">
        <fgColor indexed="50"/>
        <bgColor indexed="64"/>
      </patternFill>
    </fill>
  </fills>
  <borders count="27">
    <border>
      <left/>
      <right/>
      <top/>
      <bottom/>
      <diagonal/>
    </border>
    <border>
      <left/>
      <right/>
      <top style="thin">
        <color indexed="64"/>
      </top>
      <bottom/>
      <diagonal/>
    </border>
    <border>
      <left style="medium">
        <color indexed="64"/>
      </left>
      <right/>
      <top/>
      <bottom/>
      <diagonal/>
    </border>
    <border>
      <left/>
      <right style="medium">
        <color indexed="64"/>
      </right>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s>
  <cellStyleXfs count="1">
    <xf numFmtId="0" fontId="0" fillId="0" borderId="0"/>
  </cellStyleXfs>
  <cellXfs count="94">
    <xf numFmtId="0" fontId="0" fillId="0" borderId="0" xfId="0"/>
    <xf numFmtId="7" fontId="0" fillId="0" borderId="1" xfId="0" applyNumberFormat="1" applyBorder="1"/>
    <xf numFmtId="0" fontId="0" fillId="0" borderId="2" xfId="0" applyBorder="1"/>
    <xf numFmtId="0" fontId="0" fillId="0" borderId="0" xfId="0" applyBorder="1"/>
    <xf numFmtId="0" fontId="0" fillId="0" borderId="3" xfId="0" applyBorder="1"/>
    <xf numFmtId="7" fontId="0" fillId="0" borderId="0" xfId="0" applyNumberFormat="1" applyBorder="1"/>
    <xf numFmtId="7" fontId="0" fillId="0" borderId="4" xfId="0" applyNumberFormat="1" applyBorder="1"/>
    <xf numFmtId="39" fontId="0" fillId="0" borderId="0" xfId="0" applyNumberFormat="1" applyBorder="1"/>
    <xf numFmtId="0" fontId="0" fillId="0" borderId="5" xfId="0" applyBorder="1"/>
    <xf numFmtId="0" fontId="0" fillId="0" borderId="6" xfId="0" applyBorder="1"/>
    <xf numFmtId="7" fontId="0" fillId="0" borderId="6" xfId="0" applyNumberFormat="1" applyBorder="1"/>
    <xf numFmtId="0" fontId="0" fillId="0" borderId="7" xfId="0" applyBorder="1"/>
    <xf numFmtId="7" fontId="0" fillId="0" borderId="3" xfId="0" applyNumberFormat="1" applyBorder="1"/>
    <xf numFmtId="7" fontId="0" fillId="0" borderId="0" xfId="0" applyNumberFormat="1" applyBorder="1" applyAlignment="1">
      <alignment horizontal="right"/>
    </xf>
    <xf numFmtId="7" fontId="0" fillId="0" borderId="8" xfId="0" applyNumberFormat="1" applyBorder="1" applyAlignment="1">
      <alignment horizontal="right"/>
    </xf>
    <xf numFmtId="7" fontId="0" fillId="0" borderId="9" xfId="0" applyNumberFormat="1" applyBorder="1" applyAlignment="1">
      <alignment horizontal="right"/>
    </xf>
    <xf numFmtId="7" fontId="0" fillId="0" borderId="3" xfId="0" applyNumberFormat="1" applyBorder="1" applyAlignment="1">
      <alignment horizontal="right"/>
    </xf>
    <xf numFmtId="7" fontId="0" fillId="0" borderId="8" xfId="0" applyNumberFormat="1" applyFill="1" applyBorder="1" applyAlignment="1">
      <alignment horizontal="right"/>
    </xf>
    <xf numFmtId="7" fontId="0" fillId="0" borderId="10" xfId="0" applyNumberFormat="1" applyFill="1" applyBorder="1" applyAlignment="1">
      <alignment horizontal="right"/>
    </xf>
    <xf numFmtId="7" fontId="0" fillId="0" borderId="11" xfId="0" applyNumberFormat="1" applyBorder="1" applyAlignment="1">
      <alignment horizontal="right"/>
    </xf>
    <xf numFmtId="0" fontId="0" fillId="0" borderId="8" xfId="0" applyBorder="1"/>
    <xf numFmtId="7" fontId="0" fillId="0" borderId="8" xfId="0" applyNumberFormat="1" applyFill="1" applyBorder="1" applyAlignment="1">
      <alignment horizontal="center"/>
    </xf>
    <xf numFmtId="7" fontId="0" fillId="0" borderId="10" xfId="0" applyNumberFormat="1" applyFill="1" applyBorder="1" applyAlignment="1">
      <alignment horizontal="center"/>
    </xf>
    <xf numFmtId="0" fontId="0" fillId="0" borderId="12" xfId="0" applyBorder="1"/>
    <xf numFmtId="0" fontId="0" fillId="0" borderId="13" xfId="0" applyBorder="1"/>
    <xf numFmtId="0" fontId="0" fillId="0" borderId="14" xfId="0" applyBorder="1"/>
    <xf numFmtId="0" fontId="0" fillId="0" borderId="1" xfId="0" applyBorder="1"/>
    <xf numFmtId="7" fontId="0" fillId="0" borderId="1" xfId="0" applyNumberFormat="1" applyBorder="1" applyAlignment="1">
      <alignment horizontal="right"/>
    </xf>
    <xf numFmtId="7" fontId="0" fillId="0" borderId="15" xfId="0" applyNumberFormat="1" applyBorder="1" applyAlignment="1">
      <alignment horizontal="right"/>
    </xf>
    <xf numFmtId="7" fontId="0" fillId="0" borderId="16" xfId="0" applyNumberFormat="1" applyBorder="1"/>
    <xf numFmtId="0" fontId="0" fillId="0" borderId="17" xfId="0" applyBorder="1"/>
    <xf numFmtId="3" fontId="0" fillId="0" borderId="0" xfId="0" applyNumberFormat="1" applyBorder="1" applyAlignment="1"/>
    <xf numFmtId="7" fontId="0" fillId="0" borderId="0" xfId="0" applyNumberFormat="1" applyBorder="1" applyAlignment="1"/>
    <xf numFmtId="0" fontId="0" fillId="0" borderId="2" xfId="0" applyBorder="1" applyAlignment="1"/>
    <xf numFmtId="7" fontId="0" fillId="0" borderId="17" xfId="0" applyNumberFormat="1" applyBorder="1" applyAlignment="1">
      <alignment horizontal="right"/>
    </xf>
    <xf numFmtId="7" fontId="0" fillId="0" borderId="18" xfId="0" applyNumberFormat="1" applyFill="1" applyBorder="1" applyAlignment="1">
      <alignment horizontal="center"/>
    </xf>
    <xf numFmtId="3" fontId="0" fillId="0" borderId="19" xfId="0" applyNumberFormat="1" applyBorder="1" applyAlignment="1"/>
    <xf numFmtId="3" fontId="0" fillId="0" borderId="16" xfId="0" applyNumberFormat="1" applyBorder="1" applyAlignment="1"/>
    <xf numFmtId="3" fontId="0" fillId="0" borderId="11" xfId="0" applyNumberFormat="1" applyBorder="1" applyAlignment="1"/>
    <xf numFmtId="3" fontId="0" fillId="0" borderId="8" xfId="0" applyNumberFormat="1" applyBorder="1" applyAlignment="1"/>
    <xf numFmtId="3" fontId="0" fillId="0" borderId="10" xfId="0" applyNumberFormat="1" applyBorder="1" applyAlignment="1"/>
    <xf numFmtId="7" fontId="0" fillId="0" borderId="16" xfId="0" applyNumberFormat="1" applyBorder="1" applyAlignment="1"/>
    <xf numFmtId="7" fontId="0" fillId="0" borderId="8" xfId="0" applyNumberFormat="1" applyBorder="1" applyAlignment="1"/>
    <xf numFmtId="7" fontId="0" fillId="0" borderId="10" xfId="0" applyNumberFormat="1" applyBorder="1" applyAlignment="1"/>
    <xf numFmtId="7" fontId="0" fillId="0" borderId="12" xfId="0" applyNumberFormat="1" applyBorder="1"/>
    <xf numFmtId="0" fontId="0" fillId="0" borderId="14" xfId="0" applyBorder="1" applyAlignment="1"/>
    <xf numFmtId="0" fontId="0" fillId="0" borderId="15" xfId="0" applyBorder="1" applyAlignment="1"/>
    <xf numFmtId="7" fontId="0" fillId="0" borderId="10" xfId="0" applyNumberFormat="1" applyBorder="1" applyAlignment="1">
      <alignment horizontal="right"/>
    </xf>
    <xf numFmtId="39" fontId="0" fillId="0" borderId="16" xfId="0" applyNumberFormat="1" applyBorder="1" applyAlignment="1"/>
    <xf numFmtId="0" fontId="0" fillId="0" borderId="17" xfId="0" applyBorder="1" applyAlignment="1"/>
    <xf numFmtId="39" fontId="0" fillId="0" borderId="10" xfId="0" applyNumberFormat="1" applyBorder="1" applyAlignment="1"/>
    <xf numFmtId="0" fontId="0" fillId="0" borderId="20" xfId="0" applyBorder="1"/>
    <xf numFmtId="7" fontId="0" fillId="0" borderId="21" xfId="0" applyNumberFormat="1" applyBorder="1"/>
    <xf numFmtId="7" fontId="0" fillId="0" borderId="18" xfId="0" applyNumberFormat="1" applyBorder="1"/>
    <xf numFmtId="7" fontId="0" fillId="0" borderId="8" xfId="0" applyNumberFormat="1" applyBorder="1"/>
    <xf numFmtId="7" fontId="0" fillId="0" borderId="10" xfId="0" applyNumberFormat="1" applyBorder="1"/>
    <xf numFmtId="0" fontId="0" fillId="2" borderId="2" xfId="0" applyFill="1" applyBorder="1" applyAlignment="1"/>
    <xf numFmtId="39" fontId="0" fillId="2" borderId="16" xfId="0" applyNumberFormat="1" applyFill="1" applyBorder="1" applyAlignment="1"/>
    <xf numFmtId="3" fontId="0" fillId="2" borderId="19" xfId="0" applyNumberFormat="1" applyFill="1" applyBorder="1" applyAlignment="1"/>
    <xf numFmtId="3" fontId="0" fillId="2" borderId="0" xfId="0" applyNumberFormat="1" applyFill="1" applyBorder="1" applyAlignment="1"/>
    <xf numFmtId="3" fontId="0" fillId="2" borderId="16" xfId="0" applyNumberFormat="1" applyFill="1" applyBorder="1" applyAlignment="1"/>
    <xf numFmtId="7" fontId="0" fillId="2" borderId="0" xfId="0" applyNumberFormat="1" applyFill="1" applyBorder="1" applyAlignment="1"/>
    <xf numFmtId="7" fontId="0" fillId="2" borderId="16" xfId="0" applyNumberFormat="1" applyFill="1" applyBorder="1" applyAlignment="1"/>
    <xf numFmtId="7" fontId="0" fillId="2" borderId="21" xfId="0" applyNumberFormat="1" applyFill="1" applyBorder="1"/>
    <xf numFmtId="0" fontId="0" fillId="2" borderId="17" xfId="0" applyFill="1" applyBorder="1" applyAlignment="1"/>
    <xf numFmtId="39" fontId="0" fillId="2" borderId="10" xfId="0" applyNumberFormat="1" applyFill="1" applyBorder="1" applyAlignment="1"/>
    <xf numFmtId="3" fontId="0" fillId="2" borderId="11" xfId="0" applyNumberFormat="1" applyFill="1" applyBorder="1" applyAlignment="1"/>
    <xf numFmtId="3" fontId="0" fillId="2" borderId="8" xfId="0" applyNumberFormat="1" applyFill="1" applyBorder="1" applyAlignment="1"/>
    <xf numFmtId="3" fontId="0" fillId="2" borderId="10" xfId="0" applyNumberFormat="1" applyFill="1" applyBorder="1" applyAlignment="1"/>
    <xf numFmtId="7" fontId="0" fillId="2" borderId="8" xfId="0" applyNumberFormat="1" applyFill="1" applyBorder="1" applyAlignment="1"/>
    <xf numFmtId="7" fontId="0" fillId="2" borderId="10" xfId="0" applyNumberFormat="1" applyFill="1" applyBorder="1" applyAlignment="1"/>
    <xf numFmtId="7" fontId="0" fillId="2" borderId="18" xfId="0" applyNumberFormat="1" applyFill="1" applyBorder="1"/>
    <xf numFmtId="7" fontId="0" fillId="2" borderId="1" xfId="0" applyNumberFormat="1" applyFill="1" applyBorder="1" applyAlignment="1"/>
    <xf numFmtId="7" fontId="0" fillId="2" borderId="15" xfId="0" applyNumberFormat="1" applyFill="1" applyBorder="1" applyAlignment="1"/>
    <xf numFmtId="0" fontId="0" fillId="0" borderId="0" xfId="0" applyAlignment="1">
      <alignment vertical="top" wrapText="1"/>
    </xf>
    <xf numFmtId="165" fontId="0" fillId="0" borderId="22" xfId="0" applyNumberFormat="1" applyBorder="1"/>
    <xf numFmtId="165" fontId="0" fillId="2" borderId="12" xfId="0" applyNumberFormat="1" applyFill="1" applyBorder="1"/>
    <xf numFmtId="165" fontId="0" fillId="0" borderId="12" xfId="0" applyNumberFormat="1" applyBorder="1"/>
    <xf numFmtId="165" fontId="0" fillId="3" borderId="12" xfId="0" applyNumberFormat="1" applyFill="1" applyBorder="1"/>
    <xf numFmtId="165" fontId="0" fillId="4" borderId="13" xfId="0" applyNumberFormat="1" applyFill="1" applyBorder="1"/>
    <xf numFmtId="16" fontId="0" fillId="0" borderId="5" xfId="0" applyNumberFormat="1" applyBorder="1"/>
    <xf numFmtId="16" fontId="0" fillId="2" borderId="6" xfId="0" applyNumberFormat="1" applyFill="1" applyBorder="1"/>
    <xf numFmtId="16" fontId="0" fillId="0" borderId="6" xfId="0" applyNumberFormat="1" applyBorder="1"/>
    <xf numFmtId="16" fontId="0" fillId="3" borderId="6" xfId="0" applyNumberFormat="1" applyFill="1" applyBorder="1"/>
    <xf numFmtId="16" fontId="0" fillId="4" borderId="7" xfId="0" applyNumberFormat="1" applyFill="1" applyBorder="1"/>
    <xf numFmtId="0" fontId="0" fillId="0" borderId="23" xfId="0" applyBorder="1" applyAlignment="1">
      <alignment vertical="top" wrapText="1"/>
    </xf>
    <xf numFmtId="0" fontId="0" fillId="0" borderId="24" xfId="0" applyBorder="1" applyAlignment="1">
      <alignment vertical="top" wrapText="1"/>
    </xf>
    <xf numFmtId="0" fontId="0" fillId="0" borderId="25" xfId="0" applyBorder="1" applyAlignment="1">
      <alignment vertical="top" wrapText="1"/>
    </xf>
    <xf numFmtId="0" fontId="0" fillId="0" borderId="26" xfId="0" applyBorder="1" applyAlignment="1">
      <alignment horizontal="center"/>
    </xf>
    <xf numFmtId="0" fontId="0" fillId="0" borderId="1" xfId="0" applyBorder="1" applyAlignment="1">
      <alignment horizontal="center"/>
    </xf>
    <xf numFmtId="0" fontId="0" fillId="0" borderId="15" xfId="0" applyBorder="1" applyAlignment="1">
      <alignment horizontal="center"/>
    </xf>
    <xf numFmtId="0" fontId="1" fillId="0" borderId="22"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vli/source/repos/enron_xls/edrm/Hanson%203-Year%20Load%20Forecast%2009%2020%2001%20(Original%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vli/source/repos/enron_xls/edrm/oct%20ISO%20inc.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7">
          <cell r="B7">
            <v>13272</v>
          </cell>
          <cell r="C7">
            <v>14820</v>
          </cell>
          <cell r="D7">
            <v>19440</v>
          </cell>
          <cell r="E7">
            <v>26364</v>
          </cell>
          <cell r="F7">
            <v>28236</v>
          </cell>
          <cell r="G7">
            <v>29292</v>
          </cell>
          <cell r="H7">
            <v>30768</v>
          </cell>
          <cell r="I7">
            <v>29496</v>
          </cell>
          <cell r="J7">
            <v>27060</v>
          </cell>
          <cell r="K7">
            <v>26496</v>
          </cell>
          <cell r="L7">
            <v>26796</v>
          </cell>
          <cell r="M7">
            <v>25656</v>
          </cell>
          <cell r="N7">
            <v>26280</v>
          </cell>
          <cell r="O7">
            <v>26400</v>
          </cell>
          <cell r="P7">
            <v>26040</v>
          </cell>
          <cell r="Q7">
            <v>26160</v>
          </cell>
          <cell r="R7">
            <v>25344</v>
          </cell>
          <cell r="S7">
            <v>26448</v>
          </cell>
          <cell r="T7">
            <v>30420</v>
          </cell>
          <cell r="U7">
            <v>30480</v>
          </cell>
          <cell r="V7">
            <v>30564</v>
          </cell>
          <cell r="W7">
            <v>30024</v>
          </cell>
          <cell r="X7">
            <v>31020</v>
          </cell>
          <cell r="Y7">
            <v>30540</v>
          </cell>
        </row>
        <row r="8">
          <cell r="B8">
            <v>30720</v>
          </cell>
          <cell r="C8">
            <v>29544</v>
          </cell>
          <cell r="D8">
            <v>31044</v>
          </cell>
          <cell r="E8">
            <v>31368</v>
          </cell>
          <cell r="F8">
            <v>31224</v>
          </cell>
          <cell r="G8">
            <v>31428</v>
          </cell>
          <cell r="H8">
            <v>30588</v>
          </cell>
          <cell r="I8">
            <v>28992</v>
          </cell>
          <cell r="J8">
            <v>29772</v>
          </cell>
          <cell r="K8">
            <v>29472</v>
          </cell>
          <cell r="L8">
            <v>29520</v>
          </cell>
          <cell r="M8">
            <v>29532</v>
          </cell>
          <cell r="N8">
            <v>29772</v>
          </cell>
          <cell r="O8">
            <v>29640</v>
          </cell>
          <cell r="P8">
            <v>28920</v>
          </cell>
          <cell r="Q8">
            <v>29460</v>
          </cell>
          <cell r="R8">
            <v>30372</v>
          </cell>
          <cell r="S8">
            <v>30444</v>
          </cell>
          <cell r="T8">
            <v>30744</v>
          </cell>
          <cell r="U8">
            <v>30708</v>
          </cell>
          <cell r="V8">
            <v>28152</v>
          </cell>
          <cell r="W8">
            <v>26136</v>
          </cell>
          <cell r="X8">
            <v>26004</v>
          </cell>
          <cell r="Y8">
            <v>26196</v>
          </cell>
        </row>
        <row r="9">
          <cell r="B9">
            <v>26352</v>
          </cell>
          <cell r="C9">
            <v>26124</v>
          </cell>
          <cell r="D9">
            <v>25812</v>
          </cell>
          <cell r="E9">
            <v>25932</v>
          </cell>
          <cell r="F9">
            <v>25680</v>
          </cell>
          <cell r="G9">
            <v>25452</v>
          </cell>
          <cell r="H9">
            <v>25584</v>
          </cell>
          <cell r="I9">
            <v>25788</v>
          </cell>
          <cell r="J9">
            <v>25704</v>
          </cell>
          <cell r="K9">
            <v>25956</v>
          </cell>
          <cell r="L9">
            <v>26316</v>
          </cell>
          <cell r="M9">
            <v>26460</v>
          </cell>
          <cell r="N9">
            <v>26580</v>
          </cell>
          <cell r="O9">
            <v>26424</v>
          </cell>
          <cell r="P9">
            <v>26112</v>
          </cell>
          <cell r="Q9">
            <v>26364</v>
          </cell>
          <cell r="R9">
            <v>26352</v>
          </cell>
          <cell r="S9">
            <v>26220</v>
          </cell>
          <cell r="T9">
            <v>25884</v>
          </cell>
          <cell r="U9">
            <v>24696</v>
          </cell>
          <cell r="V9">
            <v>28812</v>
          </cell>
          <cell r="W9">
            <v>30660</v>
          </cell>
          <cell r="X9">
            <v>30528</v>
          </cell>
          <cell r="Y9">
            <v>30300</v>
          </cell>
        </row>
        <row r="10">
          <cell r="B10">
            <v>29976</v>
          </cell>
          <cell r="C10">
            <v>30072</v>
          </cell>
          <cell r="D10">
            <v>30048</v>
          </cell>
          <cell r="E10">
            <v>30096</v>
          </cell>
          <cell r="F10">
            <v>30144</v>
          </cell>
          <cell r="G10">
            <v>30264</v>
          </cell>
          <cell r="H10">
            <v>30504</v>
          </cell>
          <cell r="I10">
            <v>30132</v>
          </cell>
          <cell r="J10">
            <v>29868</v>
          </cell>
          <cell r="K10">
            <v>29868</v>
          </cell>
          <cell r="L10">
            <v>29856</v>
          </cell>
          <cell r="M10">
            <v>29760</v>
          </cell>
          <cell r="N10">
            <v>29940</v>
          </cell>
          <cell r="O10">
            <v>29364</v>
          </cell>
          <cell r="P10">
            <v>29232</v>
          </cell>
          <cell r="Q10">
            <v>27984</v>
          </cell>
          <cell r="R10">
            <v>29076</v>
          </cell>
          <cell r="S10">
            <v>29316</v>
          </cell>
          <cell r="T10">
            <v>29112</v>
          </cell>
          <cell r="U10">
            <v>29100</v>
          </cell>
          <cell r="V10">
            <v>26928</v>
          </cell>
          <cell r="W10">
            <v>24420</v>
          </cell>
          <cell r="X10">
            <v>24864</v>
          </cell>
          <cell r="Y10">
            <v>26772</v>
          </cell>
        </row>
        <row r="11">
          <cell r="B11">
            <v>28584</v>
          </cell>
          <cell r="C11">
            <v>29244</v>
          </cell>
          <cell r="D11">
            <v>29184</v>
          </cell>
          <cell r="E11">
            <v>29304</v>
          </cell>
          <cell r="F11">
            <v>29316</v>
          </cell>
          <cell r="G11">
            <v>29148</v>
          </cell>
          <cell r="H11">
            <v>29880</v>
          </cell>
          <cell r="I11">
            <v>26160</v>
          </cell>
          <cell r="J11">
            <v>25968</v>
          </cell>
          <cell r="K11">
            <v>25956</v>
          </cell>
          <cell r="L11">
            <v>25716</v>
          </cell>
          <cell r="M11">
            <v>25800</v>
          </cell>
          <cell r="N11">
            <v>27204</v>
          </cell>
          <cell r="O11">
            <v>27180</v>
          </cell>
          <cell r="P11">
            <v>26280</v>
          </cell>
          <cell r="Q11">
            <v>21312</v>
          </cell>
          <cell r="R11">
            <v>20868</v>
          </cell>
          <cell r="S11">
            <v>20736</v>
          </cell>
          <cell r="T11">
            <v>18648</v>
          </cell>
          <cell r="U11">
            <v>18792</v>
          </cell>
          <cell r="V11">
            <v>26436</v>
          </cell>
          <cell r="W11">
            <v>28308</v>
          </cell>
          <cell r="X11">
            <v>28764</v>
          </cell>
          <cell r="Y11">
            <v>29448</v>
          </cell>
        </row>
        <row r="12">
          <cell r="B12">
            <v>29340</v>
          </cell>
          <cell r="C12">
            <v>28740</v>
          </cell>
          <cell r="D12">
            <v>27312</v>
          </cell>
          <cell r="E12">
            <v>27240</v>
          </cell>
          <cell r="F12">
            <v>27648</v>
          </cell>
          <cell r="G12">
            <v>28032</v>
          </cell>
          <cell r="H12">
            <v>29904</v>
          </cell>
          <cell r="I12">
            <v>30360</v>
          </cell>
          <cell r="J12">
            <v>30288</v>
          </cell>
          <cell r="K12">
            <v>26796</v>
          </cell>
          <cell r="L12">
            <v>28092</v>
          </cell>
          <cell r="M12">
            <v>27960</v>
          </cell>
          <cell r="N12">
            <v>27252</v>
          </cell>
          <cell r="O12">
            <v>28032</v>
          </cell>
          <cell r="P12">
            <v>28884</v>
          </cell>
          <cell r="Q12">
            <v>28428</v>
          </cell>
          <cell r="R12">
            <v>28464</v>
          </cell>
          <cell r="S12">
            <v>26808</v>
          </cell>
          <cell r="T12">
            <v>26496</v>
          </cell>
          <cell r="U12">
            <v>26640</v>
          </cell>
          <cell r="V12">
            <v>26712</v>
          </cell>
          <cell r="W12">
            <v>27300</v>
          </cell>
          <cell r="X12">
            <v>28560</v>
          </cell>
          <cell r="Y12">
            <v>28476</v>
          </cell>
        </row>
        <row r="13">
          <cell r="B13">
            <v>28608</v>
          </cell>
          <cell r="C13">
            <v>27996</v>
          </cell>
          <cell r="D13">
            <v>27684</v>
          </cell>
          <cell r="E13">
            <v>26904</v>
          </cell>
          <cell r="F13">
            <v>26508</v>
          </cell>
          <cell r="G13">
            <v>26568</v>
          </cell>
          <cell r="H13">
            <v>27744</v>
          </cell>
          <cell r="I13">
            <v>27048</v>
          </cell>
          <cell r="J13">
            <v>26520</v>
          </cell>
          <cell r="K13">
            <v>26592</v>
          </cell>
          <cell r="L13">
            <v>26292</v>
          </cell>
          <cell r="M13">
            <v>26148</v>
          </cell>
          <cell r="N13">
            <v>26328</v>
          </cell>
          <cell r="O13">
            <v>28296</v>
          </cell>
          <cell r="P13">
            <v>28812</v>
          </cell>
          <cell r="Q13">
            <v>28968</v>
          </cell>
          <cell r="R13">
            <v>28908</v>
          </cell>
          <cell r="S13">
            <v>25128</v>
          </cell>
          <cell r="T13">
            <v>28188</v>
          </cell>
          <cell r="U13">
            <v>29064</v>
          </cell>
          <cell r="V13">
            <v>29352</v>
          </cell>
          <cell r="W13">
            <v>29796</v>
          </cell>
          <cell r="X13">
            <v>29928</v>
          </cell>
          <cell r="Y13">
            <v>30240</v>
          </cell>
        </row>
        <row r="14">
          <cell r="B14">
            <v>30468</v>
          </cell>
          <cell r="C14">
            <v>29856</v>
          </cell>
          <cell r="D14">
            <v>30492</v>
          </cell>
          <cell r="E14">
            <v>27228</v>
          </cell>
          <cell r="F14">
            <v>25956</v>
          </cell>
          <cell r="G14">
            <v>26052</v>
          </cell>
          <cell r="H14">
            <v>26820</v>
          </cell>
          <cell r="I14">
            <v>26568</v>
          </cell>
          <cell r="J14">
            <v>28800</v>
          </cell>
          <cell r="K14">
            <v>30744</v>
          </cell>
          <cell r="L14">
            <v>29112</v>
          </cell>
          <cell r="M14">
            <v>28956</v>
          </cell>
          <cell r="N14">
            <v>31164</v>
          </cell>
          <cell r="O14">
            <v>30624</v>
          </cell>
          <cell r="P14">
            <v>30564</v>
          </cell>
          <cell r="Q14">
            <v>30432</v>
          </cell>
          <cell r="R14">
            <v>30660</v>
          </cell>
          <cell r="S14">
            <v>30492</v>
          </cell>
          <cell r="T14">
            <v>30084</v>
          </cell>
          <cell r="U14">
            <v>30084</v>
          </cell>
          <cell r="V14">
            <v>30192</v>
          </cell>
          <cell r="W14">
            <v>30072</v>
          </cell>
          <cell r="X14">
            <v>29880</v>
          </cell>
          <cell r="Y14">
            <v>29916</v>
          </cell>
        </row>
        <row r="15">
          <cell r="B15">
            <v>29748</v>
          </cell>
          <cell r="C15">
            <v>29976</v>
          </cell>
          <cell r="D15">
            <v>30012</v>
          </cell>
          <cell r="E15">
            <v>30084</v>
          </cell>
          <cell r="F15">
            <v>30480</v>
          </cell>
          <cell r="G15">
            <v>30924</v>
          </cell>
          <cell r="H15">
            <v>31560</v>
          </cell>
          <cell r="I15">
            <v>27888</v>
          </cell>
          <cell r="J15">
            <v>23844</v>
          </cell>
          <cell r="K15">
            <v>23784</v>
          </cell>
          <cell r="L15">
            <v>23784</v>
          </cell>
          <cell r="M15">
            <v>23688</v>
          </cell>
          <cell r="N15">
            <v>23328</v>
          </cell>
          <cell r="O15">
            <v>23376</v>
          </cell>
          <cell r="P15">
            <v>23160</v>
          </cell>
          <cell r="Q15">
            <v>23004</v>
          </cell>
          <cell r="R15">
            <v>23964</v>
          </cell>
          <cell r="S15">
            <v>24780</v>
          </cell>
          <cell r="T15">
            <v>27024</v>
          </cell>
          <cell r="U15">
            <v>25764</v>
          </cell>
          <cell r="V15">
            <v>25380</v>
          </cell>
          <cell r="W15">
            <v>25380</v>
          </cell>
          <cell r="X15">
            <v>25776</v>
          </cell>
          <cell r="Y15">
            <v>25920</v>
          </cell>
        </row>
        <row r="16">
          <cell r="B16">
            <v>26112</v>
          </cell>
          <cell r="C16">
            <v>26244</v>
          </cell>
          <cell r="D16">
            <v>26328</v>
          </cell>
          <cell r="E16">
            <v>26340</v>
          </cell>
          <cell r="F16">
            <v>26196</v>
          </cell>
          <cell r="G16">
            <v>26760</v>
          </cell>
          <cell r="H16">
            <v>26868</v>
          </cell>
          <cell r="I16">
            <v>27132</v>
          </cell>
          <cell r="J16">
            <v>26436</v>
          </cell>
          <cell r="K16">
            <v>26820</v>
          </cell>
          <cell r="L16">
            <v>26496</v>
          </cell>
          <cell r="M16">
            <v>26784</v>
          </cell>
          <cell r="N16">
            <v>26820</v>
          </cell>
          <cell r="O16">
            <v>25260</v>
          </cell>
          <cell r="P16">
            <v>24864</v>
          </cell>
          <cell r="Q16">
            <v>23796</v>
          </cell>
          <cell r="R16">
            <v>23988</v>
          </cell>
          <cell r="S16">
            <v>25668</v>
          </cell>
          <cell r="T16">
            <v>28848</v>
          </cell>
          <cell r="U16">
            <v>29796</v>
          </cell>
          <cell r="V16">
            <v>30072</v>
          </cell>
          <cell r="W16">
            <v>29724</v>
          </cell>
          <cell r="X16">
            <v>29928</v>
          </cell>
          <cell r="Y16">
            <v>29928</v>
          </cell>
        </row>
        <row r="17">
          <cell r="B17">
            <v>30144</v>
          </cell>
          <cell r="C17">
            <v>29976</v>
          </cell>
          <cell r="D17">
            <v>30324</v>
          </cell>
          <cell r="E17">
            <v>30372</v>
          </cell>
          <cell r="F17">
            <v>30456</v>
          </cell>
          <cell r="G17">
            <v>30612</v>
          </cell>
          <cell r="H17">
            <v>30744</v>
          </cell>
          <cell r="I17">
            <v>30744</v>
          </cell>
          <cell r="J17">
            <v>30372</v>
          </cell>
          <cell r="K17">
            <v>28824</v>
          </cell>
          <cell r="L17">
            <v>27612</v>
          </cell>
          <cell r="M17">
            <v>29292</v>
          </cell>
          <cell r="N17">
            <v>30072</v>
          </cell>
          <cell r="O17">
            <v>30240</v>
          </cell>
          <cell r="P17">
            <v>29736</v>
          </cell>
          <cell r="Q17">
            <v>23220</v>
          </cell>
          <cell r="R17">
            <v>24672</v>
          </cell>
          <cell r="S17">
            <v>25092</v>
          </cell>
          <cell r="T17">
            <v>25392</v>
          </cell>
          <cell r="U17">
            <v>25728</v>
          </cell>
          <cell r="V17">
            <v>25848</v>
          </cell>
          <cell r="W17">
            <v>25872</v>
          </cell>
          <cell r="X17">
            <v>26136</v>
          </cell>
          <cell r="Y17">
            <v>25476</v>
          </cell>
        </row>
        <row r="18">
          <cell r="B18">
            <v>30252</v>
          </cell>
          <cell r="C18">
            <v>30768</v>
          </cell>
          <cell r="D18">
            <v>28668</v>
          </cell>
          <cell r="E18">
            <v>26196</v>
          </cell>
          <cell r="F18">
            <v>27636</v>
          </cell>
          <cell r="G18">
            <v>30408</v>
          </cell>
          <cell r="H18">
            <v>30720</v>
          </cell>
          <cell r="I18">
            <v>30372</v>
          </cell>
          <cell r="J18">
            <v>29616</v>
          </cell>
          <cell r="K18">
            <v>29712</v>
          </cell>
          <cell r="L18">
            <v>29340</v>
          </cell>
          <cell r="M18">
            <v>29472</v>
          </cell>
          <cell r="N18">
            <v>29520</v>
          </cell>
          <cell r="O18">
            <v>26844</v>
          </cell>
          <cell r="P18">
            <v>24084</v>
          </cell>
          <cell r="Q18">
            <v>24408</v>
          </cell>
          <cell r="R18">
            <v>25188</v>
          </cell>
          <cell r="S18">
            <v>29028</v>
          </cell>
          <cell r="T18">
            <v>29352</v>
          </cell>
          <cell r="U18">
            <v>29556</v>
          </cell>
          <cell r="V18">
            <v>29208</v>
          </cell>
          <cell r="W18">
            <v>28728</v>
          </cell>
          <cell r="X18">
            <v>26568</v>
          </cell>
          <cell r="Y18">
            <v>26544</v>
          </cell>
        </row>
        <row r="19">
          <cell r="B19">
            <v>26580</v>
          </cell>
          <cell r="C19">
            <v>26460</v>
          </cell>
          <cell r="D19">
            <v>26532</v>
          </cell>
          <cell r="E19">
            <v>27864</v>
          </cell>
          <cell r="F19">
            <v>25056</v>
          </cell>
          <cell r="G19">
            <v>28812</v>
          </cell>
          <cell r="H19">
            <v>29172</v>
          </cell>
          <cell r="I19">
            <v>29340</v>
          </cell>
          <cell r="J19">
            <v>29148</v>
          </cell>
          <cell r="K19">
            <v>29160</v>
          </cell>
          <cell r="L19">
            <v>29304</v>
          </cell>
          <cell r="M19">
            <v>29424</v>
          </cell>
          <cell r="N19">
            <v>29208</v>
          </cell>
          <cell r="O19">
            <v>29088</v>
          </cell>
          <cell r="P19">
            <v>28956</v>
          </cell>
          <cell r="Q19">
            <v>29100</v>
          </cell>
          <cell r="R19">
            <v>29100</v>
          </cell>
          <cell r="S19">
            <v>29064</v>
          </cell>
          <cell r="T19">
            <v>29208</v>
          </cell>
          <cell r="U19">
            <v>29136</v>
          </cell>
          <cell r="V19">
            <v>28992</v>
          </cell>
          <cell r="W19">
            <v>28980</v>
          </cell>
          <cell r="X19">
            <v>29100</v>
          </cell>
          <cell r="Y19">
            <v>29100</v>
          </cell>
        </row>
        <row r="20">
          <cell r="B20">
            <v>29184</v>
          </cell>
          <cell r="C20">
            <v>29112</v>
          </cell>
          <cell r="D20">
            <v>29136</v>
          </cell>
          <cell r="E20">
            <v>29172</v>
          </cell>
          <cell r="F20">
            <v>29304</v>
          </cell>
          <cell r="G20">
            <v>29268</v>
          </cell>
          <cell r="H20">
            <v>28116</v>
          </cell>
          <cell r="I20">
            <v>27588</v>
          </cell>
          <cell r="J20">
            <v>28992</v>
          </cell>
          <cell r="K20">
            <v>28980</v>
          </cell>
          <cell r="L20">
            <v>29076</v>
          </cell>
          <cell r="M20">
            <v>28932</v>
          </cell>
          <cell r="N20">
            <v>28788</v>
          </cell>
          <cell r="O20">
            <v>28584</v>
          </cell>
          <cell r="P20">
            <v>28692</v>
          </cell>
          <cell r="Q20">
            <v>28776</v>
          </cell>
          <cell r="R20">
            <v>28644</v>
          </cell>
          <cell r="S20">
            <v>28128</v>
          </cell>
          <cell r="T20">
            <v>28176</v>
          </cell>
          <cell r="U20">
            <v>28536</v>
          </cell>
          <cell r="V20">
            <v>28380</v>
          </cell>
          <cell r="W20">
            <v>28704</v>
          </cell>
          <cell r="X20">
            <v>30372</v>
          </cell>
          <cell r="Y20">
            <v>28056</v>
          </cell>
        </row>
        <row r="21">
          <cell r="B21">
            <v>25692</v>
          </cell>
          <cell r="C21">
            <v>25776</v>
          </cell>
          <cell r="D21">
            <v>25872</v>
          </cell>
          <cell r="E21">
            <v>25920</v>
          </cell>
          <cell r="F21">
            <v>26028</v>
          </cell>
          <cell r="G21">
            <v>25764</v>
          </cell>
          <cell r="H21">
            <v>26100</v>
          </cell>
          <cell r="I21">
            <v>26724</v>
          </cell>
          <cell r="J21">
            <v>26844</v>
          </cell>
          <cell r="K21">
            <v>26952</v>
          </cell>
          <cell r="L21">
            <v>27180</v>
          </cell>
          <cell r="M21">
            <v>26928</v>
          </cell>
          <cell r="N21">
            <v>26976</v>
          </cell>
          <cell r="O21">
            <v>25608</v>
          </cell>
          <cell r="P21">
            <v>20916</v>
          </cell>
          <cell r="Q21">
            <v>20808</v>
          </cell>
          <cell r="R21">
            <v>15660</v>
          </cell>
          <cell r="S21">
            <v>15276</v>
          </cell>
          <cell r="T21">
            <v>15108</v>
          </cell>
          <cell r="U21">
            <v>15240</v>
          </cell>
          <cell r="V21">
            <v>15084</v>
          </cell>
          <cell r="W21">
            <v>14844</v>
          </cell>
          <cell r="X21">
            <v>15012</v>
          </cell>
          <cell r="Y21">
            <v>14772</v>
          </cell>
        </row>
        <row r="22">
          <cell r="B22">
            <v>14892</v>
          </cell>
          <cell r="C22">
            <v>13908</v>
          </cell>
          <cell r="D22">
            <v>17592</v>
          </cell>
          <cell r="E22">
            <v>21408</v>
          </cell>
          <cell r="F22">
            <v>23280</v>
          </cell>
          <cell r="G22">
            <v>23892</v>
          </cell>
          <cell r="H22">
            <v>24768</v>
          </cell>
          <cell r="I22">
            <v>24612</v>
          </cell>
          <cell r="J22">
            <v>24240</v>
          </cell>
          <cell r="K22">
            <v>22584</v>
          </cell>
          <cell r="L22">
            <v>19872</v>
          </cell>
          <cell r="M22">
            <v>19812</v>
          </cell>
          <cell r="N22">
            <v>15684</v>
          </cell>
          <cell r="O22">
            <v>14352</v>
          </cell>
          <cell r="P22">
            <v>12144</v>
          </cell>
          <cell r="Q22">
            <v>12924</v>
          </cell>
          <cell r="R22">
            <v>15204</v>
          </cell>
          <cell r="S22">
            <v>17796</v>
          </cell>
          <cell r="T22">
            <v>23424</v>
          </cell>
          <cell r="U22">
            <v>26508</v>
          </cell>
          <cell r="V22">
            <v>22032</v>
          </cell>
          <cell r="W22">
            <v>23772</v>
          </cell>
          <cell r="X22">
            <v>25188</v>
          </cell>
          <cell r="Y22">
            <v>21144</v>
          </cell>
        </row>
        <row r="23">
          <cell r="B23">
            <v>19464</v>
          </cell>
          <cell r="C23">
            <v>22464</v>
          </cell>
          <cell r="D23">
            <v>24420</v>
          </cell>
          <cell r="E23">
            <v>24624</v>
          </cell>
          <cell r="F23">
            <v>25464</v>
          </cell>
          <cell r="G23">
            <v>26016</v>
          </cell>
          <cell r="H23">
            <v>23688</v>
          </cell>
          <cell r="I23">
            <v>22260</v>
          </cell>
          <cell r="J23">
            <v>22380</v>
          </cell>
          <cell r="K23">
            <v>23640</v>
          </cell>
          <cell r="L23">
            <v>26868</v>
          </cell>
          <cell r="M23">
            <v>26940</v>
          </cell>
          <cell r="N23">
            <v>27324</v>
          </cell>
          <cell r="O23">
            <v>27144</v>
          </cell>
          <cell r="P23">
            <v>26448</v>
          </cell>
          <cell r="Q23">
            <v>26088</v>
          </cell>
          <cell r="R23">
            <v>25680</v>
          </cell>
          <cell r="S23">
            <v>24600</v>
          </cell>
          <cell r="T23">
            <v>25116</v>
          </cell>
          <cell r="U23">
            <v>26448</v>
          </cell>
          <cell r="V23">
            <v>30000</v>
          </cell>
          <cell r="W23">
            <v>30096</v>
          </cell>
          <cell r="X23">
            <v>29988</v>
          </cell>
          <cell r="Y23">
            <v>30264</v>
          </cell>
        </row>
        <row r="24">
          <cell r="B24">
            <v>30276</v>
          </cell>
          <cell r="C24">
            <v>30204</v>
          </cell>
          <cell r="D24">
            <v>29928</v>
          </cell>
          <cell r="E24">
            <v>29016</v>
          </cell>
          <cell r="F24">
            <v>30492</v>
          </cell>
          <cell r="G24">
            <v>29832</v>
          </cell>
          <cell r="H24">
            <v>21120</v>
          </cell>
          <cell r="I24">
            <v>22560</v>
          </cell>
          <cell r="J24">
            <v>30876</v>
          </cell>
          <cell r="K24">
            <v>31620</v>
          </cell>
          <cell r="L24">
            <v>28752</v>
          </cell>
          <cell r="M24">
            <v>30360</v>
          </cell>
          <cell r="N24">
            <v>16296</v>
          </cell>
          <cell r="O24">
            <v>28254</v>
          </cell>
          <cell r="P24">
            <v>28080</v>
          </cell>
          <cell r="Q24">
            <v>27744</v>
          </cell>
          <cell r="R24">
            <v>27504</v>
          </cell>
          <cell r="S24">
            <v>26856</v>
          </cell>
          <cell r="T24">
            <v>1932</v>
          </cell>
          <cell r="U24">
            <v>4068</v>
          </cell>
          <cell r="V24">
            <v>6132</v>
          </cell>
          <cell r="W24">
            <v>6360</v>
          </cell>
          <cell r="X24">
            <v>10188</v>
          </cell>
          <cell r="Y24">
            <v>14412</v>
          </cell>
        </row>
        <row r="25">
          <cell r="B25">
            <v>15252</v>
          </cell>
          <cell r="C25">
            <v>21216</v>
          </cell>
          <cell r="D25">
            <v>28476</v>
          </cell>
          <cell r="E25">
            <v>29244</v>
          </cell>
          <cell r="F25">
            <v>30552</v>
          </cell>
          <cell r="G25">
            <v>31212</v>
          </cell>
          <cell r="H25">
            <v>31308</v>
          </cell>
          <cell r="I25">
            <v>31188</v>
          </cell>
          <cell r="J25">
            <v>31188</v>
          </cell>
          <cell r="K25">
            <v>31392</v>
          </cell>
          <cell r="L25">
            <v>31452</v>
          </cell>
          <cell r="M25">
            <v>30912</v>
          </cell>
          <cell r="N25">
            <v>30804</v>
          </cell>
          <cell r="O25">
            <v>29364</v>
          </cell>
          <cell r="P25">
            <v>29712</v>
          </cell>
          <cell r="Q25">
            <v>29400</v>
          </cell>
          <cell r="R25">
            <v>29328</v>
          </cell>
          <cell r="S25">
            <v>29112</v>
          </cell>
          <cell r="T25">
            <v>28884</v>
          </cell>
          <cell r="U25">
            <v>28704</v>
          </cell>
          <cell r="V25">
            <v>28632</v>
          </cell>
          <cell r="W25">
            <v>30204</v>
          </cell>
          <cell r="X25">
            <v>30612</v>
          </cell>
          <cell r="Y25">
            <v>30864</v>
          </cell>
        </row>
        <row r="26">
          <cell r="B26">
            <v>30828</v>
          </cell>
          <cell r="C26">
            <v>29484</v>
          </cell>
          <cell r="D26">
            <v>29076</v>
          </cell>
          <cell r="E26">
            <v>30216</v>
          </cell>
          <cell r="F26">
            <v>30456</v>
          </cell>
          <cell r="G26">
            <v>30744</v>
          </cell>
          <cell r="H26">
            <v>30216</v>
          </cell>
          <cell r="I26">
            <v>30348</v>
          </cell>
          <cell r="J26">
            <v>30168</v>
          </cell>
          <cell r="K26">
            <v>30096</v>
          </cell>
          <cell r="L26">
            <v>29760</v>
          </cell>
          <cell r="M26">
            <v>29424</v>
          </cell>
          <cell r="N26">
            <v>29556</v>
          </cell>
          <cell r="O26">
            <v>29916</v>
          </cell>
          <cell r="P26">
            <v>29580</v>
          </cell>
          <cell r="Q26">
            <v>29484</v>
          </cell>
          <cell r="R26">
            <v>29580</v>
          </cell>
          <cell r="S26">
            <v>29544</v>
          </cell>
          <cell r="T26">
            <v>29748</v>
          </cell>
          <cell r="U26">
            <v>29892</v>
          </cell>
          <cell r="V26">
            <v>29796</v>
          </cell>
          <cell r="W26">
            <v>29892</v>
          </cell>
          <cell r="X26">
            <v>30060</v>
          </cell>
          <cell r="Y26">
            <v>30132</v>
          </cell>
        </row>
        <row r="27">
          <cell r="B27">
            <v>29976</v>
          </cell>
          <cell r="C27">
            <v>29964</v>
          </cell>
          <cell r="D27">
            <v>29868</v>
          </cell>
          <cell r="E27">
            <v>29772</v>
          </cell>
          <cell r="F27">
            <v>29760</v>
          </cell>
          <cell r="G27">
            <v>29784</v>
          </cell>
          <cell r="H27">
            <v>29784</v>
          </cell>
          <cell r="I27">
            <v>29832</v>
          </cell>
          <cell r="J27">
            <v>29760</v>
          </cell>
          <cell r="K27">
            <v>29628</v>
          </cell>
          <cell r="L27">
            <v>28800</v>
          </cell>
          <cell r="M27">
            <v>28308</v>
          </cell>
          <cell r="N27">
            <v>28368</v>
          </cell>
          <cell r="O27">
            <v>28116</v>
          </cell>
          <cell r="P27">
            <v>29100</v>
          </cell>
          <cell r="Q27">
            <v>29316</v>
          </cell>
          <cell r="R27">
            <v>29436</v>
          </cell>
          <cell r="S27">
            <v>27552</v>
          </cell>
          <cell r="T27">
            <v>27924</v>
          </cell>
          <cell r="U27">
            <v>27624</v>
          </cell>
          <cell r="V27">
            <v>27912</v>
          </cell>
          <cell r="W27">
            <v>27852</v>
          </cell>
          <cell r="X27">
            <v>28884</v>
          </cell>
          <cell r="Y27">
            <v>30096</v>
          </cell>
        </row>
        <row r="28">
          <cell r="B28">
            <v>29460</v>
          </cell>
          <cell r="C28">
            <v>29400</v>
          </cell>
          <cell r="D28">
            <v>28068</v>
          </cell>
          <cell r="E28">
            <v>28260</v>
          </cell>
          <cell r="F28">
            <v>28344</v>
          </cell>
          <cell r="G28">
            <v>28440</v>
          </cell>
          <cell r="H28">
            <v>29436</v>
          </cell>
          <cell r="I28">
            <v>30948</v>
          </cell>
          <cell r="J28">
            <v>28860</v>
          </cell>
          <cell r="K28">
            <v>24480</v>
          </cell>
          <cell r="L28">
            <v>29112</v>
          </cell>
          <cell r="M28">
            <v>28980</v>
          </cell>
          <cell r="N28">
            <v>29112</v>
          </cell>
          <cell r="O28">
            <v>29112</v>
          </cell>
          <cell r="P28">
            <v>24624</v>
          </cell>
          <cell r="Q28">
            <v>27804</v>
          </cell>
          <cell r="R28">
            <v>28476</v>
          </cell>
          <cell r="S28">
            <v>28980</v>
          </cell>
          <cell r="T28">
            <v>29316</v>
          </cell>
          <cell r="U28">
            <v>29508</v>
          </cell>
          <cell r="V28">
            <v>27528</v>
          </cell>
          <cell r="W28">
            <v>27528</v>
          </cell>
          <cell r="X28">
            <v>27540</v>
          </cell>
          <cell r="Y28">
            <v>27552</v>
          </cell>
        </row>
        <row r="29">
          <cell r="B29">
            <v>27108</v>
          </cell>
          <cell r="C29">
            <v>25080</v>
          </cell>
          <cell r="D29">
            <v>23820</v>
          </cell>
          <cell r="E29">
            <v>23436</v>
          </cell>
          <cell r="F29">
            <v>24948</v>
          </cell>
          <cell r="G29">
            <v>26820</v>
          </cell>
          <cell r="H29">
            <v>28308</v>
          </cell>
          <cell r="I29">
            <v>24060</v>
          </cell>
          <cell r="J29">
            <v>22740</v>
          </cell>
          <cell r="K29">
            <v>22368</v>
          </cell>
          <cell r="L29">
            <v>22488</v>
          </cell>
          <cell r="M29">
            <v>22512</v>
          </cell>
          <cell r="N29">
            <v>22932</v>
          </cell>
          <cell r="O29">
            <v>23088</v>
          </cell>
          <cell r="P29">
            <v>22812</v>
          </cell>
          <cell r="Q29">
            <v>22596</v>
          </cell>
          <cell r="R29">
            <v>20532</v>
          </cell>
          <cell r="S29">
            <v>22524</v>
          </cell>
          <cell r="T29">
            <v>26352</v>
          </cell>
          <cell r="U29">
            <v>26484</v>
          </cell>
          <cell r="V29">
            <v>26568</v>
          </cell>
          <cell r="W29">
            <v>26616</v>
          </cell>
          <cell r="X29">
            <v>26604</v>
          </cell>
          <cell r="Y29">
            <v>26724</v>
          </cell>
        </row>
        <row r="30">
          <cell r="B30">
            <v>26184</v>
          </cell>
          <cell r="C30">
            <v>24516</v>
          </cell>
          <cell r="D30">
            <v>24840</v>
          </cell>
          <cell r="E30">
            <v>26340</v>
          </cell>
          <cell r="F30">
            <v>26568</v>
          </cell>
          <cell r="G30">
            <v>26700</v>
          </cell>
          <cell r="H30">
            <v>27108</v>
          </cell>
          <cell r="I30">
            <v>26688</v>
          </cell>
          <cell r="J30">
            <v>26604</v>
          </cell>
          <cell r="K30">
            <v>26700</v>
          </cell>
          <cell r="L30">
            <v>26964</v>
          </cell>
          <cell r="M30">
            <v>26724</v>
          </cell>
          <cell r="N30">
            <v>26748</v>
          </cell>
          <cell r="O30">
            <v>21900</v>
          </cell>
          <cell r="P30">
            <v>21204</v>
          </cell>
          <cell r="Q30">
            <v>21384</v>
          </cell>
          <cell r="R30">
            <v>20832</v>
          </cell>
          <cell r="S30">
            <v>20556</v>
          </cell>
          <cell r="T30">
            <v>20688</v>
          </cell>
          <cell r="U30">
            <v>20112</v>
          </cell>
          <cell r="V30">
            <v>19104</v>
          </cell>
          <cell r="W30">
            <v>22740</v>
          </cell>
          <cell r="X30">
            <v>25236</v>
          </cell>
          <cell r="Y30">
            <v>20484</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ct ISO inc"/>
    </sheetNames>
    <sheetDataSet>
      <sheetData sheetId="0">
        <row r="98">
          <cell r="AF98">
            <v>26.35697064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2"/>
  <sheetViews>
    <sheetView topLeftCell="A49" workbookViewId="0">
      <selection activeCell="E67" sqref="E67"/>
    </sheetView>
  </sheetViews>
  <sheetFormatPr defaultRowHeight="12.75" x14ac:dyDescent="0.2"/>
  <cols>
    <col min="2" max="2" width="11" bestFit="1" customWidth="1"/>
    <col min="3" max="3" width="11.85546875" customWidth="1"/>
    <col min="4" max="4" width="11.28515625" bestFit="1" customWidth="1"/>
    <col min="5" max="5" width="14.42578125" bestFit="1" customWidth="1"/>
    <col min="6" max="6" width="13.85546875" bestFit="1" customWidth="1"/>
    <col min="7" max="7" width="13.42578125" bestFit="1" customWidth="1"/>
    <col min="8" max="8" width="14.7109375" bestFit="1" customWidth="1"/>
    <col min="9" max="9" width="11.7109375" bestFit="1" customWidth="1"/>
    <col min="10" max="10" width="13.42578125" bestFit="1" customWidth="1"/>
  </cols>
  <sheetData>
    <row r="1" spans="2:10" ht="13.5" thickBot="1" x14ac:dyDescent="0.25"/>
    <row r="2" spans="2:10" x14ac:dyDescent="0.2">
      <c r="B2" s="91" t="s">
        <v>21</v>
      </c>
      <c r="C2" s="92"/>
      <c r="D2" s="92"/>
      <c r="E2" s="92"/>
      <c r="F2" s="92"/>
      <c r="G2" s="92"/>
      <c r="H2" s="92"/>
      <c r="I2" s="92"/>
      <c r="J2" s="24"/>
    </row>
    <row r="3" spans="2:10" x14ac:dyDescent="0.2">
      <c r="B3" s="2"/>
      <c r="C3" s="3"/>
      <c r="D3" s="3"/>
      <c r="E3" s="3"/>
      <c r="F3" s="3"/>
      <c r="G3" s="3"/>
      <c r="H3" s="3"/>
      <c r="I3" s="3"/>
      <c r="J3" s="4"/>
    </row>
    <row r="4" spans="2:10" x14ac:dyDescent="0.2">
      <c r="B4" s="25"/>
      <c r="C4" s="26"/>
      <c r="D4" s="27" t="s">
        <v>1</v>
      </c>
      <c r="E4" s="27" t="s">
        <v>0</v>
      </c>
      <c r="F4" s="28" t="s">
        <v>7</v>
      </c>
      <c r="G4" s="3"/>
      <c r="H4" s="3"/>
      <c r="I4" s="3"/>
      <c r="J4" s="4"/>
    </row>
    <row r="5" spans="2:10" x14ac:dyDescent="0.2">
      <c r="B5" s="2"/>
      <c r="C5" s="3"/>
      <c r="D5" s="14" t="s">
        <v>22</v>
      </c>
      <c r="E5" s="14" t="s">
        <v>22</v>
      </c>
      <c r="F5" s="47" t="s">
        <v>22</v>
      </c>
      <c r="G5" s="3"/>
      <c r="H5" s="3"/>
      <c r="I5" s="3"/>
      <c r="J5" s="4"/>
    </row>
    <row r="6" spans="2:10" x14ac:dyDescent="0.2">
      <c r="B6" s="2" t="s">
        <v>13</v>
      </c>
      <c r="C6" s="3"/>
      <c r="D6" s="5">
        <v>0</v>
      </c>
      <c r="E6" s="5">
        <v>91.31</v>
      </c>
      <c r="F6" s="29">
        <f>E6-D6</f>
        <v>91.31</v>
      </c>
      <c r="G6" s="3"/>
      <c r="H6" s="3"/>
      <c r="I6" s="3"/>
      <c r="J6" s="4"/>
    </row>
    <row r="7" spans="2:10" x14ac:dyDescent="0.2">
      <c r="B7" s="2" t="s">
        <v>17</v>
      </c>
      <c r="C7" s="3"/>
      <c r="D7" s="5">
        <v>0</v>
      </c>
      <c r="E7" s="5">
        <v>35.96</v>
      </c>
      <c r="F7" s="29">
        <f>E7-D7</f>
        <v>35.96</v>
      </c>
      <c r="G7" s="3"/>
      <c r="H7" s="3"/>
      <c r="I7" s="3"/>
      <c r="J7" s="4"/>
    </row>
    <row r="8" spans="2:10" x14ac:dyDescent="0.2">
      <c r="B8" s="30" t="s">
        <v>14</v>
      </c>
      <c r="C8" s="20"/>
      <c r="D8" s="54">
        <v>43.24</v>
      </c>
      <c r="E8" s="54">
        <v>48.25</v>
      </c>
      <c r="F8" s="55">
        <f>E8-D8</f>
        <v>5.009999999999998</v>
      </c>
      <c r="G8" s="3"/>
      <c r="H8" s="3"/>
      <c r="I8" s="3"/>
      <c r="J8" s="4"/>
    </row>
    <row r="9" spans="2:10" x14ac:dyDescent="0.2">
      <c r="B9" s="2"/>
      <c r="C9" s="3"/>
      <c r="D9" s="5"/>
      <c r="E9" s="5"/>
      <c r="F9" s="5"/>
      <c r="G9" s="3"/>
      <c r="H9" s="3"/>
      <c r="I9" s="3"/>
      <c r="J9" s="4"/>
    </row>
    <row r="10" spans="2:10" x14ac:dyDescent="0.2">
      <c r="B10" s="45"/>
      <c r="C10" s="46"/>
      <c r="D10" s="88" t="s">
        <v>16</v>
      </c>
      <c r="E10" s="89"/>
      <c r="F10" s="90"/>
      <c r="G10" s="89" t="s">
        <v>6</v>
      </c>
      <c r="H10" s="89"/>
      <c r="I10" s="90"/>
      <c r="J10" s="51"/>
    </row>
    <row r="11" spans="2:10" x14ac:dyDescent="0.2">
      <c r="B11" s="34" t="s">
        <v>4</v>
      </c>
      <c r="C11" s="47" t="s">
        <v>5</v>
      </c>
      <c r="D11" s="19" t="s">
        <v>9</v>
      </c>
      <c r="E11" s="17" t="s">
        <v>18</v>
      </c>
      <c r="F11" s="18" t="s">
        <v>15</v>
      </c>
      <c r="G11" s="21" t="s">
        <v>14</v>
      </c>
      <c r="H11" s="21" t="s">
        <v>18</v>
      </c>
      <c r="I11" s="22" t="s">
        <v>15</v>
      </c>
      <c r="J11" s="35" t="s">
        <v>3</v>
      </c>
    </row>
    <row r="12" spans="2:10" x14ac:dyDescent="0.2">
      <c r="B12" s="33">
        <v>3</v>
      </c>
      <c r="C12" s="48">
        <f>AVERAGE([1]Sheet1!$B$7:$Y$9)/1000</f>
        <v>27.60083333333333</v>
      </c>
      <c r="D12" s="36">
        <f>SUM([1]Sheet1!$B$7:$Y$9)/1000</f>
        <v>1987.26</v>
      </c>
      <c r="E12" s="31">
        <f>SUM([1]Sheet1!$B$7:$L$9,[1]Sheet1!$T$7:$Y$9)/1000</f>
        <v>1412.28</v>
      </c>
      <c r="F12" s="37">
        <f t="shared" ref="F12:F19" si="0">D12-E12</f>
        <v>574.98</v>
      </c>
      <c r="G12" s="32">
        <f t="shared" ref="G12:G19" si="1">$F$8*D12</f>
        <v>9956.1725999999962</v>
      </c>
      <c r="H12" s="32">
        <f>E12*$F$7</f>
        <v>50785.588799999998</v>
      </c>
      <c r="I12" s="41">
        <f>F12*$F$6</f>
        <v>52501.423800000004</v>
      </c>
      <c r="J12" s="52">
        <f>G12+H12+I12</f>
        <v>113243.18520000001</v>
      </c>
    </row>
    <row r="13" spans="2:10" x14ac:dyDescent="0.2">
      <c r="B13" s="33">
        <v>6</v>
      </c>
      <c r="C13" s="48">
        <f>AVERAGE([1]Sheet1!$B$7:$Y$12)/1000</f>
        <v>27.680250000000001</v>
      </c>
      <c r="D13" s="36">
        <f>SUM([1]Sheet1!$B$7:$Y$12)/1000</f>
        <v>3985.9560000000001</v>
      </c>
      <c r="E13" s="31">
        <f>SUM([1]Sheet1!$B$7:$L$12,[1]Sheet1!$T$7:$Y$12)/1000</f>
        <v>2841.096</v>
      </c>
      <c r="F13" s="37">
        <f t="shared" si="0"/>
        <v>1144.8600000000001</v>
      </c>
      <c r="G13" s="32">
        <f t="shared" si="1"/>
        <v>19969.639559999992</v>
      </c>
      <c r="H13" s="32">
        <f t="shared" ref="H13:H19" si="2">E13*$F$7</f>
        <v>102165.81216</v>
      </c>
      <c r="I13" s="41">
        <f t="shared" ref="I13:I19" si="3">F13*$F$6</f>
        <v>104537.16660000001</v>
      </c>
      <c r="J13" s="52">
        <f t="shared" ref="J13:J19" si="4">G13+H13+I13</f>
        <v>226672.61832000001</v>
      </c>
    </row>
    <row r="14" spans="2:10" x14ac:dyDescent="0.2">
      <c r="B14" s="56">
        <v>9</v>
      </c>
      <c r="C14" s="57">
        <f>AVERAGE([1]Sheet1!$B$7:$Y$15)/1000</f>
        <v>27.738055555555555</v>
      </c>
      <c r="D14" s="58">
        <f>SUM([1]Sheet1!$B$7:$Y$15)/1000</f>
        <v>5991.42</v>
      </c>
      <c r="E14" s="59">
        <f>SUM([1]Sheet1!$B$7:$L$15,[1]Sheet1!$T$7:$Y$15)/1000</f>
        <v>4275.78</v>
      </c>
      <c r="F14" s="60">
        <f t="shared" si="0"/>
        <v>1715.6400000000003</v>
      </c>
      <c r="G14" s="61">
        <f t="shared" si="1"/>
        <v>30017.014199999987</v>
      </c>
      <c r="H14" s="61">
        <f t="shared" si="2"/>
        <v>153757.04879999999</v>
      </c>
      <c r="I14" s="62">
        <f t="shared" si="3"/>
        <v>156655.08840000004</v>
      </c>
      <c r="J14" s="63">
        <f t="shared" si="4"/>
        <v>340429.15139999997</v>
      </c>
    </row>
    <row r="15" spans="2:10" x14ac:dyDescent="0.2">
      <c r="B15" s="56">
        <v>19</v>
      </c>
      <c r="C15" s="57">
        <f>AVERAGE([1]Sheet1!$B$7:$Y$18)/1000</f>
        <v>27.770041666666668</v>
      </c>
      <c r="D15" s="58">
        <f>SUM([1]Sheet1!$B$7:$Y$18)/1000</f>
        <v>7997.7719999999999</v>
      </c>
      <c r="E15" s="59">
        <f>SUM([1]Sheet1!$B$7:$L$18,[1]Sheet1!$T$7:$Y$18)/1000</f>
        <v>5724.0839999999998</v>
      </c>
      <c r="F15" s="60">
        <f t="shared" si="0"/>
        <v>2273.6880000000001</v>
      </c>
      <c r="G15" s="61">
        <f t="shared" si="1"/>
        <v>40068.837719999981</v>
      </c>
      <c r="H15" s="61">
        <f t="shared" si="2"/>
        <v>205838.06064000001</v>
      </c>
      <c r="I15" s="62">
        <f t="shared" si="3"/>
        <v>207610.45128000001</v>
      </c>
      <c r="J15" s="63">
        <f t="shared" si="4"/>
        <v>453517.34964000003</v>
      </c>
    </row>
    <row r="16" spans="2:10" x14ac:dyDescent="0.2">
      <c r="B16" s="56">
        <v>21</v>
      </c>
      <c r="C16" s="57">
        <f>AVERAGE([1]Sheet1!$B$7:$Y$21)/1000</f>
        <v>27.515099999999997</v>
      </c>
      <c r="D16" s="58">
        <f>SUM([1]Sheet1!$B$7:$Y$21)/1000</f>
        <v>9905.4359999999997</v>
      </c>
      <c r="E16" s="59">
        <f>SUM([1]Sheet1!$B$7:$L$21,[1]Sheet1!$T$7:$Y$21)/1000</f>
        <v>7075.0919999999996</v>
      </c>
      <c r="F16" s="60">
        <f t="shared" si="0"/>
        <v>2830.3440000000001</v>
      </c>
      <c r="G16" s="61">
        <f t="shared" si="1"/>
        <v>49626.23435999998</v>
      </c>
      <c r="H16" s="61">
        <f t="shared" si="2"/>
        <v>254420.30831999998</v>
      </c>
      <c r="I16" s="62">
        <f t="shared" si="3"/>
        <v>258438.71064</v>
      </c>
      <c r="J16" s="63">
        <f t="shared" si="4"/>
        <v>562485.2533199999</v>
      </c>
    </row>
    <row r="17" spans="2:10" x14ac:dyDescent="0.2">
      <c r="B17" s="33">
        <v>24</v>
      </c>
      <c r="C17" s="48">
        <f>AVERAGE([1]Sheet1!$B$7:$Y$24)/1000</f>
        <v>26.728597222222223</v>
      </c>
      <c r="D17" s="36">
        <f>SUM([1]Sheet1!$B$7:$Y$24)/1000</f>
        <v>11546.754000000001</v>
      </c>
      <c r="E17" s="31">
        <f>SUM([1]Sheet1!$B$7:$L$24,[1]Sheet1!$T$7:$Y$24)/1000</f>
        <v>8239.1759999999995</v>
      </c>
      <c r="F17" s="37">
        <f t="shared" si="0"/>
        <v>3307.5780000000013</v>
      </c>
      <c r="G17" s="32">
        <f t="shared" si="1"/>
        <v>57849.23753999998</v>
      </c>
      <c r="H17" s="32">
        <f t="shared" si="2"/>
        <v>296280.76896000002</v>
      </c>
      <c r="I17" s="41">
        <f t="shared" si="3"/>
        <v>302014.94718000013</v>
      </c>
      <c r="J17" s="52">
        <f t="shared" si="4"/>
        <v>656144.95368000015</v>
      </c>
    </row>
    <row r="18" spans="2:10" x14ac:dyDescent="0.2">
      <c r="B18" s="33">
        <v>27</v>
      </c>
      <c r="C18" s="48">
        <f>AVERAGE([1]Sheet1!$B$7:$Y$27)/1000</f>
        <v>27.105511904761904</v>
      </c>
      <c r="D18" s="36">
        <f>SUM([1]Sheet1!$B$7:$Y$27)/1000</f>
        <v>13661.178</v>
      </c>
      <c r="E18" s="31">
        <f>SUM([1]Sheet1!$B$7:$L$27,[1]Sheet1!$T$7:$Y$27)/1000</f>
        <v>9737.6880000000001</v>
      </c>
      <c r="F18" s="37">
        <f t="shared" si="0"/>
        <v>3923.49</v>
      </c>
      <c r="G18" s="32">
        <f t="shared" si="1"/>
        <v>68442.501779999977</v>
      </c>
      <c r="H18" s="32">
        <f t="shared" si="2"/>
        <v>350167.26048</v>
      </c>
      <c r="I18" s="41">
        <f t="shared" si="3"/>
        <v>358253.87189999997</v>
      </c>
      <c r="J18" s="52">
        <f t="shared" si="4"/>
        <v>776863.6341599999</v>
      </c>
    </row>
    <row r="19" spans="2:10" x14ac:dyDescent="0.2">
      <c r="B19" s="49">
        <v>30</v>
      </c>
      <c r="C19" s="50">
        <f>AVERAGE([1]Sheet1!$B$7:$Y$30)/1000</f>
        <v>26.920989583333331</v>
      </c>
      <c r="D19" s="38">
        <f>SUM([1]Sheet1!$B$7:$Y$30)/1000</f>
        <v>15506.49</v>
      </c>
      <c r="E19" s="39">
        <f>SUM([1]Sheet1!$B$7:$L$30,[1]Sheet1!$T$7:$Y$30)/1000</f>
        <v>11069.567999999999</v>
      </c>
      <c r="F19" s="40">
        <f t="shared" si="0"/>
        <v>4436.9220000000005</v>
      </c>
      <c r="G19" s="42">
        <f t="shared" si="1"/>
        <v>77687.514899999966</v>
      </c>
      <c r="H19" s="42">
        <f t="shared" si="2"/>
        <v>398061.66527999996</v>
      </c>
      <c r="I19" s="43">
        <f t="shared" si="3"/>
        <v>405135.34782000008</v>
      </c>
      <c r="J19" s="53">
        <f t="shared" si="4"/>
        <v>880884.52799999993</v>
      </c>
    </row>
    <row r="20" spans="2:10" ht="13.5" thickBot="1" x14ac:dyDescent="0.25">
      <c r="B20" s="8"/>
      <c r="C20" s="9"/>
      <c r="D20" s="9"/>
      <c r="E20" s="10"/>
      <c r="F20" s="9"/>
      <c r="G20" s="9"/>
      <c r="H20" s="9"/>
      <c r="I20" s="9"/>
      <c r="J20" s="11"/>
    </row>
    <row r="21" spans="2:10" x14ac:dyDescent="0.2">
      <c r="B21" s="23"/>
      <c r="C21" s="23"/>
      <c r="D21" s="23"/>
      <c r="E21" s="44"/>
      <c r="F21" s="23"/>
      <c r="G21" s="23"/>
      <c r="H21" s="23"/>
      <c r="I21" s="23"/>
      <c r="J21" s="23"/>
    </row>
    <row r="22" spans="2:10" ht="13.5" thickBot="1" x14ac:dyDescent="0.25">
      <c r="B22" s="9"/>
      <c r="C22" s="9"/>
      <c r="D22" s="9"/>
      <c r="E22" s="10"/>
      <c r="F22" s="9"/>
      <c r="G22" s="9"/>
      <c r="H22" s="9"/>
      <c r="I22" s="9"/>
      <c r="J22" s="9"/>
    </row>
    <row r="23" spans="2:10" x14ac:dyDescent="0.2">
      <c r="B23" s="91" t="s">
        <v>20</v>
      </c>
      <c r="C23" s="92"/>
      <c r="D23" s="92"/>
      <c r="E23" s="92"/>
      <c r="F23" s="92"/>
      <c r="G23" s="92"/>
      <c r="H23" s="92"/>
      <c r="I23" s="92"/>
      <c r="J23" s="24"/>
    </row>
    <row r="24" spans="2:10" x14ac:dyDescent="0.2">
      <c r="B24" s="2"/>
      <c r="C24" s="3"/>
      <c r="D24" s="3"/>
      <c r="E24" s="3"/>
      <c r="F24" s="3"/>
      <c r="G24" s="3"/>
      <c r="H24" s="3"/>
      <c r="I24" s="3"/>
      <c r="J24" s="4"/>
    </row>
    <row r="25" spans="2:10" x14ac:dyDescent="0.2">
      <c r="B25" s="25"/>
      <c r="C25" s="26"/>
      <c r="D25" s="27" t="s">
        <v>1</v>
      </c>
      <c r="E25" s="27" t="s">
        <v>0</v>
      </c>
      <c r="F25" s="28" t="s">
        <v>7</v>
      </c>
      <c r="G25" s="3"/>
      <c r="H25" s="3"/>
      <c r="I25" s="3"/>
      <c r="J25" s="4"/>
    </row>
    <row r="26" spans="2:10" x14ac:dyDescent="0.2">
      <c r="B26" s="2"/>
      <c r="C26" s="3"/>
      <c r="D26" s="14" t="s">
        <v>22</v>
      </c>
      <c r="E26" s="14" t="s">
        <v>22</v>
      </c>
      <c r="F26" s="47" t="s">
        <v>22</v>
      </c>
      <c r="G26" s="3"/>
      <c r="H26" s="3"/>
      <c r="I26" s="3"/>
      <c r="J26" s="4"/>
    </row>
    <row r="27" spans="2:10" x14ac:dyDescent="0.2">
      <c r="B27" s="2" t="s">
        <v>13</v>
      </c>
      <c r="C27" s="3"/>
      <c r="D27" s="5">
        <v>0</v>
      </c>
      <c r="E27" s="5">
        <v>0</v>
      </c>
      <c r="F27" s="29">
        <f>E27-D27</f>
        <v>0</v>
      </c>
      <c r="G27" s="3"/>
      <c r="H27" s="3"/>
      <c r="I27" s="3"/>
      <c r="J27" s="4"/>
    </row>
    <row r="28" spans="2:10" x14ac:dyDescent="0.2">
      <c r="B28" s="2" t="s">
        <v>17</v>
      </c>
      <c r="C28" s="3"/>
      <c r="D28" s="5">
        <v>0</v>
      </c>
      <c r="E28" s="5">
        <v>0</v>
      </c>
      <c r="F28" s="29">
        <f>E28-D28</f>
        <v>0</v>
      </c>
      <c r="G28" s="3"/>
      <c r="H28" s="3"/>
      <c r="I28" s="3"/>
      <c r="J28" s="4"/>
    </row>
    <row r="29" spans="2:10" x14ac:dyDescent="0.2">
      <c r="B29" s="30" t="s">
        <v>14</v>
      </c>
      <c r="C29" s="20"/>
      <c r="D29" s="54">
        <v>43.24</v>
      </c>
      <c r="E29" s="54">
        <v>48.25</v>
      </c>
      <c r="F29" s="55">
        <f>E29-D29</f>
        <v>5.009999999999998</v>
      </c>
      <c r="G29" s="3"/>
      <c r="H29" s="3"/>
      <c r="I29" s="3"/>
      <c r="J29" s="4"/>
    </row>
    <row r="30" spans="2:10" x14ac:dyDescent="0.2">
      <c r="B30" s="2"/>
      <c r="C30" s="3"/>
      <c r="D30" s="5"/>
      <c r="E30" s="5"/>
      <c r="F30" s="5"/>
      <c r="G30" s="3"/>
      <c r="H30" s="3"/>
      <c r="I30" s="3"/>
      <c r="J30" s="4"/>
    </row>
    <row r="31" spans="2:10" x14ac:dyDescent="0.2">
      <c r="B31" s="45"/>
      <c r="C31" s="46"/>
      <c r="D31" s="88" t="s">
        <v>16</v>
      </c>
      <c r="E31" s="89"/>
      <c r="F31" s="90"/>
      <c r="G31" s="89"/>
      <c r="H31" s="89"/>
      <c r="I31" s="90"/>
      <c r="J31" s="51"/>
    </row>
    <row r="32" spans="2:10" x14ac:dyDescent="0.2">
      <c r="B32" s="34" t="s">
        <v>4</v>
      </c>
      <c r="C32" s="47" t="s">
        <v>5</v>
      </c>
      <c r="D32" s="19" t="s">
        <v>9</v>
      </c>
      <c r="E32" s="17" t="s">
        <v>18</v>
      </c>
      <c r="F32" s="18" t="s">
        <v>15</v>
      </c>
      <c r="G32" s="21" t="s">
        <v>14</v>
      </c>
      <c r="H32" s="21" t="s">
        <v>18</v>
      </c>
      <c r="I32" s="22" t="s">
        <v>15</v>
      </c>
      <c r="J32" s="35" t="s">
        <v>3</v>
      </c>
    </row>
    <row r="33" spans="2:10" x14ac:dyDescent="0.2">
      <c r="B33" s="56">
        <v>3</v>
      </c>
      <c r="C33" s="57">
        <f>AVERAGE([1]Sheet1!$B$7:$Y$9)/1000</f>
        <v>27.60083333333333</v>
      </c>
      <c r="D33" s="58">
        <f>SUM([1]Sheet1!$B$7:$Y$9)/1000</f>
        <v>1987.26</v>
      </c>
      <c r="E33" s="59">
        <f>SUM([1]Sheet1!$B$7:$L$9,[1]Sheet1!$T$7:$Y$9)/1000</f>
        <v>1412.28</v>
      </c>
      <c r="F33" s="60">
        <f t="shared" ref="F33:F40" si="5">D33-E33</f>
        <v>574.98</v>
      </c>
      <c r="G33" s="72">
        <f>$F$29*D33</f>
        <v>9956.1725999999962</v>
      </c>
      <c r="H33" s="72">
        <f>E33*$F$28</f>
        <v>0</v>
      </c>
      <c r="I33" s="73">
        <f>F33*$F$27</f>
        <v>0</v>
      </c>
      <c r="J33" s="63">
        <f>G33+H33+I33</f>
        <v>9956.1725999999962</v>
      </c>
    </row>
    <row r="34" spans="2:10" x14ac:dyDescent="0.2">
      <c r="B34" s="56">
        <v>6</v>
      </c>
      <c r="C34" s="57">
        <f>AVERAGE([1]Sheet1!$B$7:$Y$12)/1000</f>
        <v>27.680250000000001</v>
      </c>
      <c r="D34" s="58">
        <f>SUM([1]Sheet1!$B$7:$Y$12)/1000</f>
        <v>3985.9560000000001</v>
      </c>
      <c r="E34" s="59">
        <f>SUM([1]Sheet1!$B$7:$L$12,[1]Sheet1!$T$7:$Y$12)/1000</f>
        <v>2841.096</v>
      </c>
      <c r="F34" s="60">
        <f t="shared" si="5"/>
        <v>1144.8600000000001</v>
      </c>
      <c r="G34" s="61">
        <f t="shared" ref="G34:G40" si="6">$F$29*D34</f>
        <v>19969.639559999992</v>
      </c>
      <c r="H34" s="61">
        <f t="shared" ref="H34:H40" si="7">E34*$F$28</f>
        <v>0</v>
      </c>
      <c r="I34" s="62">
        <f t="shared" ref="I34:I40" si="8">F34*$F$27</f>
        <v>0</v>
      </c>
      <c r="J34" s="63">
        <f t="shared" ref="J34:J40" si="9">G34+H34+I34</f>
        <v>19969.639559999992</v>
      </c>
    </row>
    <row r="35" spans="2:10" x14ac:dyDescent="0.2">
      <c r="B35" s="56">
        <v>9</v>
      </c>
      <c r="C35" s="57">
        <f>AVERAGE([1]Sheet1!$B$7:$Y$15)/1000</f>
        <v>27.738055555555555</v>
      </c>
      <c r="D35" s="58">
        <f>SUM([1]Sheet1!$B$7:$Y$15)/1000</f>
        <v>5991.42</v>
      </c>
      <c r="E35" s="59">
        <f>SUM([1]Sheet1!$B$7:$L$15,[1]Sheet1!$T$7:$Y$15)/1000</f>
        <v>4275.78</v>
      </c>
      <c r="F35" s="60">
        <f t="shared" si="5"/>
        <v>1715.6400000000003</v>
      </c>
      <c r="G35" s="61">
        <f t="shared" si="6"/>
        <v>30017.014199999987</v>
      </c>
      <c r="H35" s="61">
        <f t="shared" si="7"/>
        <v>0</v>
      </c>
      <c r="I35" s="62">
        <f t="shared" si="8"/>
        <v>0</v>
      </c>
      <c r="J35" s="63">
        <f t="shared" si="9"/>
        <v>30017.014199999987</v>
      </c>
    </row>
    <row r="36" spans="2:10" x14ac:dyDescent="0.2">
      <c r="B36" s="33">
        <v>19</v>
      </c>
      <c r="C36" s="48">
        <f>AVERAGE([1]Sheet1!$B$7:$Y$18)/1000</f>
        <v>27.770041666666668</v>
      </c>
      <c r="D36" s="36">
        <f>SUM([1]Sheet1!$B$7:$Y$18)/1000</f>
        <v>7997.7719999999999</v>
      </c>
      <c r="E36" s="31">
        <f>SUM([1]Sheet1!$B$7:$L$18,[1]Sheet1!$T$7:$Y$18)/1000</f>
        <v>5724.0839999999998</v>
      </c>
      <c r="F36" s="37">
        <f t="shared" si="5"/>
        <v>2273.6880000000001</v>
      </c>
      <c r="G36" s="32">
        <f t="shared" si="6"/>
        <v>40068.837719999981</v>
      </c>
      <c r="H36" s="32">
        <f t="shared" si="7"/>
        <v>0</v>
      </c>
      <c r="I36" s="41">
        <f t="shared" si="8"/>
        <v>0</v>
      </c>
      <c r="J36" s="52">
        <f t="shared" si="9"/>
        <v>40068.837719999981</v>
      </c>
    </row>
    <row r="37" spans="2:10" x14ac:dyDescent="0.2">
      <c r="B37" s="33">
        <v>21</v>
      </c>
      <c r="C37" s="48">
        <f>AVERAGE([1]Sheet1!$B$7:$Y$21)/1000</f>
        <v>27.515099999999997</v>
      </c>
      <c r="D37" s="36">
        <f>SUM([1]Sheet1!$B$7:$Y$21)/1000</f>
        <v>9905.4359999999997</v>
      </c>
      <c r="E37" s="31">
        <f>SUM([1]Sheet1!$B$7:$L$21,[1]Sheet1!$T$7:$Y$21)/1000</f>
        <v>7075.0919999999996</v>
      </c>
      <c r="F37" s="37">
        <f t="shared" si="5"/>
        <v>2830.3440000000001</v>
      </c>
      <c r="G37" s="32">
        <f t="shared" si="6"/>
        <v>49626.23435999998</v>
      </c>
      <c r="H37" s="32">
        <f t="shared" si="7"/>
        <v>0</v>
      </c>
      <c r="I37" s="41">
        <f t="shared" si="8"/>
        <v>0</v>
      </c>
      <c r="J37" s="52">
        <f t="shared" si="9"/>
        <v>49626.23435999998</v>
      </c>
    </row>
    <row r="38" spans="2:10" x14ac:dyDescent="0.2">
      <c r="B38" s="33">
        <v>24</v>
      </c>
      <c r="C38" s="48">
        <f>AVERAGE([1]Sheet1!$B$7:$Y$24)/1000</f>
        <v>26.728597222222223</v>
      </c>
      <c r="D38" s="36">
        <f>SUM([1]Sheet1!$B$7:$Y$24)/1000</f>
        <v>11546.754000000001</v>
      </c>
      <c r="E38" s="31">
        <f>SUM([1]Sheet1!$B$7:$L$24,[1]Sheet1!$T$7:$Y$24)/1000</f>
        <v>8239.1759999999995</v>
      </c>
      <c r="F38" s="37">
        <f t="shared" si="5"/>
        <v>3307.5780000000013</v>
      </c>
      <c r="G38" s="32">
        <f t="shared" si="6"/>
        <v>57849.23753999998</v>
      </c>
      <c r="H38" s="32">
        <f t="shared" si="7"/>
        <v>0</v>
      </c>
      <c r="I38" s="41">
        <f t="shared" si="8"/>
        <v>0</v>
      </c>
      <c r="J38" s="52">
        <f t="shared" si="9"/>
        <v>57849.23753999998</v>
      </c>
    </row>
    <row r="39" spans="2:10" x14ac:dyDescent="0.2">
      <c r="B39" s="33">
        <v>27</v>
      </c>
      <c r="C39" s="48">
        <f>AVERAGE([1]Sheet1!$B$7:$Y$27)/1000</f>
        <v>27.105511904761904</v>
      </c>
      <c r="D39" s="36">
        <f>SUM([1]Sheet1!$B$7:$Y$27)/1000</f>
        <v>13661.178</v>
      </c>
      <c r="E39" s="31">
        <f>SUM([1]Sheet1!$B$7:$L$27,[1]Sheet1!$T$7:$Y$27)/1000</f>
        <v>9737.6880000000001</v>
      </c>
      <c r="F39" s="37">
        <f t="shared" si="5"/>
        <v>3923.49</v>
      </c>
      <c r="G39" s="32">
        <f t="shared" si="6"/>
        <v>68442.501779999977</v>
      </c>
      <c r="H39" s="32">
        <f t="shared" si="7"/>
        <v>0</v>
      </c>
      <c r="I39" s="41">
        <f t="shared" si="8"/>
        <v>0</v>
      </c>
      <c r="J39" s="52">
        <f t="shared" si="9"/>
        <v>68442.501779999977</v>
      </c>
    </row>
    <row r="40" spans="2:10" x14ac:dyDescent="0.2">
      <c r="B40" s="49">
        <v>30</v>
      </c>
      <c r="C40" s="50">
        <f>AVERAGE([1]Sheet1!$B$7:$Y$30)/1000</f>
        <v>26.920989583333331</v>
      </c>
      <c r="D40" s="38">
        <f>SUM([1]Sheet1!$B$7:$Y$30)/1000</f>
        <v>15506.49</v>
      </c>
      <c r="E40" s="39">
        <f>SUM([1]Sheet1!$B$7:$L$30,[1]Sheet1!$T$7:$Y$30)/1000</f>
        <v>11069.567999999999</v>
      </c>
      <c r="F40" s="40">
        <f t="shared" si="5"/>
        <v>4436.9220000000005</v>
      </c>
      <c r="G40" s="42">
        <f t="shared" si="6"/>
        <v>77687.514899999966</v>
      </c>
      <c r="H40" s="42">
        <f t="shared" si="7"/>
        <v>0</v>
      </c>
      <c r="I40" s="43">
        <f t="shared" si="8"/>
        <v>0</v>
      </c>
      <c r="J40" s="53">
        <f t="shared" si="9"/>
        <v>77687.514899999966</v>
      </c>
    </row>
    <row r="41" spans="2:10" ht="13.5" thickBot="1" x14ac:dyDescent="0.25">
      <c r="B41" s="8"/>
      <c r="C41" s="9"/>
      <c r="D41" s="9"/>
      <c r="E41" s="10"/>
      <c r="F41" s="9"/>
      <c r="G41" s="9"/>
      <c r="H41" s="9"/>
      <c r="I41" s="9"/>
      <c r="J41" s="11"/>
    </row>
    <row r="43" spans="2:10" ht="13.5" thickBot="1" x14ac:dyDescent="0.25"/>
    <row r="44" spans="2:10" x14ac:dyDescent="0.2">
      <c r="B44" s="91" t="s">
        <v>19</v>
      </c>
      <c r="C44" s="92"/>
      <c r="D44" s="92"/>
      <c r="E44" s="92"/>
      <c r="F44" s="92"/>
      <c r="G44" s="92"/>
      <c r="H44" s="92"/>
      <c r="I44" s="92"/>
      <c r="J44" s="24"/>
    </row>
    <row r="45" spans="2:10" x14ac:dyDescent="0.2">
      <c r="B45" s="2"/>
      <c r="C45" s="3"/>
      <c r="D45" s="3"/>
      <c r="E45" s="3"/>
      <c r="F45" s="3"/>
      <c r="G45" s="3"/>
      <c r="H45" s="3"/>
      <c r="I45" s="3"/>
      <c r="J45" s="4"/>
    </row>
    <row r="46" spans="2:10" x14ac:dyDescent="0.2">
      <c r="B46" s="25"/>
      <c r="C46" s="26"/>
      <c r="D46" s="27" t="s">
        <v>1</v>
      </c>
      <c r="E46" s="27" t="s">
        <v>0</v>
      </c>
      <c r="F46" s="28" t="s">
        <v>7</v>
      </c>
      <c r="G46" s="3"/>
      <c r="H46" s="3"/>
      <c r="I46" s="3"/>
      <c r="J46" s="4"/>
    </row>
    <row r="47" spans="2:10" x14ac:dyDescent="0.2">
      <c r="B47" s="2"/>
      <c r="C47" s="3"/>
      <c r="D47" s="14" t="s">
        <v>22</v>
      </c>
      <c r="E47" s="14" t="s">
        <v>22</v>
      </c>
      <c r="F47" s="47" t="s">
        <v>22</v>
      </c>
      <c r="G47" s="3"/>
      <c r="H47" s="3"/>
      <c r="I47" s="3"/>
      <c r="J47" s="4"/>
    </row>
    <row r="48" spans="2:10" x14ac:dyDescent="0.2">
      <c r="B48" s="2" t="s">
        <v>13</v>
      </c>
      <c r="C48" s="3"/>
      <c r="D48" s="5">
        <v>0</v>
      </c>
      <c r="E48" s="5">
        <v>101.31</v>
      </c>
      <c r="F48" s="29">
        <f>E48-D48</f>
        <v>101.31</v>
      </c>
      <c r="G48" s="3"/>
      <c r="H48" s="3"/>
      <c r="I48" s="3"/>
      <c r="J48" s="4"/>
    </row>
    <row r="49" spans="2:10" x14ac:dyDescent="0.2">
      <c r="B49" s="2" t="s">
        <v>17</v>
      </c>
      <c r="C49" s="3"/>
      <c r="D49" s="5">
        <v>0</v>
      </c>
      <c r="E49" s="5">
        <v>45.96</v>
      </c>
      <c r="F49" s="29">
        <f>E49-D49</f>
        <v>45.96</v>
      </c>
      <c r="G49" s="3"/>
      <c r="H49" s="3"/>
      <c r="I49" s="3"/>
      <c r="J49" s="4"/>
    </row>
    <row r="50" spans="2:10" x14ac:dyDescent="0.2">
      <c r="B50" s="30" t="s">
        <v>14</v>
      </c>
      <c r="C50" s="20"/>
      <c r="D50" s="54">
        <v>43.24</v>
      </c>
      <c r="E50" s="54">
        <v>48.25</v>
      </c>
      <c r="F50" s="55">
        <f>E50-D50</f>
        <v>5.009999999999998</v>
      </c>
      <c r="G50" s="3"/>
      <c r="H50" s="3"/>
      <c r="I50" s="3"/>
      <c r="J50" s="4"/>
    </row>
    <row r="51" spans="2:10" x14ac:dyDescent="0.2">
      <c r="B51" s="2"/>
      <c r="C51" s="3"/>
      <c r="D51" s="5"/>
      <c r="E51" s="5"/>
      <c r="F51" s="5"/>
      <c r="G51" s="3"/>
      <c r="H51" s="3"/>
      <c r="I51" s="3"/>
      <c r="J51" s="4"/>
    </row>
    <row r="52" spans="2:10" x14ac:dyDescent="0.2">
      <c r="B52" s="45"/>
      <c r="C52" s="46"/>
      <c r="D52" s="88" t="s">
        <v>16</v>
      </c>
      <c r="E52" s="89"/>
      <c r="F52" s="90"/>
      <c r="G52" s="89"/>
      <c r="H52" s="89"/>
      <c r="I52" s="90"/>
      <c r="J52" s="51"/>
    </row>
    <row r="53" spans="2:10" x14ac:dyDescent="0.2">
      <c r="B53" s="34" t="s">
        <v>4</v>
      </c>
      <c r="C53" s="47" t="s">
        <v>5</v>
      </c>
      <c r="D53" s="19" t="s">
        <v>9</v>
      </c>
      <c r="E53" s="17" t="s">
        <v>18</v>
      </c>
      <c r="F53" s="18" t="s">
        <v>15</v>
      </c>
      <c r="G53" s="21" t="s">
        <v>14</v>
      </c>
      <c r="H53" s="21" t="s">
        <v>18</v>
      </c>
      <c r="I53" s="22" t="s">
        <v>15</v>
      </c>
      <c r="J53" s="35" t="s">
        <v>3</v>
      </c>
    </row>
    <row r="54" spans="2:10" x14ac:dyDescent="0.2">
      <c r="B54" s="33">
        <v>3</v>
      </c>
      <c r="C54" s="48">
        <f>AVERAGE([1]Sheet1!$B$7:$Y$9)/1000</f>
        <v>27.60083333333333</v>
      </c>
      <c r="D54" s="36">
        <f>SUM([1]Sheet1!$B$7:$Y$9)/1000</f>
        <v>1987.26</v>
      </c>
      <c r="E54" s="31">
        <f>SUM([1]Sheet1!$B$7:$L$9,[1]Sheet1!$T$7:$Y$9)/1000</f>
        <v>1412.28</v>
      </c>
      <c r="F54" s="37">
        <f t="shared" ref="F54:F61" si="10">D54-E54</f>
        <v>574.98</v>
      </c>
      <c r="G54" s="32">
        <f>$F$50*D54</f>
        <v>9956.1725999999962</v>
      </c>
      <c r="H54" s="32">
        <f>E54*$F$49</f>
        <v>64908.388800000001</v>
      </c>
      <c r="I54" s="41">
        <f>F54*$F$48</f>
        <v>58251.2238</v>
      </c>
      <c r="J54" s="52">
        <f>G54+H54+I54</f>
        <v>133115.78519999998</v>
      </c>
    </row>
    <row r="55" spans="2:10" x14ac:dyDescent="0.2">
      <c r="B55" s="33">
        <v>6</v>
      </c>
      <c r="C55" s="48">
        <f>AVERAGE([1]Sheet1!$B$7:$Y$12)/1000</f>
        <v>27.680250000000001</v>
      </c>
      <c r="D55" s="36">
        <f>SUM([1]Sheet1!$B$7:$Y$12)/1000</f>
        <v>3985.9560000000001</v>
      </c>
      <c r="E55" s="31">
        <f>SUM([1]Sheet1!$B$7:$L$12,[1]Sheet1!$T$7:$Y$12)/1000</f>
        <v>2841.096</v>
      </c>
      <c r="F55" s="37">
        <f t="shared" si="10"/>
        <v>1144.8600000000001</v>
      </c>
      <c r="G55" s="32">
        <f t="shared" ref="G55:G61" si="11">$F$50*D55</f>
        <v>19969.639559999992</v>
      </c>
      <c r="H55" s="32">
        <f t="shared" ref="H55:H61" si="12">E55*$F$49</f>
        <v>130576.77216000001</v>
      </c>
      <c r="I55" s="41">
        <f t="shared" ref="I55:I61" si="13">F55*$F$48</f>
        <v>115985.76660000002</v>
      </c>
      <c r="J55" s="52">
        <f t="shared" ref="J55:J61" si="14">G55+H55+I55</f>
        <v>266532.17832000001</v>
      </c>
    </row>
    <row r="56" spans="2:10" x14ac:dyDescent="0.2">
      <c r="B56" s="33">
        <v>9</v>
      </c>
      <c r="C56" s="48">
        <f>AVERAGE([1]Sheet1!$B$7:$Y$15)/1000</f>
        <v>27.738055555555555</v>
      </c>
      <c r="D56" s="36">
        <f>SUM([1]Sheet1!$B$7:$Y$15)/1000</f>
        <v>5991.42</v>
      </c>
      <c r="E56" s="31">
        <f>SUM([1]Sheet1!$B$7:$L$15,[1]Sheet1!$T$7:$Y$15)/1000</f>
        <v>4275.78</v>
      </c>
      <c r="F56" s="37">
        <f t="shared" si="10"/>
        <v>1715.6400000000003</v>
      </c>
      <c r="G56" s="32">
        <f t="shared" si="11"/>
        <v>30017.014199999987</v>
      </c>
      <c r="H56" s="32">
        <f t="shared" si="12"/>
        <v>196514.84879999998</v>
      </c>
      <c r="I56" s="41">
        <f t="shared" si="13"/>
        <v>173811.48840000003</v>
      </c>
      <c r="J56" s="52">
        <f t="shared" si="14"/>
        <v>400343.35139999999</v>
      </c>
    </row>
    <row r="57" spans="2:10" x14ac:dyDescent="0.2">
      <c r="B57" s="33">
        <v>19</v>
      </c>
      <c r="C57" s="48">
        <f>AVERAGE([1]Sheet1!$B$7:$Y$18)/1000</f>
        <v>27.770041666666668</v>
      </c>
      <c r="D57" s="36">
        <f>SUM([1]Sheet1!$B$7:$Y$18)/1000</f>
        <v>7997.7719999999999</v>
      </c>
      <c r="E57" s="31">
        <f>SUM([1]Sheet1!$B$7:$L$18,[1]Sheet1!$T$7:$Y$18)/1000</f>
        <v>5724.0839999999998</v>
      </c>
      <c r="F57" s="37">
        <f t="shared" si="10"/>
        <v>2273.6880000000001</v>
      </c>
      <c r="G57" s="32">
        <f t="shared" si="11"/>
        <v>40068.837719999981</v>
      </c>
      <c r="H57" s="32">
        <f t="shared" si="12"/>
        <v>263078.90064000001</v>
      </c>
      <c r="I57" s="41">
        <f t="shared" si="13"/>
        <v>230347.33128000001</v>
      </c>
      <c r="J57" s="52">
        <f t="shared" si="14"/>
        <v>533495.06964</v>
      </c>
    </row>
    <row r="58" spans="2:10" x14ac:dyDescent="0.2">
      <c r="B58" s="33">
        <v>21</v>
      </c>
      <c r="C58" s="48">
        <f>AVERAGE([1]Sheet1!$B$7:$Y$21)/1000</f>
        <v>27.515099999999997</v>
      </c>
      <c r="D58" s="36">
        <f>SUM([1]Sheet1!$B$7:$Y$21)/1000</f>
        <v>9905.4359999999997</v>
      </c>
      <c r="E58" s="31">
        <f>SUM([1]Sheet1!$B$7:$L$21,[1]Sheet1!$T$7:$Y$21)/1000</f>
        <v>7075.0919999999996</v>
      </c>
      <c r="F58" s="37">
        <f t="shared" si="10"/>
        <v>2830.3440000000001</v>
      </c>
      <c r="G58" s="32">
        <f t="shared" si="11"/>
        <v>49626.23435999998</v>
      </c>
      <c r="H58" s="32">
        <f t="shared" si="12"/>
        <v>325171.22831999999</v>
      </c>
      <c r="I58" s="41">
        <f t="shared" si="13"/>
        <v>286742.15064000001</v>
      </c>
      <c r="J58" s="52">
        <f t="shared" si="14"/>
        <v>661539.61332</v>
      </c>
    </row>
    <row r="59" spans="2:10" x14ac:dyDescent="0.2">
      <c r="B59" s="56">
        <v>24</v>
      </c>
      <c r="C59" s="57">
        <f>AVERAGE([1]Sheet1!$B$7:$Y$24)/1000</f>
        <v>26.728597222222223</v>
      </c>
      <c r="D59" s="58">
        <f>SUM([1]Sheet1!$B$7:$Y$24)/1000</f>
        <v>11546.754000000001</v>
      </c>
      <c r="E59" s="59">
        <f>SUM([1]Sheet1!$B$7:$L$24,[1]Sheet1!$T$7:$Y$24)/1000</f>
        <v>8239.1759999999995</v>
      </c>
      <c r="F59" s="60">
        <f t="shared" si="10"/>
        <v>3307.5780000000013</v>
      </c>
      <c r="G59" s="61">
        <f t="shared" si="11"/>
        <v>57849.23753999998</v>
      </c>
      <c r="H59" s="61">
        <f t="shared" si="12"/>
        <v>378672.52895999997</v>
      </c>
      <c r="I59" s="62">
        <f t="shared" si="13"/>
        <v>335090.72718000016</v>
      </c>
      <c r="J59" s="63">
        <f t="shared" si="14"/>
        <v>771612.49368000007</v>
      </c>
    </row>
    <row r="60" spans="2:10" x14ac:dyDescent="0.2">
      <c r="B60" s="56">
        <v>27</v>
      </c>
      <c r="C60" s="57">
        <f>AVERAGE([1]Sheet1!$B$7:$Y$27)/1000</f>
        <v>27.105511904761904</v>
      </c>
      <c r="D60" s="58">
        <f>SUM([1]Sheet1!$B$7:$Y$27)/1000</f>
        <v>13661.178</v>
      </c>
      <c r="E60" s="59">
        <f>SUM([1]Sheet1!$B$7:$L$27,[1]Sheet1!$T$7:$Y$27)/1000</f>
        <v>9737.6880000000001</v>
      </c>
      <c r="F60" s="60">
        <f t="shared" si="10"/>
        <v>3923.49</v>
      </c>
      <c r="G60" s="61">
        <f t="shared" si="11"/>
        <v>68442.501779999977</v>
      </c>
      <c r="H60" s="61">
        <f t="shared" si="12"/>
        <v>447544.14048</v>
      </c>
      <c r="I60" s="62">
        <f t="shared" si="13"/>
        <v>397488.77189999999</v>
      </c>
      <c r="J60" s="63">
        <f t="shared" si="14"/>
        <v>913475.41415999993</v>
      </c>
    </row>
    <row r="61" spans="2:10" x14ac:dyDescent="0.2">
      <c r="B61" s="64">
        <v>30</v>
      </c>
      <c r="C61" s="65">
        <f>AVERAGE([1]Sheet1!$B$7:$Y$30)/1000</f>
        <v>26.920989583333331</v>
      </c>
      <c r="D61" s="66">
        <f>SUM([1]Sheet1!$B$7:$Y$30)/1000</f>
        <v>15506.49</v>
      </c>
      <c r="E61" s="67">
        <f>SUM([1]Sheet1!$B$7:$L$30,[1]Sheet1!$T$7:$Y$30)/1000</f>
        <v>11069.567999999999</v>
      </c>
      <c r="F61" s="68">
        <f t="shared" si="10"/>
        <v>4436.9220000000005</v>
      </c>
      <c r="G61" s="69">
        <f t="shared" si="11"/>
        <v>77687.514899999966</v>
      </c>
      <c r="H61" s="69">
        <f t="shared" si="12"/>
        <v>508757.34527999995</v>
      </c>
      <c r="I61" s="70">
        <f t="shared" si="13"/>
        <v>449504.56782000005</v>
      </c>
      <c r="J61" s="71">
        <f t="shared" si="14"/>
        <v>1035949.4280000001</v>
      </c>
    </row>
    <row r="62" spans="2:10" ht="13.5" thickBot="1" x14ac:dyDescent="0.25">
      <c r="B62" s="8"/>
      <c r="C62" s="9"/>
      <c r="D62" s="9"/>
      <c r="E62" s="10"/>
      <c r="F62" s="9"/>
      <c r="G62" s="9"/>
      <c r="H62" s="9"/>
      <c r="I62" s="9"/>
      <c r="J62" s="11"/>
    </row>
  </sheetData>
  <mergeCells count="9">
    <mergeCell ref="D52:F52"/>
    <mergeCell ref="G52:I52"/>
    <mergeCell ref="D31:F31"/>
    <mergeCell ref="D10:F10"/>
    <mergeCell ref="G10:I10"/>
    <mergeCell ref="B2:I2"/>
    <mergeCell ref="B23:I23"/>
    <mergeCell ref="G31:I31"/>
    <mergeCell ref="B44:I44"/>
  </mergeCells>
  <phoneticPr fontId="0" type="noConversion"/>
  <printOptions horizontalCentered="1" verticalCentered="1"/>
  <pageMargins left="0.75" right="0.75" top="0.56999999999999995" bottom="0.55000000000000004" header="0.42" footer="0.4"/>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20"/>
  <sheetViews>
    <sheetView workbookViewId="0">
      <selection activeCell="G29" sqref="G29"/>
    </sheetView>
  </sheetViews>
  <sheetFormatPr defaultRowHeight="12.75" x14ac:dyDescent="0.2"/>
  <cols>
    <col min="4" max="4" width="10.5703125" customWidth="1"/>
    <col min="6" max="6" width="10.85546875" bestFit="1" customWidth="1"/>
    <col min="7" max="7" width="11.7109375" bestFit="1" customWidth="1"/>
  </cols>
  <sheetData>
    <row r="2" spans="3:7" ht="13.5" thickBot="1" x14ac:dyDescent="0.25"/>
    <row r="3" spans="3:7" x14ac:dyDescent="0.2">
      <c r="C3" s="91" t="s">
        <v>8</v>
      </c>
      <c r="D3" s="92"/>
      <c r="E3" s="92"/>
      <c r="F3" s="92"/>
      <c r="G3" s="93"/>
    </row>
    <row r="4" spans="3:7" x14ac:dyDescent="0.2">
      <c r="C4" s="2"/>
      <c r="D4" s="3"/>
      <c r="E4" s="3"/>
      <c r="F4" s="3"/>
      <c r="G4" s="4"/>
    </row>
    <row r="5" spans="3:7" x14ac:dyDescent="0.2">
      <c r="C5" s="2"/>
      <c r="D5" s="3"/>
      <c r="E5" s="13" t="s">
        <v>1</v>
      </c>
      <c r="F5" s="13" t="s">
        <v>10</v>
      </c>
      <c r="G5" s="16" t="s">
        <v>7</v>
      </c>
    </row>
    <row r="6" spans="3:7" x14ac:dyDescent="0.2">
      <c r="C6" s="2" t="s">
        <v>11</v>
      </c>
      <c r="D6" s="3"/>
      <c r="E6" s="5"/>
      <c r="F6" s="5">
        <f>'[2]oct ISO inc'!$AF$98</f>
        <v>26.35697064</v>
      </c>
      <c r="G6" s="4"/>
    </row>
    <row r="7" spans="3:7" x14ac:dyDescent="0.2">
      <c r="C7" s="2" t="s">
        <v>2</v>
      </c>
      <c r="D7" s="3"/>
      <c r="E7" s="5">
        <v>43.24</v>
      </c>
      <c r="F7" s="5"/>
      <c r="G7" s="4"/>
    </row>
    <row r="8" spans="3:7" x14ac:dyDescent="0.2">
      <c r="C8" s="2" t="s">
        <v>12</v>
      </c>
      <c r="D8" s="3"/>
      <c r="E8" s="5">
        <v>0</v>
      </c>
      <c r="F8" s="5">
        <v>0</v>
      </c>
      <c r="G8" s="4"/>
    </row>
    <row r="9" spans="3:7" x14ac:dyDescent="0.2">
      <c r="C9" s="2" t="s">
        <v>3</v>
      </c>
      <c r="D9" s="3"/>
      <c r="E9" s="1">
        <f>SUM(E6:E8)</f>
        <v>43.24</v>
      </c>
      <c r="F9" s="1">
        <f>SUM(F6:F8)</f>
        <v>26.35697064</v>
      </c>
      <c r="G9" s="6">
        <f>F9-E9</f>
        <v>-16.883029360000002</v>
      </c>
    </row>
    <row r="10" spans="3:7" x14ac:dyDescent="0.2">
      <c r="C10" s="2"/>
      <c r="D10" s="3"/>
      <c r="E10" s="3"/>
      <c r="F10" s="3"/>
      <c r="G10" s="4"/>
    </row>
    <row r="11" spans="3:7" x14ac:dyDescent="0.2">
      <c r="C11" s="2"/>
      <c r="D11" s="14" t="s">
        <v>4</v>
      </c>
      <c r="E11" s="14" t="s">
        <v>5</v>
      </c>
      <c r="F11" s="14" t="s">
        <v>9</v>
      </c>
      <c r="G11" s="15" t="s">
        <v>6</v>
      </c>
    </row>
    <row r="12" spans="3:7" x14ac:dyDescent="0.2">
      <c r="C12" s="2"/>
      <c r="D12" s="3">
        <v>3</v>
      </c>
      <c r="E12" s="7">
        <f>AVERAGE([1]Sheet1!$B$7:$Y$9)/1000</f>
        <v>27.60083333333333</v>
      </c>
      <c r="F12" s="7">
        <f>SUM([1]Sheet1!$B$7:$Y$9)/1000</f>
        <v>1987.26</v>
      </c>
      <c r="G12" s="12">
        <f>($E$9-$F$9)*F12</f>
        <v>33550.968925953603</v>
      </c>
    </row>
    <row r="13" spans="3:7" x14ac:dyDescent="0.2">
      <c r="C13" s="2"/>
      <c r="D13" s="3">
        <v>6</v>
      </c>
      <c r="E13" s="7">
        <f>AVERAGE([1]Sheet1!$B$7:$Y$12)/1000</f>
        <v>27.680250000000001</v>
      </c>
      <c r="F13" s="7">
        <f>SUM([1]Sheet1!$B$7:$Y$12)/1000</f>
        <v>3985.9560000000001</v>
      </c>
      <c r="G13" s="12">
        <f t="shared" ref="G13:G19" si="0">($E$9-$F$9)*F13</f>
        <v>67295.012175668176</v>
      </c>
    </row>
    <row r="14" spans="3:7" x14ac:dyDescent="0.2">
      <c r="C14" s="2"/>
      <c r="D14" s="3">
        <v>9</v>
      </c>
      <c r="E14" s="7">
        <f>AVERAGE([1]Sheet1!$B$7:$Y$15)/1000</f>
        <v>27.738055555555555</v>
      </c>
      <c r="F14" s="7">
        <f>SUM([1]Sheet1!$B$7:$Y$15)/1000</f>
        <v>5991.42</v>
      </c>
      <c r="G14" s="12">
        <f t="shared" si="0"/>
        <v>101153.31976809121</v>
      </c>
    </row>
    <row r="15" spans="3:7" x14ac:dyDescent="0.2">
      <c r="C15" s="2"/>
      <c r="D15" s="3">
        <v>19</v>
      </c>
      <c r="E15" s="7">
        <f>AVERAGE([1]Sheet1!$B$7:$Y$18)/1000</f>
        <v>27.770041666666668</v>
      </c>
      <c r="F15" s="7">
        <f>SUM([1]Sheet1!$B$7:$Y$18)/1000</f>
        <v>7997.7719999999999</v>
      </c>
      <c r="G15" s="12">
        <f t="shared" si="0"/>
        <v>135026.61949058593</v>
      </c>
    </row>
    <row r="16" spans="3:7" x14ac:dyDescent="0.2">
      <c r="C16" s="2"/>
      <c r="D16" s="3">
        <v>21</v>
      </c>
      <c r="E16" s="7">
        <f>AVERAGE([1]Sheet1!$B$7:$Y$21)/1000</f>
        <v>27.515099999999997</v>
      </c>
      <c r="F16" s="7">
        <f>SUM([1]Sheet1!$B$7:$Y$21)/1000</f>
        <v>9905.4359999999997</v>
      </c>
      <c r="G16" s="12">
        <f t="shared" si="0"/>
        <v>167233.76681160097</v>
      </c>
    </row>
    <row r="17" spans="3:7" x14ac:dyDescent="0.2">
      <c r="C17" s="2"/>
      <c r="D17" s="3">
        <v>24</v>
      </c>
      <c r="E17" s="7">
        <f>AVERAGE([1]Sheet1!$B$7:$Y$24)/1000</f>
        <v>26.728597222222223</v>
      </c>
      <c r="F17" s="7">
        <f>SUM([1]Sheet1!$B$7:$Y$24)/1000</f>
        <v>11546.754000000001</v>
      </c>
      <c r="G17" s="12">
        <f t="shared" si="0"/>
        <v>194944.18679469748</v>
      </c>
    </row>
    <row r="18" spans="3:7" x14ac:dyDescent="0.2">
      <c r="C18" s="2"/>
      <c r="D18" s="3">
        <v>27</v>
      </c>
      <c r="E18" s="7">
        <f>AVERAGE([1]Sheet1!$B$7:$Y$27)/1000</f>
        <v>27.105511904761904</v>
      </c>
      <c r="F18" s="7">
        <f>SUM([1]Sheet1!$B$7:$Y$27)/1000</f>
        <v>13661.178</v>
      </c>
      <c r="G18" s="12">
        <f t="shared" si="0"/>
        <v>230642.0692661861</v>
      </c>
    </row>
    <row r="19" spans="3:7" x14ac:dyDescent="0.2">
      <c r="C19" s="2"/>
      <c r="D19" s="3">
        <v>30</v>
      </c>
      <c r="E19" s="7">
        <f>AVERAGE([1]Sheet1!$B$7:$Y$30)/1000</f>
        <v>26.920989583333331</v>
      </c>
      <c r="F19" s="7">
        <f>SUM([1]Sheet1!$B$7:$Y$30)/1000</f>
        <v>15506.49</v>
      </c>
      <c r="G19" s="12">
        <f t="shared" si="0"/>
        <v>261796.52594054642</v>
      </c>
    </row>
    <row r="20" spans="3:7" ht="13.5" thickBot="1" x14ac:dyDescent="0.25">
      <c r="C20" s="8"/>
      <c r="D20" s="9"/>
      <c r="E20" s="9"/>
      <c r="F20" s="10"/>
      <c r="G20" s="11"/>
    </row>
  </sheetData>
  <mergeCells count="1">
    <mergeCell ref="C3:G3"/>
  </mergeCells>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BM20"/>
  <sheetViews>
    <sheetView tabSelected="1" zoomScale="75" workbookViewId="0">
      <selection activeCell="AY14" sqref="AY14"/>
    </sheetView>
  </sheetViews>
  <sheetFormatPr defaultRowHeight="12.75" x14ac:dyDescent="0.2"/>
  <cols>
    <col min="3" max="3" width="12.140625" customWidth="1"/>
    <col min="4" max="4" width="6.7109375" bestFit="1" customWidth="1"/>
    <col min="5" max="7" width="7" bestFit="1" customWidth="1"/>
    <col min="8" max="8" width="14.28515625" customWidth="1"/>
    <col min="9" max="9" width="17.42578125" customWidth="1"/>
    <col min="10" max="12" width="7" bestFit="1" customWidth="1"/>
    <col min="13" max="13" width="6.85546875" bestFit="1" customWidth="1"/>
    <col min="14" max="14" width="7.5703125" bestFit="1" customWidth="1"/>
    <col min="15" max="15" width="14.5703125" customWidth="1"/>
    <col min="16" max="16" width="7.85546875" bestFit="1" customWidth="1"/>
    <col min="17" max="17" width="10.42578125" customWidth="1"/>
    <col min="18" max="19" width="7.85546875" bestFit="1" customWidth="1"/>
    <col min="20" max="20" width="8.42578125" customWidth="1"/>
    <col min="21" max="21" width="7.85546875" bestFit="1" customWidth="1"/>
    <col min="22" max="22" width="10.42578125" customWidth="1"/>
    <col min="23" max="23" width="8.140625" bestFit="1" customWidth="1"/>
    <col min="24" max="24" width="9.28515625" customWidth="1"/>
    <col min="25" max="26" width="8.140625" bestFit="1" customWidth="1"/>
    <col min="27" max="27" width="12" customWidth="1"/>
    <col min="28" max="28" width="9.7109375" customWidth="1"/>
    <col min="29" max="29" width="8.140625" bestFit="1" customWidth="1"/>
    <col min="30" max="30" width="31.85546875" customWidth="1"/>
    <col min="31" max="31" width="10.5703125" customWidth="1"/>
    <col min="32" max="33" width="6.85546875" bestFit="1" customWidth="1"/>
    <col min="34" max="34" width="16.5703125" customWidth="1"/>
    <col min="35" max="39" width="5.5703125" bestFit="1" customWidth="1"/>
    <col min="40" max="40" width="5.7109375" bestFit="1" customWidth="1"/>
    <col min="41" max="41" width="10.42578125" customWidth="1"/>
    <col min="42" max="42" width="5.7109375" bestFit="1" customWidth="1"/>
    <col min="43" max="44" width="6.7109375" bestFit="1" customWidth="1"/>
    <col min="45" max="45" width="7.7109375" customWidth="1"/>
    <col min="46" max="47" width="6.7109375" bestFit="1" customWidth="1"/>
    <col min="48" max="48" width="14.140625" customWidth="1"/>
    <col min="49" max="49" width="6.7109375" bestFit="1" customWidth="1"/>
    <col min="50" max="50" width="17" customWidth="1"/>
    <col min="51" max="57" width="6.7109375" bestFit="1" customWidth="1"/>
    <col min="58" max="58" width="11.5703125" customWidth="1"/>
    <col min="59" max="64" width="6.7109375" bestFit="1" customWidth="1"/>
    <col min="65" max="65" width="16.5703125" customWidth="1"/>
  </cols>
  <sheetData>
    <row r="1" spans="3:65" x14ac:dyDescent="0.2">
      <c r="C1" t="s">
        <v>23</v>
      </c>
    </row>
    <row r="3" spans="3:65" ht="13.5" thickBot="1" x14ac:dyDescent="0.25"/>
    <row r="4" spans="3:65" x14ac:dyDescent="0.2">
      <c r="C4" s="75">
        <f>C5</f>
        <v>37134</v>
      </c>
      <c r="D4" s="76">
        <f t="shared" ref="D4:BM4" si="0">D5</f>
        <v>37135</v>
      </c>
      <c r="E4" s="76">
        <f t="shared" si="0"/>
        <v>37136</v>
      </c>
      <c r="F4" s="77">
        <f t="shared" si="0"/>
        <v>37137</v>
      </c>
      <c r="G4" s="77">
        <f t="shared" si="0"/>
        <v>37138</v>
      </c>
      <c r="H4" s="77">
        <f t="shared" si="0"/>
        <v>37139</v>
      </c>
      <c r="I4" s="77">
        <f t="shared" si="0"/>
        <v>37140</v>
      </c>
      <c r="J4" s="77">
        <f t="shared" si="0"/>
        <v>37141</v>
      </c>
      <c r="K4" s="76">
        <f t="shared" si="0"/>
        <v>37142</v>
      </c>
      <c r="L4" s="76">
        <f t="shared" si="0"/>
        <v>37143</v>
      </c>
      <c r="M4" s="77">
        <f t="shared" si="0"/>
        <v>37144</v>
      </c>
      <c r="N4" s="76">
        <f t="shared" si="0"/>
        <v>37145</v>
      </c>
      <c r="O4" s="77">
        <f t="shared" si="0"/>
        <v>37146</v>
      </c>
      <c r="P4" s="77">
        <f t="shared" si="0"/>
        <v>37147</v>
      </c>
      <c r="Q4" s="77">
        <f t="shared" si="0"/>
        <v>37148</v>
      </c>
      <c r="R4" s="76">
        <f t="shared" si="0"/>
        <v>37149</v>
      </c>
      <c r="S4" s="76">
        <f t="shared" si="0"/>
        <v>37150</v>
      </c>
      <c r="T4" s="77">
        <f t="shared" si="0"/>
        <v>37151</v>
      </c>
      <c r="U4" s="77">
        <f t="shared" si="0"/>
        <v>37152</v>
      </c>
      <c r="V4" s="77">
        <f t="shared" si="0"/>
        <v>37153</v>
      </c>
      <c r="W4" s="77">
        <f t="shared" si="0"/>
        <v>37154</v>
      </c>
      <c r="X4" s="77">
        <f t="shared" si="0"/>
        <v>37155</v>
      </c>
      <c r="Y4" s="76">
        <f t="shared" si="0"/>
        <v>37156</v>
      </c>
      <c r="Z4" s="76">
        <f t="shared" si="0"/>
        <v>37157</v>
      </c>
      <c r="AA4" s="77">
        <f t="shared" si="0"/>
        <v>37158</v>
      </c>
      <c r="AB4" s="77">
        <f t="shared" si="0"/>
        <v>37159</v>
      </c>
      <c r="AC4" s="77">
        <f t="shared" si="0"/>
        <v>37160</v>
      </c>
      <c r="AD4" s="77">
        <f t="shared" si="0"/>
        <v>37161</v>
      </c>
      <c r="AE4" s="78">
        <f t="shared" si="0"/>
        <v>37162</v>
      </c>
      <c r="AF4" s="76">
        <f t="shared" si="0"/>
        <v>37163</v>
      </c>
      <c r="AG4" s="76">
        <f t="shared" si="0"/>
        <v>37164</v>
      </c>
      <c r="AH4" s="77">
        <f t="shared" si="0"/>
        <v>37165</v>
      </c>
      <c r="AI4" s="77">
        <f t="shared" si="0"/>
        <v>37166</v>
      </c>
      <c r="AJ4" s="77">
        <f t="shared" si="0"/>
        <v>37167</v>
      </c>
      <c r="AK4" s="77">
        <f t="shared" si="0"/>
        <v>37168</v>
      </c>
      <c r="AL4" s="77">
        <f t="shared" si="0"/>
        <v>37169</v>
      </c>
      <c r="AM4" s="76">
        <f t="shared" si="0"/>
        <v>37170</v>
      </c>
      <c r="AN4" s="76">
        <f t="shared" si="0"/>
        <v>37171</v>
      </c>
      <c r="AO4" s="77">
        <f t="shared" si="0"/>
        <v>37172</v>
      </c>
      <c r="AP4" s="77">
        <f t="shared" si="0"/>
        <v>37173</v>
      </c>
      <c r="AQ4" s="77">
        <f t="shared" si="0"/>
        <v>37174</v>
      </c>
      <c r="AR4" s="77">
        <f t="shared" si="0"/>
        <v>37175</v>
      </c>
      <c r="AS4" s="77">
        <f t="shared" si="0"/>
        <v>37176</v>
      </c>
      <c r="AT4" s="76">
        <f t="shared" si="0"/>
        <v>37177</v>
      </c>
      <c r="AU4" s="76">
        <f t="shared" si="0"/>
        <v>37178</v>
      </c>
      <c r="AV4" s="77">
        <f t="shared" si="0"/>
        <v>37179</v>
      </c>
      <c r="AW4" s="77">
        <f t="shared" si="0"/>
        <v>37180</v>
      </c>
      <c r="AX4" s="77">
        <f t="shared" si="0"/>
        <v>37181</v>
      </c>
      <c r="AY4" s="77">
        <f t="shared" si="0"/>
        <v>37182</v>
      </c>
      <c r="AZ4" s="76">
        <f t="shared" si="0"/>
        <v>37183</v>
      </c>
      <c r="BA4" s="76">
        <f t="shared" si="0"/>
        <v>37184</v>
      </c>
      <c r="BB4" s="77">
        <f t="shared" si="0"/>
        <v>37185</v>
      </c>
      <c r="BC4" s="77">
        <f t="shared" si="0"/>
        <v>37186</v>
      </c>
      <c r="BD4" s="77">
        <f t="shared" si="0"/>
        <v>37187</v>
      </c>
      <c r="BE4" s="77">
        <f t="shared" si="0"/>
        <v>37188</v>
      </c>
      <c r="BF4" s="77">
        <f t="shared" si="0"/>
        <v>37189</v>
      </c>
      <c r="BG4" s="76">
        <f t="shared" si="0"/>
        <v>37190</v>
      </c>
      <c r="BH4" s="76">
        <f t="shared" si="0"/>
        <v>37191</v>
      </c>
      <c r="BI4" s="77">
        <f t="shared" si="0"/>
        <v>37192</v>
      </c>
      <c r="BJ4" s="77">
        <f t="shared" si="0"/>
        <v>37193</v>
      </c>
      <c r="BK4" s="77">
        <f t="shared" si="0"/>
        <v>37194</v>
      </c>
      <c r="BL4" s="77">
        <f t="shared" si="0"/>
        <v>37195</v>
      </c>
      <c r="BM4" s="79">
        <f t="shared" si="0"/>
        <v>37196</v>
      </c>
    </row>
    <row r="5" spans="3:65" ht="13.5" thickBot="1" x14ac:dyDescent="0.25">
      <c r="C5" s="80">
        <v>37134</v>
      </c>
      <c r="D5" s="81">
        <f>C5+1</f>
        <v>37135</v>
      </c>
      <c r="E5" s="81">
        <f t="shared" ref="E5:BL5" si="1">D5+1</f>
        <v>37136</v>
      </c>
      <c r="F5" s="82">
        <f t="shared" si="1"/>
        <v>37137</v>
      </c>
      <c r="G5" s="82">
        <f t="shared" si="1"/>
        <v>37138</v>
      </c>
      <c r="H5" s="82">
        <f t="shared" si="1"/>
        <v>37139</v>
      </c>
      <c r="I5" s="82">
        <f t="shared" si="1"/>
        <v>37140</v>
      </c>
      <c r="J5" s="82">
        <f t="shared" si="1"/>
        <v>37141</v>
      </c>
      <c r="K5" s="81">
        <f t="shared" si="1"/>
        <v>37142</v>
      </c>
      <c r="L5" s="81">
        <f t="shared" si="1"/>
        <v>37143</v>
      </c>
      <c r="M5" s="82">
        <f t="shared" si="1"/>
        <v>37144</v>
      </c>
      <c r="N5" s="81">
        <f t="shared" si="1"/>
        <v>37145</v>
      </c>
      <c r="O5" s="82">
        <f t="shared" si="1"/>
        <v>37146</v>
      </c>
      <c r="P5" s="82">
        <f t="shared" si="1"/>
        <v>37147</v>
      </c>
      <c r="Q5" s="82">
        <f t="shared" si="1"/>
        <v>37148</v>
      </c>
      <c r="R5" s="81">
        <f t="shared" si="1"/>
        <v>37149</v>
      </c>
      <c r="S5" s="81">
        <f t="shared" si="1"/>
        <v>37150</v>
      </c>
      <c r="T5" s="82">
        <f t="shared" si="1"/>
        <v>37151</v>
      </c>
      <c r="U5" s="82">
        <f t="shared" si="1"/>
        <v>37152</v>
      </c>
      <c r="V5" s="82">
        <f t="shared" si="1"/>
        <v>37153</v>
      </c>
      <c r="W5" s="82">
        <f t="shared" si="1"/>
        <v>37154</v>
      </c>
      <c r="X5" s="82">
        <f t="shared" si="1"/>
        <v>37155</v>
      </c>
      <c r="Y5" s="81">
        <f t="shared" si="1"/>
        <v>37156</v>
      </c>
      <c r="Z5" s="81">
        <f t="shared" si="1"/>
        <v>37157</v>
      </c>
      <c r="AA5" s="82">
        <f t="shared" si="1"/>
        <v>37158</v>
      </c>
      <c r="AB5" s="82">
        <f t="shared" si="1"/>
        <v>37159</v>
      </c>
      <c r="AC5" s="82">
        <f t="shared" si="1"/>
        <v>37160</v>
      </c>
      <c r="AD5" s="82">
        <f t="shared" si="1"/>
        <v>37161</v>
      </c>
      <c r="AE5" s="83">
        <f t="shared" si="1"/>
        <v>37162</v>
      </c>
      <c r="AF5" s="81">
        <f t="shared" si="1"/>
        <v>37163</v>
      </c>
      <c r="AG5" s="81">
        <f t="shared" si="1"/>
        <v>37164</v>
      </c>
      <c r="AH5" s="82">
        <f t="shared" si="1"/>
        <v>37165</v>
      </c>
      <c r="AI5" s="82">
        <f t="shared" si="1"/>
        <v>37166</v>
      </c>
      <c r="AJ5" s="82">
        <f t="shared" si="1"/>
        <v>37167</v>
      </c>
      <c r="AK5" s="82">
        <f t="shared" si="1"/>
        <v>37168</v>
      </c>
      <c r="AL5" s="82">
        <f t="shared" si="1"/>
        <v>37169</v>
      </c>
      <c r="AM5" s="81">
        <f t="shared" si="1"/>
        <v>37170</v>
      </c>
      <c r="AN5" s="81">
        <f t="shared" si="1"/>
        <v>37171</v>
      </c>
      <c r="AO5" s="82">
        <f t="shared" si="1"/>
        <v>37172</v>
      </c>
      <c r="AP5" s="82">
        <f t="shared" si="1"/>
        <v>37173</v>
      </c>
      <c r="AQ5" s="82">
        <f t="shared" si="1"/>
        <v>37174</v>
      </c>
      <c r="AR5" s="82">
        <f t="shared" si="1"/>
        <v>37175</v>
      </c>
      <c r="AS5" s="82">
        <f t="shared" si="1"/>
        <v>37176</v>
      </c>
      <c r="AT5" s="81">
        <f t="shared" si="1"/>
        <v>37177</v>
      </c>
      <c r="AU5" s="81">
        <f t="shared" si="1"/>
        <v>37178</v>
      </c>
      <c r="AV5" s="82">
        <f t="shared" si="1"/>
        <v>37179</v>
      </c>
      <c r="AW5" s="82">
        <f t="shared" si="1"/>
        <v>37180</v>
      </c>
      <c r="AX5" s="82">
        <f t="shared" si="1"/>
        <v>37181</v>
      </c>
      <c r="AY5" s="82">
        <f t="shared" si="1"/>
        <v>37182</v>
      </c>
      <c r="AZ5" s="81">
        <f t="shared" si="1"/>
        <v>37183</v>
      </c>
      <c r="BA5" s="81">
        <f t="shared" si="1"/>
        <v>37184</v>
      </c>
      <c r="BB5" s="82">
        <f t="shared" si="1"/>
        <v>37185</v>
      </c>
      <c r="BC5" s="82">
        <f t="shared" si="1"/>
        <v>37186</v>
      </c>
      <c r="BD5" s="82">
        <f t="shared" si="1"/>
        <v>37187</v>
      </c>
      <c r="BE5" s="82">
        <f t="shared" si="1"/>
        <v>37188</v>
      </c>
      <c r="BF5" s="82">
        <f t="shared" si="1"/>
        <v>37189</v>
      </c>
      <c r="BG5" s="81">
        <f t="shared" si="1"/>
        <v>37190</v>
      </c>
      <c r="BH5" s="81">
        <f t="shared" si="1"/>
        <v>37191</v>
      </c>
      <c r="BI5" s="82">
        <f>BH5+1</f>
        <v>37192</v>
      </c>
      <c r="BJ5" s="82">
        <f t="shared" si="1"/>
        <v>37193</v>
      </c>
      <c r="BK5" s="82">
        <f t="shared" si="1"/>
        <v>37194</v>
      </c>
      <c r="BL5" s="82">
        <f t="shared" si="1"/>
        <v>37195</v>
      </c>
      <c r="BM5" s="84">
        <f>BL5+1</f>
        <v>37196</v>
      </c>
    </row>
    <row r="6" spans="3:65" ht="13.5" thickBot="1" x14ac:dyDescent="0.25"/>
    <row r="7" spans="3:65" s="74" customFormat="1" ht="268.5" thickBot="1" x14ac:dyDescent="0.25">
      <c r="C7" s="85" t="s">
        <v>51</v>
      </c>
      <c r="D7" s="86"/>
      <c r="E7" s="86"/>
      <c r="F7" s="86"/>
      <c r="G7" s="86"/>
      <c r="H7" s="86" t="s">
        <v>30</v>
      </c>
      <c r="I7" s="86" t="s">
        <v>38</v>
      </c>
      <c r="J7" s="86"/>
      <c r="K7" s="86"/>
      <c r="L7" s="86"/>
      <c r="M7" s="86"/>
      <c r="N7" s="86"/>
      <c r="O7" s="86" t="s">
        <v>31</v>
      </c>
      <c r="P7" s="86"/>
      <c r="Q7" s="86" t="s">
        <v>36</v>
      </c>
      <c r="R7" s="86"/>
      <c r="S7" s="86"/>
      <c r="T7" s="86" t="s">
        <v>32</v>
      </c>
      <c r="U7" s="86"/>
      <c r="V7" s="86" t="s">
        <v>24</v>
      </c>
      <c r="W7" s="86"/>
      <c r="X7" s="86" t="s">
        <v>29</v>
      </c>
      <c r="Y7" s="86"/>
      <c r="Z7" s="86"/>
      <c r="AA7" s="86" t="s">
        <v>39</v>
      </c>
      <c r="AB7" s="86" t="s">
        <v>41</v>
      </c>
      <c r="AC7" s="86"/>
      <c r="AD7" s="86" t="s">
        <v>40</v>
      </c>
      <c r="AE7" s="86" t="s">
        <v>25</v>
      </c>
      <c r="AF7" s="86"/>
      <c r="AG7" s="86"/>
      <c r="AH7" s="86" t="s">
        <v>42</v>
      </c>
      <c r="AI7" s="86"/>
      <c r="AJ7" s="86"/>
      <c r="AK7" s="86"/>
      <c r="AL7" s="86"/>
      <c r="AM7" s="86"/>
      <c r="AN7" s="86"/>
      <c r="AO7" s="86" t="s">
        <v>44</v>
      </c>
      <c r="AP7" s="86"/>
      <c r="AQ7" s="86"/>
      <c r="AR7" s="86"/>
      <c r="AS7" s="86" t="s">
        <v>50</v>
      </c>
      <c r="AT7" s="86"/>
      <c r="AU7" s="86"/>
      <c r="AV7" s="86" t="s">
        <v>49</v>
      </c>
      <c r="AW7" s="86"/>
      <c r="AX7" s="86" t="s">
        <v>46</v>
      </c>
      <c r="AY7" s="86"/>
      <c r="AZ7" s="86"/>
      <c r="BA7" s="86"/>
      <c r="BB7" s="86"/>
      <c r="BC7" s="86"/>
      <c r="BD7" s="86"/>
      <c r="BE7" s="86"/>
      <c r="BF7" s="86" t="s">
        <v>48</v>
      </c>
      <c r="BG7" s="86"/>
      <c r="BH7" s="86"/>
      <c r="BI7" s="86"/>
      <c r="BJ7" s="86"/>
      <c r="BK7" s="86"/>
      <c r="BL7" s="86"/>
      <c r="BM7" s="87" t="s">
        <v>43</v>
      </c>
    </row>
    <row r="9" spans="3:65" x14ac:dyDescent="0.2">
      <c r="C9" t="s">
        <v>33</v>
      </c>
    </row>
    <row r="10" spans="3:65" x14ac:dyDescent="0.2">
      <c r="C10" t="s">
        <v>47</v>
      </c>
    </row>
    <row r="11" spans="3:65" x14ac:dyDescent="0.2">
      <c r="C11" t="s">
        <v>45</v>
      </c>
    </row>
    <row r="12" spans="3:65" x14ac:dyDescent="0.2">
      <c r="C12" t="s">
        <v>52</v>
      </c>
    </row>
    <row r="13" spans="3:65" x14ac:dyDescent="0.2">
      <c r="C13" t="s">
        <v>34</v>
      </c>
    </row>
    <row r="14" spans="3:65" x14ac:dyDescent="0.2">
      <c r="C14" t="s">
        <v>35</v>
      </c>
    </row>
    <row r="15" spans="3:65" x14ac:dyDescent="0.2">
      <c r="C15" t="s">
        <v>26</v>
      </c>
    </row>
    <row r="16" spans="3:65" x14ac:dyDescent="0.2">
      <c r="C16" t="s">
        <v>53</v>
      </c>
    </row>
    <row r="17" spans="3:3" x14ac:dyDescent="0.2">
      <c r="C17" t="s">
        <v>27</v>
      </c>
    </row>
    <row r="18" spans="3:3" x14ac:dyDescent="0.2">
      <c r="C18" t="s">
        <v>28</v>
      </c>
    </row>
    <row r="19" spans="3:3" x14ac:dyDescent="0.2">
      <c r="C19" t="s">
        <v>54</v>
      </c>
    </row>
    <row r="20" spans="3:3" x14ac:dyDescent="0.2">
      <c r="C20" t="s">
        <v>37</v>
      </c>
    </row>
  </sheetData>
  <phoneticPr fontId="0" type="noConversion"/>
  <pageMargins left="0.24" right="0.2" top="1" bottom="1" header="0.5" footer="0.5"/>
  <pageSetup scale="46" fitToWidth="2"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Differential Analysis</vt:lpstr>
      <vt:lpstr>Retroactive Analysis </vt:lpstr>
      <vt:lpstr>Time Line </vt:lpstr>
      <vt:lpstr>'Differential Analysis'!Print_Area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Browner</dc:creator>
  <cp:lastModifiedBy>Jan Havlíček</cp:lastModifiedBy>
  <cp:lastPrinted>2001-11-20T00:37:51Z</cp:lastPrinted>
  <dcterms:created xsi:type="dcterms:W3CDTF">2001-10-16T16:29:57Z</dcterms:created>
  <dcterms:modified xsi:type="dcterms:W3CDTF">2023-09-19T16:05:24Z</dcterms:modified>
</cp:coreProperties>
</file>