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87234C-02C5-414A-9362-6794B458E6A0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<sst xmlns="http://schemas.openxmlformats.org/spreadsheetml/2006/main" count="55" uniqueCount="49">
  <si>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</si>
  <si>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Marketing/PG&amp;E-ES</t>
  </si>
  <si>
    <t>DATE:</t>
  </si>
  <si>
    <t>Based on 1/1/2002 BCAP Cost of Gas ($3.50/Dth)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</si>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</sst>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2.75" x14ac:dyDescent="0.2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640625" customWidth="1"/>
    <col min="7" max="7" width="17.33203125" customWidth="1"/>
  </cols>
  <sheetData>
    <row r="1" spans="1:7" ht="18.75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">
      <c r="A2" s="89" t="s">
        <v>3</v>
      </c>
    </row>
    <row r="3" spans="1:7" ht="13.5" thickBot="1" x14ac:dyDescent="0.25"/>
    <row r="4" spans="1:7" ht="25.5" customHeight="1" thickTop="1" thickBot="1" x14ac:dyDescent="0.35">
      <c r="A4" s="43" t="s">
        <v>4</v>
      </c>
      <c r="B4" s="70">
        <v>1071000</v>
      </c>
      <c r="C4" s="85" t="s">
        <v>5</v>
      </c>
    </row>
    <row r="5" spans="1:7" s="2" customFormat="1" ht="40.5" thickTop="1" thickBot="1" x14ac:dyDescent="0.3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25">
      <c r="A6" s="16" t="s">
        <v>13</v>
      </c>
      <c r="B6" s="10">
        <v>90</v>
      </c>
      <c r="C6" s="11">
        <f>B4/365</f>
        <v>2934.2465753424658</v>
      </c>
      <c r="D6" s="10">
        <v>0.35</v>
      </c>
      <c r="E6" s="12">
        <v>1.5</v>
      </c>
      <c r="F6" s="83">
        <f>ROUND(B6*C6*D6*E6,-1)</f>
        <v>138640</v>
      </c>
      <c r="G6" s="83">
        <f>ROUND(F6*0.2,-1)</f>
        <v>27730</v>
      </c>
    </row>
    <row r="7" spans="1:7" s="13" customFormat="1" ht="15.95" customHeight="1" thickTop="1" thickBot="1" x14ac:dyDescent="0.25">
      <c r="A7" s="18"/>
      <c r="B7" s="19"/>
      <c r="C7" s="26" t="s">
        <v>14</v>
      </c>
      <c r="D7" s="19"/>
      <c r="E7" s="20"/>
      <c r="F7" s="21"/>
    </row>
    <row r="8" spans="1:7" ht="39.75" thickBot="1" x14ac:dyDescent="0.3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20.25" thickTop="1" thickBot="1" x14ac:dyDescent="0.35">
      <c r="A9" s="17" t="s">
        <v>17</v>
      </c>
      <c r="B9" s="4">
        <v>75</v>
      </c>
      <c r="C9" s="5">
        <f>SUM(C6*1)</f>
        <v>2934.2465753424658</v>
      </c>
      <c r="D9" s="4">
        <v>0.34743000000000002</v>
      </c>
      <c r="E9" s="32">
        <v>1</v>
      </c>
      <c r="F9" s="38">
        <f>ROUND(B9*C9*D9*E9,-1)</f>
        <v>76460</v>
      </c>
      <c r="G9" s="39">
        <f>F9</f>
        <v>76460</v>
      </c>
    </row>
    <row r="10" spans="1:7" ht="14.25" thickTop="1" thickBot="1" x14ac:dyDescent="0.25">
      <c r="A10" s="9"/>
      <c r="B10" s="3"/>
      <c r="C10" s="3"/>
      <c r="D10" s="3"/>
      <c r="E10" s="6" t="s">
        <v>18</v>
      </c>
      <c r="F10" s="35">
        <f>F6</f>
        <v>138640</v>
      </c>
      <c r="G10" s="36">
        <f>G6</f>
        <v>27730</v>
      </c>
    </row>
    <row r="11" spans="1:7" s="13" customFormat="1" ht="20.25" thickTop="1" thickBot="1" x14ac:dyDescent="0.25">
      <c r="A11" s="14"/>
      <c r="B11" s="15"/>
      <c r="C11" s="15"/>
      <c r="D11" s="15"/>
      <c r="E11" s="27" t="s">
        <v>19</v>
      </c>
      <c r="F11" s="37">
        <f>ROUND(SUM(F9:F10),-1)</f>
        <v>215100</v>
      </c>
      <c r="G11" s="37">
        <f>SUM(G9:G10)</f>
        <v>104190</v>
      </c>
    </row>
    <row r="12" spans="1:7" s="13" customFormat="1" ht="20.25" thickTop="1" thickBot="1" x14ac:dyDescent="0.25">
      <c r="A12" s="28"/>
      <c r="C12" s="28"/>
      <c r="D12" s="28"/>
      <c r="E12" s="29"/>
      <c r="F12" s="44"/>
      <c r="G12" s="49"/>
    </row>
    <row r="13" spans="1:7" s="13" customFormat="1" ht="27" thickTop="1" thickBot="1" x14ac:dyDescent="0.25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25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25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5" customHeight="1" thickTop="1" x14ac:dyDescent="0.2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25">
      <c r="A17" s="73"/>
      <c r="B17" s="28"/>
      <c r="C17" s="28"/>
      <c r="D17" s="28"/>
      <c r="E17" s="61" t="s">
        <v>29</v>
      </c>
      <c r="F17" s="66">
        <f>F11*1</f>
        <v>215100</v>
      </c>
      <c r="G17" s="65">
        <f>G11*1</f>
        <v>104190</v>
      </c>
    </row>
    <row r="18" spans="1:7" s="13" customFormat="1" ht="24" customHeight="1" thickTop="1" thickBot="1" x14ac:dyDescent="0.25">
      <c r="A18" s="74"/>
      <c r="B18" s="52"/>
      <c r="C18" s="54"/>
      <c r="D18" s="52"/>
      <c r="E18" s="84" t="s">
        <v>30</v>
      </c>
      <c r="F18" s="62">
        <f>SUM(F17+F15)</f>
        <v>215100</v>
      </c>
      <c r="G18" s="63">
        <f>G15+G17</f>
        <v>104190</v>
      </c>
    </row>
    <row r="19" spans="1:7" s="13" customFormat="1" ht="15.95" customHeight="1" thickTop="1" x14ac:dyDescent="0.2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5" customHeight="1" x14ac:dyDescent="0.2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5" customHeight="1" x14ac:dyDescent="0.2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5" customHeight="1" x14ac:dyDescent="0.2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5" customHeight="1" x14ac:dyDescent="0.2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">
      <c r="A24" s="1" t="s">
        <v>36</v>
      </c>
    </row>
    <row r="25" spans="1:7" x14ac:dyDescent="0.2">
      <c r="A25" t="s">
        <v>37</v>
      </c>
    </row>
    <row r="26" spans="1:7" x14ac:dyDescent="0.2">
      <c r="A26" t="s">
        <v>38</v>
      </c>
    </row>
    <row r="27" spans="1:7" x14ac:dyDescent="0.2">
      <c r="A27" t="s">
        <v>39</v>
      </c>
    </row>
    <row r="28" spans="1:7" x14ac:dyDescent="0.2">
      <c r="A28" t="s">
        <v>40</v>
      </c>
    </row>
    <row r="29" spans="1:7" x14ac:dyDescent="0.2">
      <c r="A29" t="s">
        <v>41</v>
      </c>
    </row>
    <row r="31" spans="1:7" x14ac:dyDescent="0.2">
      <c r="A31" s="1" t="s">
        <v>42</v>
      </c>
    </row>
    <row r="32" spans="1:7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6" spans="1:1" x14ac:dyDescent="0.2">
      <c r="A36" s="67" t="s">
        <v>46</v>
      </c>
    </row>
    <row r="37" spans="1:1" x14ac:dyDescent="0.2">
      <c r="A37" t="s">
        <v>47</v>
      </c>
    </row>
    <row r="40" spans="1:1" x14ac:dyDescent="0.2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Jan Havlíček</cp:lastModifiedBy>
  <cp:lastPrinted>2001-11-08T18:02:27Z</cp:lastPrinted>
  <dcterms:created xsi:type="dcterms:W3CDTF">1998-02-04T17:10:13Z</dcterms:created>
  <dcterms:modified xsi:type="dcterms:W3CDTF">2023-09-19T16:12:59Z</dcterms:modified>
</cp:coreProperties>
</file>