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4D194CE-4460-439D-B3A0-0226A8CB982E}" xr6:coauthVersionLast="47" xr6:coauthVersionMax="47" xr10:uidLastSave="{00000000-0000-0000-0000-000000000000}"/>
  <bookViews>
    <workbookView xWindow="-120" yWindow="-120" windowWidth="38640" windowHeight="15720" activeTab="2"/>
  </bookViews>
  <sheets>
    <sheet name="Sheet1" sheetId="1" r:id="rId1"/>
    <sheet name="Sheet2" sheetId="2" r:id="rId2"/>
    <sheet name="Allocations" sheetId="4" r:id="rId3"/>
    <sheet name="Pctgs" sheetId="5" r:id="rId4"/>
    <sheet name="Plan" sheetId="6" r:id="rId5"/>
    <sheet name="Sheet3" sheetId="3" r:id="rId6"/>
  </sheets>
  <definedNames>
    <definedName name="_xlnm.Print_Area" localSheetId="2">Allocations!$E$91:$L$92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" i="4" l="1"/>
  <c r="F12" i="4"/>
  <c r="G12" i="4"/>
  <c r="H12" i="4"/>
  <c r="I12" i="4"/>
  <c r="L12" i="4"/>
  <c r="O12" i="4"/>
  <c r="Q12" i="4"/>
  <c r="E14" i="4"/>
  <c r="F14" i="4"/>
  <c r="G14" i="4"/>
  <c r="H14" i="4"/>
  <c r="I14" i="4"/>
  <c r="L14" i="4"/>
  <c r="O14" i="4"/>
  <c r="Q14" i="4"/>
  <c r="C15" i="4"/>
  <c r="D15" i="4"/>
  <c r="E15" i="4"/>
  <c r="F15" i="4"/>
  <c r="G15" i="4"/>
  <c r="H15" i="4"/>
  <c r="I15" i="4"/>
  <c r="L15" i="4"/>
  <c r="N15" i="4"/>
  <c r="O15" i="4"/>
  <c r="Q15" i="4"/>
  <c r="C16" i="4"/>
  <c r="D16" i="4"/>
  <c r="E16" i="4"/>
  <c r="F16" i="4"/>
  <c r="G16" i="4"/>
  <c r="H16" i="4"/>
  <c r="I16" i="4"/>
  <c r="L16" i="4"/>
  <c r="N16" i="4"/>
  <c r="O16" i="4"/>
  <c r="Q16" i="4"/>
  <c r="C17" i="4"/>
  <c r="D17" i="4"/>
  <c r="E17" i="4"/>
  <c r="F17" i="4"/>
  <c r="G17" i="4"/>
  <c r="H17" i="4"/>
  <c r="I17" i="4"/>
  <c r="L17" i="4"/>
  <c r="N17" i="4"/>
  <c r="O17" i="4"/>
  <c r="Q17" i="4"/>
  <c r="C18" i="4"/>
  <c r="D18" i="4"/>
  <c r="E18" i="4"/>
  <c r="F18" i="4"/>
  <c r="G18" i="4"/>
  <c r="H18" i="4"/>
  <c r="I18" i="4"/>
  <c r="L18" i="4"/>
  <c r="N18" i="4"/>
  <c r="O18" i="4"/>
  <c r="Q18" i="4"/>
  <c r="C19" i="4"/>
  <c r="D19" i="4"/>
  <c r="E19" i="4"/>
  <c r="F19" i="4"/>
  <c r="G19" i="4"/>
  <c r="H19" i="4"/>
  <c r="I19" i="4"/>
  <c r="L19" i="4"/>
  <c r="N19" i="4"/>
  <c r="O19" i="4"/>
  <c r="Q19" i="4"/>
  <c r="C20" i="4"/>
  <c r="D20" i="4"/>
  <c r="E20" i="4"/>
  <c r="F20" i="4"/>
  <c r="G20" i="4"/>
  <c r="H20" i="4"/>
  <c r="I20" i="4"/>
  <c r="L20" i="4"/>
  <c r="N20" i="4"/>
  <c r="O20" i="4"/>
  <c r="Q20" i="4"/>
  <c r="C21" i="4"/>
  <c r="D21" i="4"/>
  <c r="E21" i="4"/>
  <c r="F21" i="4"/>
  <c r="G21" i="4"/>
  <c r="H21" i="4"/>
  <c r="I21" i="4"/>
  <c r="L21" i="4"/>
  <c r="N21" i="4"/>
  <c r="O21" i="4"/>
  <c r="Q21" i="4"/>
  <c r="C22" i="4"/>
  <c r="D22" i="4"/>
  <c r="E22" i="4"/>
  <c r="F22" i="4"/>
  <c r="G22" i="4"/>
  <c r="H22" i="4"/>
  <c r="I22" i="4"/>
  <c r="L22" i="4"/>
  <c r="N22" i="4"/>
  <c r="O22" i="4"/>
  <c r="Q22" i="4"/>
  <c r="C23" i="4"/>
  <c r="D23" i="4"/>
  <c r="E23" i="4"/>
  <c r="F23" i="4"/>
  <c r="G23" i="4"/>
  <c r="H23" i="4"/>
  <c r="I23" i="4"/>
  <c r="L23" i="4"/>
  <c r="N23" i="4"/>
  <c r="O23" i="4"/>
  <c r="Q23" i="4"/>
  <c r="C24" i="4"/>
  <c r="D24" i="4"/>
  <c r="E24" i="4"/>
  <c r="F24" i="4"/>
  <c r="G24" i="4"/>
  <c r="H24" i="4"/>
  <c r="I24" i="4"/>
  <c r="L24" i="4"/>
  <c r="N24" i="4"/>
  <c r="O24" i="4"/>
  <c r="Q24" i="4"/>
  <c r="C25" i="4"/>
  <c r="D25" i="4"/>
  <c r="E25" i="4"/>
  <c r="F25" i="4"/>
  <c r="G25" i="4"/>
  <c r="H25" i="4"/>
  <c r="I25" i="4"/>
  <c r="L25" i="4"/>
  <c r="N25" i="4"/>
  <c r="O25" i="4"/>
  <c r="Q25" i="4"/>
  <c r="E28" i="4"/>
  <c r="F28" i="4"/>
  <c r="G28" i="4"/>
  <c r="H28" i="4"/>
  <c r="I28" i="4"/>
  <c r="L28" i="4"/>
  <c r="N28" i="4"/>
  <c r="O28" i="4"/>
  <c r="Q28" i="4"/>
  <c r="C29" i="4"/>
  <c r="D29" i="4"/>
  <c r="E29" i="4"/>
  <c r="F29" i="4"/>
  <c r="G29" i="4"/>
  <c r="H29" i="4"/>
  <c r="I29" i="4"/>
  <c r="L29" i="4"/>
  <c r="N29" i="4"/>
  <c r="O29" i="4"/>
  <c r="Q29" i="4"/>
  <c r="C30" i="4"/>
  <c r="D30" i="4"/>
  <c r="E30" i="4"/>
  <c r="F30" i="4"/>
  <c r="G30" i="4"/>
  <c r="H30" i="4"/>
  <c r="I30" i="4"/>
  <c r="L30" i="4"/>
  <c r="N30" i="4"/>
  <c r="O30" i="4"/>
  <c r="Q30" i="4"/>
  <c r="C31" i="4"/>
  <c r="D31" i="4"/>
  <c r="E31" i="4"/>
  <c r="F31" i="4"/>
  <c r="G31" i="4"/>
  <c r="H31" i="4"/>
  <c r="I31" i="4"/>
  <c r="L31" i="4"/>
  <c r="N31" i="4"/>
  <c r="O31" i="4"/>
  <c r="Q31" i="4"/>
  <c r="E34" i="4"/>
  <c r="F34" i="4"/>
  <c r="G34" i="4"/>
  <c r="H34" i="4"/>
  <c r="I34" i="4"/>
  <c r="L34" i="4"/>
  <c r="O34" i="4"/>
  <c r="Q34" i="4"/>
  <c r="C35" i="4"/>
  <c r="D35" i="4"/>
  <c r="E35" i="4"/>
  <c r="F35" i="4"/>
  <c r="G35" i="4"/>
  <c r="H35" i="4"/>
  <c r="I35" i="4"/>
  <c r="L35" i="4"/>
  <c r="N35" i="4"/>
  <c r="O35" i="4"/>
  <c r="Q35" i="4"/>
  <c r="C36" i="4"/>
  <c r="D36" i="4"/>
  <c r="E36" i="4"/>
  <c r="F36" i="4"/>
  <c r="G36" i="4"/>
  <c r="H36" i="4"/>
  <c r="I36" i="4"/>
  <c r="L36" i="4"/>
  <c r="N36" i="4"/>
  <c r="O36" i="4"/>
  <c r="Q36" i="4"/>
  <c r="C37" i="4"/>
  <c r="D37" i="4"/>
  <c r="E37" i="4"/>
  <c r="F37" i="4"/>
  <c r="G37" i="4"/>
  <c r="H37" i="4"/>
  <c r="I37" i="4"/>
  <c r="L37" i="4"/>
  <c r="N37" i="4"/>
  <c r="O37" i="4"/>
  <c r="Q37" i="4"/>
  <c r="C38" i="4"/>
  <c r="D38" i="4"/>
  <c r="E38" i="4"/>
  <c r="F38" i="4"/>
  <c r="G38" i="4"/>
  <c r="H38" i="4"/>
  <c r="I38" i="4"/>
  <c r="L38" i="4"/>
  <c r="N38" i="4"/>
  <c r="O38" i="4"/>
  <c r="Q38" i="4"/>
  <c r="C39" i="4"/>
  <c r="D39" i="4"/>
  <c r="E39" i="4"/>
  <c r="F39" i="4"/>
  <c r="G39" i="4"/>
  <c r="H39" i="4"/>
  <c r="I39" i="4"/>
  <c r="L39" i="4"/>
  <c r="N39" i="4"/>
  <c r="O39" i="4"/>
  <c r="Q39" i="4"/>
  <c r="C40" i="4"/>
  <c r="D40" i="4"/>
  <c r="E40" i="4"/>
  <c r="F40" i="4"/>
  <c r="G40" i="4"/>
  <c r="H40" i="4"/>
  <c r="I40" i="4"/>
  <c r="L40" i="4"/>
  <c r="N40" i="4"/>
  <c r="O40" i="4"/>
  <c r="Q40" i="4"/>
  <c r="E44" i="4"/>
  <c r="F44" i="4"/>
  <c r="G44" i="4"/>
  <c r="H44" i="4"/>
  <c r="I44" i="4"/>
  <c r="L44" i="4"/>
  <c r="N44" i="4"/>
  <c r="O44" i="4"/>
  <c r="Q44" i="4"/>
  <c r="C45" i="4"/>
  <c r="D45" i="4"/>
  <c r="E45" i="4"/>
  <c r="F45" i="4"/>
  <c r="G45" i="4"/>
  <c r="H45" i="4"/>
  <c r="I45" i="4"/>
  <c r="L45" i="4"/>
  <c r="N45" i="4"/>
  <c r="O45" i="4"/>
  <c r="Q45" i="4"/>
  <c r="C46" i="4"/>
  <c r="D46" i="4"/>
  <c r="E46" i="4"/>
  <c r="F46" i="4"/>
  <c r="G46" i="4"/>
  <c r="H46" i="4"/>
  <c r="I46" i="4"/>
  <c r="L46" i="4"/>
  <c r="N46" i="4"/>
  <c r="O46" i="4"/>
  <c r="Q46" i="4"/>
  <c r="C47" i="4"/>
  <c r="D47" i="4"/>
  <c r="E47" i="4"/>
  <c r="F47" i="4"/>
  <c r="G47" i="4"/>
  <c r="H47" i="4"/>
  <c r="I47" i="4"/>
  <c r="L47" i="4"/>
  <c r="N47" i="4"/>
  <c r="O47" i="4"/>
  <c r="Q47" i="4"/>
  <c r="C48" i="4"/>
  <c r="D48" i="4"/>
  <c r="E48" i="4"/>
  <c r="F48" i="4"/>
  <c r="G48" i="4"/>
  <c r="H48" i="4"/>
  <c r="I48" i="4"/>
  <c r="L48" i="4"/>
  <c r="N48" i="4"/>
  <c r="O48" i="4"/>
  <c r="Q48" i="4"/>
  <c r="C49" i="4"/>
  <c r="D49" i="4"/>
  <c r="E49" i="4"/>
  <c r="F49" i="4"/>
  <c r="G49" i="4"/>
  <c r="H49" i="4"/>
  <c r="I49" i="4"/>
  <c r="L49" i="4"/>
  <c r="N49" i="4"/>
  <c r="O49" i="4"/>
  <c r="Q49" i="4"/>
  <c r="C50" i="4"/>
  <c r="D50" i="4"/>
  <c r="E50" i="4"/>
  <c r="F50" i="4"/>
  <c r="G50" i="4"/>
  <c r="H50" i="4"/>
  <c r="I50" i="4"/>
  <c r="L50" i="4"/>
  <c r="N50" i="4"/>
  <c r="O50" i="4"/>
  <c r="Q50" i="4"/>
  <c r="C51" i="4"/>
  <c r="D51" i="4"/>
  <c r="E51" i="4"/>
  <c r="F51" i="4"/>
  <c r="G51" i="4"/>
  <c r="H51" i="4"/>
  <c r="I51" i="4"/>
  <c r="L51" i="4"/>
  <c r="N51" i="4"/>
  <c r="O51" i="4"/>
  <c r="Q51" i="4"/>
  <c r="C52" i="4"/>
  <c r="D52" i="4"/>
  <c r="E52" i="4"/>
  <c r="F52" i="4"/>
  <c r="G52" i="4"/>
  <c r="H52" i="4"/>
  <c r="I52" i="4"/>
  <c r="L52" i="4"/>
  <c r="N52" i="4"/>
  <c r="O52" i="4"/>
  <c r="Q52" i="4"/>
  <c r="C53" i="4"/>
  <c r="D53" i="4"/>
  <c r="E53" i="4"/>
  <c r="F53" i="4"/>
  <c r="G53" i="4"/>
  <c r="H53" i="4"/>
  <c r="I53" i="4"/>
  <c r="L53" i="4"/>
  <c r="N53" i="4"/>
  <c r="O53" i="4"/>
  <c r="Q53" i="4"/>
  <c r="E57" i="4"/>
  <c r="F57" i="4"/>
  <c r="G57" i="4"/>
  <c r="H57" i="4"/>
  <c r="I57" i="4"/>
  <c r="L57" i="4"/>
  <c r="O57" i="4"/>
  <c r="Q57" i="4"/>
  <c r="C58" i="4"/>
  <c r="D58" i="4"/>
  <c r="E58" i="4"/>
  <c r="F58" i="4"/>
  <c r="G58" i="4"/>
  <c r="H58" i="4"/>
  <c r="I58" i="4"/>
  <c r="L58" i="4"/>
  <c r="N58" i="4"/>
  <c r="O58" i="4"/>
  <c r="Q58" i="4"/>
  <c r="C59" i="4"/>
  <c r="D59" i="4"/>
  <c r="E59" i="4"/>
  <c r="F59" i="4"/>
  <c r="G59" i="4"/>
  <c r="H59" i="4"/>
  <c r="I59" i="4"/>
  <c r="L59" i="4"/>
  <c r="N59" i="4"/>
  <c r="O59" i="4"/>
  <c r="Q59" i="4"/>
  <c r="C60" i="4"/>
  <c r="D60" i="4"/>
  <c r="E60" i="4"/>
  <c r="F60" i="4"/>
  <c r="G60" i="4"/>
  <c r="H60" i="4"/>
  <c r="I60" i="4"/>
  <c r="L60" i="4"/>
  <c r="N60" i="4"/>
  <c r="O60" i="4"/>
  <c r="Q60" i="4"/>
  <c r="C61" i="4"/>
  <c r="D61" i="4"/>
  <c r="E61" i="4"/>
  <c r="F61" i="4"/>
  <c r="G61" i="4"/>
  <c r="H61" i="4"/>
  <c r="I61" i="4"/>
  <c r="L61" i="4"/>
  <c r="N61" i="4"/>
  <c r="O61" i="4"/>
  <c r="Q61" i="4"/>
  <c r="C62" i="4"/>
  <c r="D62" i="4"/>
  <c r="E62" i="4"/>
  <c r="F62" i="4"/>
  <c r="G62" i="4"/>
  <c r="H62" i="4"/>
  <c r="I62" i="4"/>
  <c r="L62" i="4"/>
  <c r="N62" i="4"/>
  <c r="O62" i="4"/>
  <c r="Q62" i="4"/>
  <c r="C63" i="4"/>
  <c r="D63" i="4"/>
  <c r="E63" i="4"/>
  <c r="F63" i="4"/>
  <c r="G63" i="4"/>
  <c r="H63" i="4"/>
  <c r="I63" i="4"/>
  <c r="L63" i="4"/>
  <c r="N63" i="4"/>
  <c r="O63" i="4"/>
  <c r="Q63" i="4"/>
  <c r="C64" i="4"/>
  <c r="D64" i="4"/>
  <c r="E64" i="4"/>
  <c r="F64" i="4"/>
  <c r="G64" i="4"/>
  <c r="H64" i="4"/>
  <c r="I64" i="4"/>
  <c r="L64" i="4"/>
  <c r="N64" i="4"/>
  <c r="O64" i="4"/>
  <c r="Q64" i="4"/>
  <c r="C65" i="4"/>
  <c r="D65" i="4"/>
  <c r="E65" i="4"/>
  <c r="F65" i="4"/>
  <c r="G65" i="4"/>
  <c r="H65" i="4"/>
  <c r="I65" i="4"/>
  <c r="L65" i="4"/>
  <c r="N65" i="4"/>
  <c r="O65" i="4"/>
  <c r="Q65" i="4"/>
  <c r="C66" i="4"/>
  <c r="D66" i="4"/>
  <c r="E66" i="4"/>
  <c r="F66" i="4"/>
  <c r="G66" i="4"/>
  <c r="H66" i="4"/>
  <c r="I66" i="4"/>
  <c r="L66" i="4"/>
  <c r="N66" i="4"/>
  <c r="O66" i="4"/>
  <c r="Q66" i="4"/>
  <c r="C67" i="4"/>
  <c r="D67" i="4"/>
  <c r="E67" i="4"/>
  <c r="F67" i="4"/>
  <c r="G67" i="4"/>
  <c r="H67" i="4"/>
  <c r="I67" i="4"/>
  <c r="L67" i="4"/>
  <c r="N67" i="4"/>
  <c r="O67" i="4"/>
  <c r="Q67" i="4"/>
  <c r="E72" i="4"/>
  <c r="F72" i="4"/>
  <c r="G72" i="4"/>
  <c r="H72" i="4"/>
  <c r="I72" i="4"/>
  <c r="L72" i="4"/>
  <c r="O72" i="4"/>
  <c r="Q72" i="4"/>
  <c r="C73" i="4"/>
  <c r="D73" i="4"/>
  <c r="E73" i="4"/>
  <c r="F73" i="4"/>
  <c r="G73" i="4"/>
  <c r="H73" i="4"/>
  <c r="I73" i="4"/>
  <c r="L73" i="4"/>
  <c r="N73" i="4"/>
  <c r="O73" i="4"/>
  <c r="Q73" i="4"/>
  <c r="C74" i="4"/>
  <c r="D74" i="4"/>
  <c r="E74" i="4"/>
  <c r="F74" i="4"/>
  <c r="G74" i="4"/>
  <c r="H74" i="4"/>
  <c r="I74" i="4"/>
  <c r="L74" i="4"/>
  <c r="N74" i="4"/>
  <c r="O74" i="4"/>
  <c r="Q74" i="4"/>
  <c r="C75" i="4"/>
  <c r="D75" i="4"/>
  <c r="E75" i="4"/>
  <c r="F75" i="4"/>
  <c r="G75" i="4"/>
  <c r="H75" i="4"/>
  <c r="I75" i="4"/>
  <c r="L75" i="4"/>
  <c r="N75" i="4"/>
  <c r="O75" i="4"/>
  <c r="Q75" i="4"/>
  <c r="C76" i="4"/>
  <c r="D76" i="4"/>
  <c r="E76" i="4"/>
  <c r="F76" i="4"/>
  <c r="G76" i="4"/>
  <c r="H76" i="4"/>
  <c r="I76" i="4"/>
  <c r="L76" i="4"/>
  <c r="N76" i="4"/>
  <c r="O76" i="4"/>
  <c r="Q76" i="4"/>
  <c r="C77" i="4"/>
  <c r="D77" i="4"/>
  <c r="E77" i="4"/>
  <c r="F77" i="4"/>
  <c r="G77" i="4"/>
  <c r="H77" i="4"/>
  <c r="I77" i="4"/>
  <c r="L77" i="4"/>
  <c r="N77" i="4"/>
  <c r="O77" i="4"/>
  <c r="Q77" i="4"/>
  <c r="C78" i="4"/>
  <c r="D78" i="4"/>
  <c r="E78" i="4"/>
  <c r="F78" i="4"/>
  <c r="G78" i="4"/>
  <c r="H78" i="4"/>
  <c r="I78" i="4"/>
  <c r="L78" i="4"/>
  <c r="N78" i="4"/>
  <c r="O78" i="4"/>
  <c r="Q78" i="4"/>
  <c r="C79" i="4"/>
  <c r="D79" i="4"/>
  <c r="E79" i="4"/>
  <c r="F79" i="4"/>
  <c r="G79" i="4"/>
  <c r="H79" i="4"/>
  <c r="I79" i="4"/>
  <c r="L79" i="4"/>
  <c r="N79" i="4"/>
  <c r="O79" i="4"/>
  <c r="Q79" i="4"/>
  <c r="E82" i="4"/>
  <c r="F82" i="4"/>
  <c r="G82" i="4"/>
  <c r="H82" i="4"/>
  <c r="I82" i="4"/>
  <c r="L82" i="4"/>
  <c r="N82" i="4"/>
  <c r="E83" i="4"/>
  <c r="F83" i="4"/>
  <c r="G83" i="4"/>
  <c r="H83" i="4"/>
  <c r="I83" i="4"/>
  <c r="L83" i="4"/>
  <c r="N83" i="4"/>
  <c r="L91" i="4"/>
  <c r="O91" i="4"/>
  <c r="O96" i="4"/>
  <c r="Q96" i="4"/>
  <c r="C97" i="4"/>
  <c r="D97" i="4"/>
  <c r="O97" i="4"/>
  <c r="Q97" i="4"/>
  <c r="C98" i="4"/>
  <c r="D98" i="4"/>
  <c r="O98" i="4"/>
  <c r="Q98" i="4"/>
  <c r="C99" i="4"/>
  <c r="D99" i="4"/>
  <c r="O99" i="4"/>
  <c r="Q99" i="4"/>
  <c r="C100" i="4"/>
  <c r="D100" i="4"/>
  <c r="O100" i="4"/>
  <c r="Q100" i="4"/>
  <c r="C101" i="4"/>
  <c r="D101" i="4"/>
  <c r="O101" i="4"/>
  <c r="Q101" i="4"/>
  <c r="Q105" i="4"/>
  <c r="L12" i="5"/>
  <c r="N12" i="5"/>
  <c r="O12" i="5"/>
  <c r="P12" i="5"/>
  <c r="Q12" i="5"/>
  <c r="R12" i="5"/>
  <c r="S12" i="5"/>
  <c r="T12" i="5"/>
  <c r="U12" i="5"/>
  <c r="V12" i="5"/>
  <c r="W12" i="5"/>
  <c r="Y12" i="5"/>
  <c r="I14" i="5"/>
  <c r="L14" i="5"/>
  <c r="N14" i="5"/>
  <c r="O14" i="5"/>
  <c r="P14" i="5"/>
  <c r="Q14" i="5"/>
  <c r="R14" i="5"/>
  <c r="S14" i="5"/>
  <c r="T14" i="5"/>
  <c r="U14" i="5"/>
  <c r="V14" i="5"/>
  <c r="W14" i="5"/>
  <c r="Y14" i="5"/>
  <c r="I15" i="5"/>
  <c r="L15" i="5"/>
  <c r="N15" i="5"/>
  <c r="O15" i="5"/>
  <c r="P15" i="5"/>
  <c r="Q15" i="5"/>
  <c r="R15" i="5"/>
  <c r="S15" i="5"/>
  <c r="T15" i="5"/>
  <c r="U15" i="5"/>
  <c r="V15" i="5"/>
  <c r="W15" i="5"/>
  <c r="Y15" i="5"/>
  <c r="I16" i="5"/>
  <c r="L16" i="5"/>
  <c r="N16" i="5"/>
  <c r="O16" i="5"/>
  <c r="P16" i="5"/>
  <c r="Q16" i="5"/>
  <c r="R16" i="5"/>
  <c r="S16" i="5"/>
  <c r="T16" i="5"/>
  <c r="U16" i="5"/>
  <c r="V16" i="5"/>
  <c r="W16" i="5"/>
  <c r="Y16" i="5"/>
  <c r="I17" i="5"/>
  <c r="L17" i="5"/>
  <c r="N17" i="5"/>
  <c r="O17" i="5"/>
  <c r="P17" i="5"/>
  <c r="Q17" i="5"/>
  <c r="R17" i="5"/>
  <c r="S17" i="5"/>
  <c r="T17" i="5"/>
  <c r="U17" i="5"/>
  <c r="V17" i="5"/>
  <c r="W17" i="5"/>
  <c r="Y17" i="5"/>
  <c r="I18" i="5"/>
  <c r="L18" i="5"/>
  <c r="N18" i="5"/>
  <c r="O18" i="5"/>
  <c r="P18" i="5"/>
  <c r="Q18" i="5"/>
  <c r="R18" i="5"/>
  <c r="S18" i="5"/>
  <c r="T18" i="5"/>
  <c r="U18" i="5"/>
  <c r="V18" i="5"/>
  <c r="W18" i="5"/>
  <c r="Y18" i="5"/>
  <c r="I19" i="5"/>
  <c r="L19" i="5"/>
  <c r="N19" i="5"/>
  <c r="O19" i="5"/>
  <c r="P19" i="5"/>
  <c r="Q19" i="5"/>
  <c r="R19" i="5"/>
  <c r="S19" i="5"/>
  <c r="T19" i="5"/>
  <c r="U19" i="5"/>
  <c r="V19" i="5"/>
  <c r="W19" i="5"/>
  <c r="Y19" i="5"/>
  <c r="I20" i="5"/>
  <c r="L20" i="5"/>
  <c r="N20" i="5"/>
  <c r="O20" i="5"/>
  <c r="P20" i="5"/>
  <c r="Q20" i="5"/>
  <c r="R20" i="5"/>
  <c r="S20" i="5"/>
  <c r="T20" i="5"/>
  <c r="U20" i="5"/>
  <c r="V20" i="5"/>
  <c r="W20" i="5"/>
  <c r="Y20" i="5"/>
  <c r="I21" i="5"/>
  <c r="L21" i="5"/>
  <c r="N21" i="5"/>
  <c r="I22" i="5"/>
  <c r="L22" i="5"/>
  <c r="N22" i="5"/>
  <c r="O22" i="5"/>
  <c r="P22" i="5"/>
  <c r="Q22" i="5"/>
  <c r="R22" i="5"/>
  <c r="S22" i="5"/>
  <c r="T22" i="5"/>
  <c r="U22" i="5"/>
  <c r="V22" i="5"/>
  <c r="W22" i="5"/>
  <c r="Y22" i="5"/>
  <c r="I23" i="5"/>
  <c r="L23" i="5"/>
  <c r="N23" i="5"/>
  <c r="O23" i="5"/>
  <c r="P23" i="5"/>
  <c r="Q23" i="5"/>
  <c r="R23" i="5"/>
  <c r="S23" i="5"/>
  <c r="T23" i="5"/>
  <c r="U23" i="5"/>
  <c r="V23" i="5"/>
  <c r="W23" i="5"/>
  <c r="Y23" i="5"/>
  <c r="I24" i="5"/>
  <c r="L24" i="5"/>
  <c r="N24" i="5"/>
  <c r="O24" i="5"/>
  <c r="P24" i="5"/>
  <c r="Q24" i="5"/>
  <c r="R24" i="5"/>
  <c r="S24" i="5"/>
  <c r="T24" i="5"/>
  <c r="U24" i="5"/>
  <c r="V24" i="5"/>
  <c r="W24" i="5"/>
  <c r="Y24" i="5"/>
  <c r="I25" i="5"/>
  <c r="L25" i="5"/>
  <c r="N25" i="5"/>
  <c r="L28" i="5"/>
  <c r="N28" i="5"/>
  <c r="O28" i="5"/>
  <c r="P28" i="5"/>
  <c r="Q28" i="5"/>
  <c r="R28" i="5"/>
  <c r="S28" i="5"/>
  <c r="T28" i="5"/>
  <c r="U28" i="5"/>
  <c r="V28" i="5"/>
  <c r="W28" i="5"/>
  <c r="Y28" i="5"/>
  <c r="L29" i="5"/>
  <c r="N29" i="5"/>
  <c r="O29" i="5"/>
  <c r="P29" i="5"/>
  <c r="Q29" i="5"/>
  <c r="R29" i="5"/>
  <c r="S29" i="5"/>
  <c r="T29" i="5"/>
  <c r="U29" i="5"/>
  <c r="V29" i="5"/>
  <c r="W29" i="5"/>
  <c r="Y29" i="5"/>
  <c r="L30" i="5"/>
  <c r="N30" i="5"/>
  <c r="O30" i="5"/>
  <c r="P30" i="5"/>
  <c r="Q30" i="5"/>
  <c r="R30" i="5"/>
  <c r="S30" i="5"/>
  <c r="T30" i="5"/>
  <c r="U30" i="5"/>
  <c r="V30" i="5"/>
  <c r="W30" i="5"/>
  <c r="Y30" i="5"/>
  <c r="L31" i="5"/>
  <c r="N31" i="5"/>
  <c r="O31" i="5"/>
  <c r="P31" i="5"/>
  <c r="Q31" i="5"/>
  <c r="R31" i="5"/>
  <c r="S31" i="5"/>
  <c r="T31" i="5"/>
  <c r="U31" i="5"/>
  <c r="V31" i="5"/>
  <c r="W31" i="5"/>
  <c r="Y31" i="5"/>
  <c r="L34" i="5"/>
  <c r="N34" i="5"/>
  <c r="O34" i="5"/>
  <c r="P34" i="5"/>
  <c r="Q34" i="5"/>
  <c r="R34" i="5"/>
  <c r="S34" i="5"/>
  <c r="T34" i="5"/>
  <c r="U34" i="5"/>
  <c r="V34" i="5"/>
  <c r="W34" i="5"/>
  <c r="Y34" i="5"/>
  <c r="L35" i="5"/>
  <c r="N35" i="5"/>
  <c r="O35" i="5"/>
  <c r="P35" i="5"/>
  <c r="Q35" i="5"/>
  <c r="R35" i="5"/>
  <c r="S35" i="5"/>
  <c r="T35" i="5"/>
  <c r="U35" i="5"/>
  <c r="V35" i="5"/>
  <c r="W35" i="5"/>
  <c r="Y35" i="5"/>
  <c r="L36" i="5"/>
  <c r="N36" i="5"/>
  <c r="O36" i="5"/>
  <c r="P36" i="5"/>
  <c r="Q36" i="5"/>
  <c r="R36" i="5"/>
  <c r="S36" i="5"/>
  <c r="T36" i="5"/>
  <c r="U36" i="5"/>
  <c r="V36" i="5"/>
  <c r="W36" i="5"/>
  <c r="Y36" i="5"/>
  <c r="L37" i="5"/>
  <c r="N37" i="5"/>
  <c r="O37" i="5"/>
  <c r="P37" i="5"/>
  <c r="Q37" i="5"/>
  <c r="R37" i="5"/>
  <c r="S37" i="5"/>
  <c r="T37" i="5"/>
  <c r="U37" i="5"/>
  <c r="V37" i="5"/>
  <c r="W37" i="5"/>
  <c r="Y37" i="5"/>
  <c r="L38" i="5"/>
  <c r="N38" i="5"/>
  <c r="O38" i="5"/>
  <c r="P38" i="5"/>
  <c r="Q38" i="5"/>
  <c r="R38" i="5"/>
  <c r="S38" i="5"/>
  <c r="T38" i="5"/>
  <c r="U38" i="5"/>
  <c r="V38" i="5"/>
  <c r="W38" i="5"/>
  <c r="Y38" i="5"/>
  <c r="L39" i="5"/>
  <c r="N39" i="5"/>
  <c r="L40" i="5"/>
  <c r="N40" i="5"/>
  <c r="O40" i="5"/>
  <c r="P40" i="5"/>
  <c r="Q40" i="5"/>
  <c r="R40" i="5"/>
  <c r="S40" i="5"/>
  <c r="T40" i="5"/>
  <c r="U40" i="5"/>
  <c r="V40" i="5"/>
  <c r="W40" i="5"/>
  <c r="Y40" i="5"/>
  <c r="L44" i="5"/>
  <c r="N44" i="5"/>
  <c r="O44" i="5"/>
  <c r="P44" i="5"/>
  <c r="Q44" i="5"/>
  <c r="R44" i="5"/>
  <c r="S44" i="5"/>
  <c r="T44" i="5"/>
  <c r="U44" i="5"/>
  <c r="V44" i="5"/>
  <c r="W44" i="5"/>
  <c r="Y44" i="5"/>
  <c r="L45" i="5"/>
  <c r="N45" i="5"/>
  <c r="O45" i="5"/>
  <c r="P45" i="5"/>
  <c r="Q45" i="5"/>
  <c r="R45" i="5"/>
  <c r="S45" i="5"/>
  <c r="T45" i="5"/>
  <c r="U45" i="5"/>
  <c r="V45" i="5"/>
  <c r="W45" i="5"/>
  <c r="Y45" i="5"/>
  <c r="L46" i="5"/>
  <c r="N46" i="5"/>
  <c r="O46" i="5"/>
  <c r="P46" i="5"/>
  <c r="Q46" i="5"/>
  <c r="R46" i="5"/>
  <c r="S46" i="5"/>
  <c r="T46" i="5"/>
  <c r="U46" i="5"/>
  <c r="V46" i="5"/>
  <c r="W46" i="5"/>
  <c r="Y46" i="5"/>
  <c r="L47" i="5"/>
  <c r="N47" i="5"/>
  <c r="O47" i="5"/>
  <c r="P47" i="5"/>
  <c r="Q47" i="5"/>
  <c r="R47" i="5"/>
  <c r="S47" i="5"/>
  <c r="T47" i="5"/>
  <c r="U47" i="5"/>
  <c r="V47" i="5"/>
  <c r="W47" i="5"/>
  <c r="Y47" i="5"/>
  <c r="L48" i="5"/>
  <c r="N48" i="5"/>
  <c r="O48" i="5"/>
  <c r="P48" i="5"/>
  <c r="Q48" i="5"/>
  <c r="R48" i="5"/>
  <c r="S48" i="5"/>
  <c r="T48" i="5"/>
  <c r="U48" i="5"/>
  <c r="V48" i="5"/>
  <c r="W48" i="5"/>
  <c r="Y48" i="5"/>
  <c r="L49" i="5"/>
  <c r="N49" i="5"/>
  <c r="O49" i="5"/>
  <c r="P49" i="5"/>
  <c r="Q49" i="5"/>
  <c r="R49" i="5"/>
  <c r="S49" i="5"/>
  <c r="T49" i="5"/>
  <c r="U49" i="5"/>
  <c r="V49" i="5"/>
  <c r="W49" i="5"/>
  <c r="Y49" i="5"/>
  <c r="L50" i="5"/>
  <c r="N50" i="5"/>
  <c r="O50" i="5"/>
  <c r="P50" i="5"/>
  <c r="Q50" i="5"/>
  <c r="R50" i="5"/>
  <c r="S50" i="5"/>
  <c r="T50" i="5"/>
  <c r="U50" i="5"/>
  <c r="V50" i="5"/>
  <c r="W50" i="5"/>
  <c r="Y50" i="5"/>
  <c r="L51" i="5"/>
  <c r="N51" i="5"/>
  <c r="O51" i="5"/>
  <c r="P51" i="5"/>
  <c r="Q51" i="5"/>
  <c r="R51" i="5"/>
  <c r="S51" i="5"/>
  <c r="T51" i="5"/>
  <c r="U51" i="5"/>
  <c r="V51" i="5"/>
  <c r="W51" i="5"/>
  <c r="Y51" i="5"/>
  <c r="L52" i="5"/>
  <c r="N52" i="5"/>
  <c r="L53" i="5"/>
  <c r="N53" i="5"/>
  <c r="O53" i="5"/>
  <c r="P53" i="5"/>
  <c r="Q53" i="5"/>
  <c r="R53" i="5"/>
  <c r="S53" i="5"/>
  <c r="T53" i="5"/>
  <c r="U53" i="5"/>
  <c r="V53" i="5"/>
  <c r="W53" i="5"/>
  <c r="Y53" i="5"/>
  <c r="L57" i="5"/>
  <c r="N57" i="5"/>
  <c r="O57" i="5"/>
  <c r="P57" i="5"/>
  <c r="Q57" i="5"/>
  <c r="R57" i="5"/>
  <c r="S57" i="5"/>
  <c r="T57" i="5"/>
  <c r="U57" i="5"/>
  <c r="V57" i="5"/>
  <c r="W57" i="5"/>
  <c r="Y57" i="5"/>
  <c r="L58" i="5"/>
  <c r="N58" i="5"/>
  <c r="O58" i="5"/>
  <c r="P58" i="5"/>
  <c r="Q58" i="5"/>
  <c r="R58" i="5"/>
  <c r="S58" i="5"/>
  <c r="T58" i="5"/>
  <c r="U58" i="5"/>
  <c r="V58" i="5"/>
  <c r="W58" i="5"/>
  <c r="Y58" i="5"/>
  <c r="L59" i="5"/>
  <c r="N59" i="5"/>
  <c r="O59" i="5"/>
  <c r="P59" i="5"/>
  <c r="Q59" i="5"/>
  <c r="R59" i="5"/>
  <c r="S59" i="5"/>
  <c r="T59" i="5"/>
  <c r="U59" i="5"/>
  <c r="V59" i="5"/>
  <c r="W59" i="5"/>
  <c r="Y59" i="5"/>
  <c r="L60" i="5"/>
  <c r="N60" i="5"/>
  <c r="O60" i="5"/>
  <c r="P60" i="5"/>
  <c r="Q60" i="5"/>
  <c r="R60" i="5"/>
  <c r="S60" i="5"/>
  <c r="T60" i="5"/>
  <c r="U60" i="5"/>
  <c r="V60" i="5"/>
  <c r="W60" i="5"/>
  <c r="Y60" i="5"/>
  <c r="L61" i="5"/>
  <c r="N61" i="5"/>
  <c r="O61" i="5"/>
  <c r="P61" i="5"/>
  <c r="Q61" i="5"/>
  <c r="R61" i="5"/>
  <c r="S61" i="5"/>
  <c r="T61" i="5"/>
  <c r="U61" i="5"/>
  <c r="V61" i="5"/>
  <c r="W61" i="5"/>
  <c r="Y61" i="5"/>
  <c r="L62" i="5"/>
  <c r="N62" i="5"/>
  <c r="O62" i="5"/>
  <c r="P62" i="5"/>
  <c r="Q62" i="5"/>
  <c r="R62" i="5"/>
  <c r="S62" i="5"/>
  <c r="T62" i="5"/>
  <c r="U62" i="5"/>
  <c r="V62" i="5"/>
  <c r="W62" i="5"/>
  <c r="Y62" i="5"/>
  <c r="L63" i="5"/>
  <c r="N63" i="5"/>
  <c r="O63" i="5"/>
  <c r="P63" i="5"/>
  <c r="Q63" i="5"/>
  <c r="R63" i="5"/>
  <c r="S63" i="5"/>
  <c r="T63" i="5"/>
  <c r="U63" i="5"/>
  <c r="V63" i="5"/>
  <c r="W63" i="5"/>
  <c r="Y63" i="5"/>
  <c r="L64" i="5"/>
  <c r="N64" i="5"/>
  <c r="O64" i="5"/>
  <c r="P64" i="5"/>
  <c r="Q64" i="5"/>
  <c r="R64" i="5"/>
  <c r="S64" i="5"/>
  <c r="T64" i="5"/>
  <c r="U64" i="5"/>
  <c r="V64" i="5"/>
  <c r="W64" i="5"/>
  <c r="Y64" i="5"/>
  <c r="L65" i="5"/>
  <c r="N65" i="5"/>
  <c r="O65" i="5"/>
  <c r="P65" i="5"/>
  <c r="Q65" i="5"/>
  <c r="R65" i="5"/>
  <c r="S65" i="5"/>
  <c r="T65" i="5"/>
  <c r="U65" i="5"/>
  <c r="V65" i="5"/>
  <c r="W65" i="5"/>
  <c r="Y65" i="5"/>
  <c r="L66" i="5"/>
  <c r="N66" i="5"/>
  <c r="L67" i="5"/>
  <c r="N67" i="5"/>
  <c r="O67" i="5"/>
  <c r="P67" i="5"/>
  <c r="Q67" i="5"/>
  <c r="R67" i="5"/>
  <c r="S67" i="5"/>
  <c r="T67" i="5"/>
  <c r="U67" i="5"/>
  <c r="V67" i="5"/>
  <c r="W67" i="5"/>
  <c r="Y67" i="5"/>
  <c r="L72" i="5"/>
  <c r="N72" i="5"/>
  <c r="O72" i="5"/>
  <c r="P72" i="5"/>
  <c r="Q72" i="5"/>
  <c r="R72" i="5"/>
  <c r="S72" i="5"/>
  <c r="T72" i="5"/>
  <c r="U72" i="5"/>
  <c r="V72" i="5"/>
  <c r="W72" i="5"/>
  <c r="Y72" i="5"/>
  <c r="L73" i="5"/>
  <c r="N73" i="5"/>
  <c r="L74" i="5"/>
  <c r="N74" i="5"/>
  <c r="L75" i="5"/>
  <c r="N75" i="5"/>
  <c r="L76" i="5"/>
  <c r="N76" i="5"/>
  <c r="L77" i="5"/>
  <c r="N77" i="5"/>
  <c r="O77" i="5"/>
  <c r="P77" i="5"/>
  <c r="Q77" i="5"/>
  <c r="R77" i="5"/>
  <c r="S77" i="5"/>
  <c r="T77" i="5"/>
  <c r="U77" i="5"/>
  <c r="V77" i="5"/>
  <c r="W77" i="5"/>
  <c r="X77" i="5"/>
  <c r="Y77" i="5"/>
  <c r="L78" i="5"/>
  <c r="N78" i="5"/>
  <c r="L79" i="5"/>
  <c r="N79" i="5"/>
  <c r="O86" i="5"/>
  <c r="P86" i="5"/>
  <c r="Q86" i="5"/>
  <c r="R86" i="5"/>
  <c r="S86" i="5"/>
  <c r="T86" i="5"/>
  <c r="U86" i="5"/>
  <c r="V86" i="5"/>
  <c r="W86" i="5"/>
  <c r="X86" i="5"/>
  <c r="O91" i="5"/>
  <c r="P91" i="5"/>
  <c r="Q91" i="5"/>
  <c r="R91" i="5"/>
  <c r="S91" i="5"/>
  <c r="T91" i="5"/>
  <c r="U91" i="5"/>
  <c r="V91" i="5"/>
  <c r="W91" i="5"/>
  <c r="X91" i="5"/>
  <c r="J3" i="6"/>
  <c r="J4" i="6"/>
  <c r="J5" i="6"/>
  <c r="J6" i="6"/>
  <c r="J7" i="6"/>
  <c r="J8" i="6"/>
  <c r="N35" i="1"/>
  <c r="B8" i="2"/>
  <c r="D8" i="2"/>
  <c r="F8" i="2"/>
  <c r="H8" i="2"/>
  <c r="B10" i="2"/>
  <c r="H10" i="2"/>
  <c r="B12" i="2"/>
  <c r="C12" i="2"/>
  <c r="F12" i="2"/>
  <c r="H12" i="2"/>
  <c r="E14" i="2"/>
  <c r="H14" i="2"/>
  <c r="F16" i="2"/>
  <c r="H16" i="2"/>
  <c r="B18" i="2"/>
  <c r="H18" i="2"/>
  <c r="B20" i="2"/>
  <c r="H20" i="2"/>
  <c r="E22" i="2"/>
  <c r="H22" i="2"/>
  <c r="B24" i="2"/>
  <c r="E24" i="2"/>
  <c r="H24" i="2"/>
  <c r="B26" i="2"/>
  <c r="H26" i="2"/>
  <c r="B28" i="2"/>
  <c r="H28" i="2"/>
  <c r="H30" i="2"/>
  <c r="H32" i="2"/>
  <c r="E36" i="2"/>
  <c r="B38" i="2"/>
  <c r="C38" i="2"/>
  <c r="D38" i="2"/>
  <c r="E38" i="2"/>
  <c r="F38" i="2"/>
  <c r="H38" i="2"/>
  <c r="K43" i="3"/>
  <c r="K45" i="3"/>
  <c r="K46" i="3"/>
  <c r="K47" i="3"/>
  <c r="K48" i="3"/>
  <c r="K49" i="3"/>
  <c r="K50" i="3"/>
  <c r="K52" i="3"/>
  <c r="K53" i="3"/>
  <c r="K54" i="3"/>
  <c r="K55" i="3"/>
  <c r="K57" i="3"/>
  <c r="K58" i="3"/>
  <c r="K59" i="3"/>
  <c r="K60" i="3"/>
  <c r="K61" i="3"/>
  <c r="K62" i="3"/>
  <c r="K63" i="3"/>
  <c r="K64" i="3"/>
  <c r="K65" i="3"/>
  <c r="K66" i="3"/>
  <c r="K68" i="3"/>
  <c r="K69" i="3"/>
  <c r="K70" i="3"/>
  <c r="K71" i="3"/>
  <c r="K72" i="3"/>
  <c r="K73" i="3"/>
  <c r="K74" i="3"/>
  <c r="K75" i="3"/>
  <c r="K76" i="3"/>
  <c r="K78" i="3"/>
  <c r="K79" i="3"/>
  <c r="K80" i="3"/>
  <c r="K81" i="3"/>
  <c r="K82" i="3"/>
  <c r="K83" i="3"/>
  <c r="K84" i="3"/>
  <c r="K85" i="3"/>
  <c r="K86" i="3"/>
  <c r="K87" i="3"/>
  <c r="K88" i="3"/>
  <c r="K90" i="3"/>
  <c r="K91" i="3"/>
  <c r="K92" i="3"/>
  <c r="K93" i="3"/>
  <c r="K94" i="3"/>
  <c r="K95" i="3"/>
  <c r="B97" i="3"/>
  <c r="C97" i="3"/>
  <c r="D97" i="3"/>
  <c r="E97" i="3"/>
  <c r="F97" i="3"/>
  <c r="G97" i="3"/>
  <c r="H97" i="3"/>
  <c r="K97" i="3"/>
</calcChain>
</file>

<file path=xl/sharedStrings.xml><?xml version="1.0" encoding="utf-8"?>
<sst xmlns="http://schemas.openxmlformats.org/spreadsheetml/2006/main" count="661" uniqueCount="170">
  <si>
    <t>Manager</t>
  </si>
  <si>
    <t>Managing Director</t>
  </si>
  <si>
    <t>Director</t>
  </si>
  <si>
    <t>Vice President</t>
  </si>
  <si>
    <t xml:space="preserve">Associate </t>
  </si>
  <si>
    <t>Analyst</t>
  </si>
  <si>
    <t>Part-Time</t>
  </si>
  <si>
    <t>VK</t>
  </si>
  <si>
    <t>MRC</t>
  </si>
  <si>
    <t>VS</t>
  </si>
  <si>
    <t xml:space="preserve"> </t>
  </si>
  <si>
    <t>AD</t>
  </si>
  <si>
    <t>CV</t>
  </si>
  <si>
    <t>JH</t>
  </si>
  <si>
    <t>GM</t>
  </si>
  <si>
    <t>Vacant</t>
  </si>
  <si>
    <t>Assistant</t>
  </si>
  <si>
    <t>SC</t>
  </si>
  <si>
    <t>KM</t>
  </si>
  <si>
    <t>WS</t>
  </si>
  <si>
    <t>FL</t>
  </si>
  <si>
    <t>YK</t>
  </si>
  <si>
    <t>RI</t>
  </si>
  <si>
    <t>Finance</t>
  </si>
  <si>
    <t>Economics</t>
  </si>
  <si>
    <t>Political Science</t>
  </si>
  <si>
    <t>International Development and Commerce</t>
  </si>
  <si>
    <t>Mechanical Engineering</t>
  </si>
  <si>
    <t>PhD</t>
  </si>
  <si>
    <t>PHD/ABD</t>
  </si>
  <si>
    <t>MBA</t>
  </si>
  <si>
    <t>BBA</t>
  </si>
  <si>
    <t>Physics</t>
  </si>
  <si>
    <t>Mathematics</t>
  </si>
  <si>
    <t>Total</t>
  </si>
  <si>
    <t>Mathematical Finance</t>
  </si>
  <si>
    <t>TT</t>
  </si>
  <si>
    <t>AH</t>
  </si>
  <si>
    <t>KK</t>
  </si>
  <si>
    <t>SL</t>
  </si>
  <si>
    <t>BP</t>
  </si>
  <si>
    <t>VT</t>
  </si>
  <si>
    <t>TH</t>
  </si>
  <si>
    <t>Specialist</t>
  </si>
  <si>
    <t>KH</t>
  </si>
  <si>
    <t>MW</t>
  </si>
  <si>
    <t>Industrial Enginnering, OR</t>
  </si>
  <si>
    <t>OR</t>
  </si>
  <si>
    <t>KP</t>
  </si>
  <si>
    <t>RC</t>
  </si>
  <si>
    <t>OS</t>
  </si>
  <si>
    <t>AK</t>
  </si>
  <si>
    <t>SG</t>
  </si>
  <si>
    <t>ST</t>
  </si>
  <si>
    <t>SK</t>
  </si>
  <si>
    <t>ML</t>
  </si>
  <si>
    <t>CS</t>
  </si>
  <si>
    <t>PI</t>
  </si>
  <si>
    <t>ZL</t>
  </si>
  <si>
    <t>BL</t>
  </si>
  <si>
    <t>AA</t>
  </si>
  <si>
    <t>MR</t>
  </si>
  <si>
    <t>JV</t>
  </si>
  <si>
    <t>EK</t>
  </si>
  <si>
    <t>PT</t>
  </si>
  <si>
    <t>Electrical Engineering</t>
  </si>
  <si>
    <t>Engineering and Materials</t>
  </si>
  <si>
    <t>Nuclear Engineering</t>
  </si>
  <si>
    <t>Law and Diplomacy</t>
  </si>
  <si>
    <t>MS/MA</t>
  </si>
  <si>
    <t>Meteorologist</t>
  </si>
  <si>
    <t>Skills Summary</t>
  </si>
  <si>
    <t>VAC1</t>
  </si>
  <si>
    <t>VAC2</t>
  </si>
  <si>
    <t>VAC3</t>
  </si>
  <si>
    <t>VAC4</t>
  </si>
  <si>
    <t>VAC5</t>
  </si>
  <si>
    <t>ENE/RAC</t>
  </si>
  <si>
    <t>GPG Exec</t>
  </si>
  <si>
    <t>ENE Europe</t>
  </si>
  <si>
    <t>EES</t>
  </si>
  <si>
    <t>EI</t>
  </si>
  <si>
    <t>EBS</t>
  </si>
  <si>
    <t>ENE NA</t>
  </si>
  <si>
    <t>VP</t>
  </si>
  <si>
    <t>Dir</t>
  </si>
  <si>
    <t>Man</t>
  </si>
  <si>
    <t>Assoc</t>
  </si>
  <si>
    <t>Anal</t>
  </si>
  <si>
    <t>Vac Man</t>
  </si>
  <si>
    <t>Spec</t>
  </si>
  <si>
    <t>SSpec</t>
  </si>
  <si>
    <t>Sspec</t>
  </si>
  <si>
    <t>RAC</t>
  </si>
  <si>
    <t>MD</t>
  </si>
  <si>
    <t>Bonus</t>
  </si>
  <si>
    <t>Tuition</t>
  </si>
  <si>
    <t>Top</t>
  </si>
  <si>
    <t>F/T</t>
  </si>
  <si>
    <t>F/T - Open</t>
  </si>
  <si>
    <t>P/T</t>
  </si>
  <si>
    <t>Temp</t>
  </si>
  <si>
    <t>Gibner</t>
  </si>
  <si>
    <t>Vasant</t>
  </si>
  <si>
    <t>Grant</t>
  </si>
  <si>
    <t>Mike</t>
  </si>
  <si>
    <t>Maureen</t>
  </si>
  <si>
    <t>Krishna</t>
  </si>
  <si>
    <t>End of year</t>
  </si>
  <si>
    <t>Asst</t>
  </si>
  <si>
    <t>Final Allocations</t>
  </si>
  <si>
    <t>Amitava Dhar</t>
  </si>
  <si>
    <t>Joe Hrgovcic</t>
  </si>
  <si>
    <t>Sandeep Kohli</t>
  </si>
  <si>
    <t>Nelson Neal</t>
  </si>
  <si>
    <t>Martin Lin</t>
  </si>
  <si>
    <t>Lance Cunningham</t>
  </si>
  <si>
    <t>Sevil Yaman</t>
  </si>
  <si>
    <t>Chonawee Supatgiat</t>
  </si>
  <si>
    <t>Gwyn Koepke</t>
  </si>
  <si>
    <t>Shalesh Ganjoo</t>
  </si>
  <si>
    <t>Shravan Chopra</t>
  </si>
  <si>
    <t>Associate</t>
  </si>
  <si>
    <t>Mitra Mujica</t>
  </si>
  <si>
    <t>Pravas Sud</t>
  </si>
  <si>
    <t>Tanya Tamarchenko</t>
  </si>
  <si>
    <t>Rabi De</t>
  </si>
  <si>
    <t>Jaesoo Lew</t>
  </si>
  <si>
    <t>Jason Sokolov</t>
  </si>
  <si>
    <t>Rakesh Bharati</t>
  </si>
  <si>
    <t>Sriram</t>
  </si>
  <si>
    <t>Osman Sezgen</t>
  </si>
  <si>
    <t>Anguel Grigorov</t>
  </si>
  <si>
    <t>Wichai Naronwanich</t>
  </si>
  <si>
    <t>Seksan Kiatsupaibul</t>
  </si>
  <si>
    <t>Praveen Mellacheruvu</t>
  </si>
  <si>
    <t>Shane Green</t>
  </si>
  <si>
    <t>Zimin Lu</t>
  </si>
  <si>
    <t>Alex Huang</t>
  </si>
  <si>
    <t>Tom Halliburton</t>
  </si>
  <si>
    <t>Karthi Rajan</t>
  </si>
  <si>
    <t>Bob Lee</t>
  </si>
  <si>
    <t>Tom Barkley</t>
  </si>
  <si>
    <t>Paulo Issler</t>
  </si>
  <si>
    <t>Heather Johnson</t>
  </si>
  <si>
    <t>Vacant Man</t>
  </si>
  <si>
    <t>Vacant Assoc</t>
  </si>
  <si>
    <t>Mike Roberts</t>
  </si>
  <si>
    <t>Jose Marquez</t>
  </si>
  <si>
    <t>Stephen Bennett</t>
  </si>
  <si>
    <t>Adam Stevens</t>
  </si>
  <si>
    <t>Sarah Woody</t>
  </si>
  <si>
    <t>Chris Pernoud</t>
  </si>
  <si>
    <t>Sam Smith</t>
  </si>
  <si>
    <t>Shirley Crenshaw</t>
  </si>
  <si>
    <t>Kevin Moore</t>
  </si>
  <si>
    <t>Anita Dupont</t>
  </si>
  <si>
    <t>Therese Candella</t>
  </si>
  <si>
    <t>Leann Walton</t>
  </si>
  <si>
    <t>Tamarchenko Sonya</t>
  </si>
  <si>
    <t>Adm Coord</t>
  </si>
  <si>
    <t>Sr Adm Asst</t>
  </si>
  <si>
    <t>Adm Asst II</t>
  </si>
  <si>
    <t>Adm Asst I</t>
  </si>
  <si>
    <t>Ken Deng</t>
  </si>
  <si>
    <t>Vacant Man T&amp;S</t>
  </si>
  <si>
    <t>Vacant Man EES</t>
  </si>
  <si>
    <t>EWS</t>
  </si>
  <si>
    <t>EEurope</t>
  </si>
  <si>
    <t>ET&amp;S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</si>
</sst>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0"/>
      <name val="Arial"/>
    </font>
    <font>
      <b/>
      <sz val="10"/>
      <name val="Helvetica"/>
      <family val="2"/>
    </font>
    <font>
      <sz val="10"/>
      <color indexed="10"/>
      <name val="Arial"/>
      <family val="2"/>
    </font>
    <font>
      <sz val="10"/>
      <color indexed="14"/>
      <name val="Arial"/>
      <family val="2"/>
    </font>
    <font>
      <sz val="10"/>
      <color indexed="54"/>
      <name val="Arial"/>
      <family val="2"/>
    </font>
    <font>
      <sz val="10"/>
      <color indexed="37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sz val="10"/>
      <color indexed="20"/>
      <name val="Arial"/>
      <family val="2"/>
    </font>
    <font>
      <b/>
      <sz val="10"/>
      <name val="Arial"/>
      <family val="2"/>
    </font>
    <font>
      <b/>
      <sz val="10"/>
      <color indexed="14"/>
      <name val="Arial"/>
      <family val="2"/>
    </font>
    <font>
      <b/>
      <sz val="10"/>
      <color indexed="18"/>
      <name val="Arial"/>
      <family val="2"/>
    </font>
    <font>
      <b/>
      <sz val="10"/>
      <color indexed="20"/>
      <name val="Arial"/>
      <family val="2"/>
    </font>
    <font>
      <b/>
      <sz val="10"/>
      <color indexed="10"/>
      <name val="Arial"/>
      <family val="2"/>
    </font>
    <font>
      <b/>
      <sz val="10"/>
      <color indexed="17"/>
      <name val="Arial"/>
      <family val="2"/>
    </font>
    <font>
      <sz val="10"/>
      <color indexed="56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horizontal="right"/>
    </xf>
    <xf numFmtId="0" fontId="7" fillId="0" borderId="0" xfId="0" applyFont="1"/>
    <xf numFmtId="0" fontId="6" fillId="0" borderId="0" xfId="0" applyFont="1"/>
    <xf numFmtId="0" fontId="6" fillId="0" borderId="0" xfId="0" applyFont="1" applyAlignment="1">
      <alignment horizontal="right" wrapText="1"/>
    </xf>
    <xf numFmtId="0" fontId="7" fillId="0" borderId="0" xfId="0" applyFont="1" applyAlignment="1">
      <alignment wrapText="1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2" fontId="0" fillId="0" borderId="0" xfId="0" applyNumberFormat="1"/>
    <xf numFmtId="2" fontId="8" fillId="0" borderId="0" xfId="0" applyNumberFormat="1" applyFont="1"/>
    <xf numFmtId="2" fontId="15" fillId="0" borderId="0" xfId="0" applyNumberFormat="1" applyFont="1"/>
    <xf numFmtId="0" fontId="16" fillId="0" borderId="0" xfId="0" applyFont="1"/>
    <xf numFmtId="0" fontId="1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"/>
  <sheetViews>
    <sheetView workbookViewId="0">
      <selection activeCell="E20" sqref="E20"/>
    </sheetView>
  </sheetViews>
  <sheetFormatPr defaultRowHeight="12.75" x14ac:dyDescent="0.2"/>
  <sheetData>
    <row r="1" spans="1:13" ht="25.5" x14ac:dyDescent="0.2">
      <c r="A1" s="1"/>
      <c r="B1" s="1" t="s">
        <v>1</v>
      </c>
      <c r="C1" s="1" t="s">
        <v>3</v>
      </c>
      <c r="D1" s="1" t="s">
        <v>2</v>
      </c>
      <c r="E1" s="1" t="s">
        <v>0</v>
      </c>
      <c r="F1" s="1" t="s">
        <v>4</v>
      </c>
      <c r="G1" s="1" t="s">
        <v>5</v>
      </c>
      <c r="H1" s="1" t="s">
        <v>16</v>
      </c>
      <c r="I1" s="1" t="s">
        <v>43</v>
      </c>
      <c r="J1" s="1" t="s">
        <v>6</v>
      </c>
      <c r="K1" s="1" t="s">
        <v>15</v>
      </c>
      <c r="L1" s="1"/>
      <c r="M1" s="1"/>
    </row>
    <row r="2" spans="1:13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x14ac:dyDescent="0.2">
      <c r="A3" s="1"/>
      <c r="B3" s="1" t="s">
        <v>7</v>
      </c>
      <c r="C3" s="1"/>
      <c r="D3" s="1"/>
      <c r="E3" s="1"/>
      <c r="F3" s="1"/>
      <c r="G3" s="1"/>
      <c r="H3" s="1" t="s">
        <v>17</v>
      </c>
      <c r="I3" s="1"/>
      <c r="J3" s="1"/>
      <c r="K3" s="1"/>
      <c r="L3" s="1"/>
      <c r="M3" s="1"/>
    </row>
    <row r="4" spans="1:13" x14ac:dyDescent="0.2">
      <c r="B4" t="s">
        <v>10</v>
      </c>
      <c r="H4" t="s">
        <v>18</v>
      </c>
    </row>
    <row r="5" spans="1:13" x14ac:dyDescent="0.2">
      <c r="H5" t="s">
        <v>19</v>
      </c>
    </row>
    <row r="8" spans="1:13" x14ac:dyDescent="0.2">
      <c r="C8" s="4" t="s">
        <v>9</v>
      </c>
      <c r="D8" s="4" t="s">
        <v>10</v>
      </c>
      <c r="E8" s="4" t="s">
        <v>11</v>
      </c>
      <c r="F8" s="4" t="s">
        <v>14</v>
      </c>
      <c r="G8" s="4"/>
      <c r="H8" s="4"/>
      <c r="I8" s="4"/>
      <c r="J8" s="4"/>
      <c r="K8" s="4">
        <v>1</v>
      </c>
    </row>
    <row r="9" spans="1:13" x14ac:dyDescent="0.2">
      <c r="C9" s="4"/>
      <c r="D9" s="4"/>
      <c r="E9" s="4" t="s">
        <v>12</v>
      </c>
      <c r="F9" s="4"/>
      <c r="G9" s="4"/>
      <c r="H9" s="4"/>
      <c r="I9" s="4"/>
      <c r="J9" s="4"/>
      <c r="K9" s="4"/>
    </row>
    <row r="10" spans="1:13" x14ac:dyDescent="0.2">
      <c r="C10" s="4"/>
      <c r="D10" s="4"/>
      <c r="E10" s="4" t="s">
        <v>13</v>
      </c>
      <c r="F10" s="4"/>
      <c r="G10" s="4"/>
      <c r="H10" s="4"/>
      <c r="I10" s="4"/>
      <c r="J10" s="4"/>
      <c r="K10" s="4"/>
    </row>
    <row r="13" spans="1:13" x14ac:dyDescent="0.2">
      <c r="D13" s="5" t="s">
        <v>8</v>
      </c>
      <c r="E13" s="5"/>
      <c r="F13" s="5" t="s">
        <v>22</v>
      </c>
      <c r="G13" s="5" t="s">
        <v>20</v>
      </c>
      <c r="H13" s="5"/>
      <c r="I13" s="5"/>
      <c r="J13" s="5" t="s">
        <v>21</v>
      </c>
      <c r="K13" s="5"/>
    </row>
    <row r="15" spans="1:13" x14ac:dyDescent="0.2">
      <c r="A15" s="3"/>
      <c r="B15" s="3"/>
      <c r="C15" s="3" t="s">
        <v>14</v>
      </c>
      <c r="D15" s="3"/>
      <c r="E15" s="3" t="s">
        <v>36</v>
      </c>
      <c r="F15" s="3" t="s">
        <v>45</v>
      </c>
      <c r="G15" s="3"/>
      <c r="H15" s="3"/>
      <c r="I15" s="3" t="s">
        <v>40</v>
      </c>
      <c r="J15" s="3"/>
      <c r="K15" s="3">
        <v>3</v>
      </c>
    </row>
    <row r="16" spans="1:13" x14ac:dyDescent="0.2">
      <c r="A16" s="3"/>
      <c r="B16" s="3"/>
      <c r="C16" s="3"/>
      <c r="D16" s="3"/>
      <c r="E16" s="3" t="s">
        <v>41</v>
      </c>
      <c r="F16" s="3"/>
      <c r="G16" s="3"/>
      <c r="H16" s="3"/>
      <c r="I16" s="3" t="s">
        <v>44</v>
      </c>
      <c r="J16" s="3"/>
      <c r="K16" s="3"/>
    </row>
    <row r="17" spans="1:11" x14ac:dyDescent="0.2">
      <c r="A17" s="3"/>
      <c r="B17" s="3"/>
      <c r="C17" s="3"/>
      <c r="D17" s="3"/>
      <c r="E17" s="3" t="s">
        <v>42</v>
      </c>
      <c r="F17" s="3"/>
      <c r="G17" s="3"/>
      <c r="H17" s="3"/>
      <c r="I17" s="3"/>
      <c r="J17" s="3"/>
      <c r="K17" s="3" t="s">
        <v>10</v>
      </c>
    </row>
    <row r="18" spans="1:11" x14ac:dyDescent="0.2">
      <c r="A18" s="3"/>
      <c r="B18" s="3"/>
      <c r="C18" s="3"/>
      <c r="D18" s="3"/>
      <c r="E18" s="3" t="s">
        <v>37</v>
      </c>
      <c r="F18" s="3"/>
      <c r="G18" s="3"/>
      <c r="H18" s="3"/>
      <c r="I18" s="3"/>
      <c r="J18" s="3"/>
      <c r="K18" s="3"/>
    </row>
    <row r="19" spans="1:11" x14ac:dyDescent="0.2">
      <c r="A19" s="3"/>
      <c r="B19" s="3"/>
      <c r="C19" s="3"/>
      <c r="D19" s="3"/>
      <c r="E19" s="3" t="s">
        <v>38</v>
      </c>
      <c r="F19" s="3"/>
      <c r="G19" s="3"/>
      <c r="H19" s="3"/>
      <c r="I19" s="3"/>
      <c r="J19" s="3"/>
      <c r="K19" s="3"/>
    </row>
    <row r="20" spans="1:11" x14ac:dyDescent="0.2">
      <c r="A20" s="3"/>
      <c r="B20" s="3"/>
      <c r="C20" s="3"/>
      <c r="D20" s="3"/>
      <c r="E20" s="3" t="s">
        <v>39</v>
      </c>
      <c r="F20" s="3"/>
      <c r="G20" s="3"/>
      <c r="H20" s="3"/>
      <c r="I20" s="3"/>
      <c r="J20" s="3"/>
      <c r="K20" s="3"/>
    </row>
    <row r="21" spans="1:11" x14ac:dyDescent="0.2">
      <c r="E21" t="s">
        <v>10</v>
      </c>
    </row>
    <row r="22" spans="1:11" x14ac:dyDescent="0.2">
      <c r="C22" t="s">
        <v>10</v>
      </c>
      <c r="D22" s="6" t="s">
        <v>48</v>
      </c>
      <c r="E22" s="6" t="s">
        <v>49</v>
      </c>
      <c r="F22" s="6"/>
      <c r="G22" s="6" t="s">
        <v>51</v>
      </c>
      <c r="H22" s="6"/>
      <c r="I22" s="6"/>
      <c r="J22" s="6"/>
      <c r="K22" s="6">
        <v>6</v>
      </c>
    </row>
    <row r="23" spans="1:11" x14ac:dyDescent="0.2">
      <c r="D23" s="6"/>
      <c r="E23" s="6" t="s">
        <v>50</v>
      </c>
      <c r="F23" s="6"/>
      <c r="G23" s="6"/>
      <c r="H23" s="6"/>
      <c r="I23" s="6"/>
      <c r="J23" s="6"/>
      <c r="K23" s="6"/>
    </row>
    <row r="24" spans="1:11" x14ac:dyDescent="0.2">
      <c r="D24" s="6"/>
      <c r="E24" s="6"/>
      <c r="F24" s="6"/>
      <c r="G24" s="6"/>
      <c r="H24" s="6"/>
      <c r="I24" s="6"/>
      <c r="J24" s="6"/>
      <c r="K24" s="6"/>
    </row>
    <row r="26" spans="1:11" x14ac:dyDescent="0.2">
      <c r="C26" t="s">
        <v>52</v>
      </c>
      <c r="D26" t="s">
        <v>53</v>
      </c>
      <c r="E26" t="s">
        <v>56</v>
      </c>
      <c r="F26" t="s">
        <v>54</v>
      </c>
      <c r="G26" t="s">
        <v>52</v>
      </c>
      <c r="K26">
        <v>2</v>
      </c>
    </row>
    <row r="27" spans="1:11" x14ac:dyDescent="0.2">
      <c r="D27" t="s">
        <v>58</v>
      </c>
      <c r="E27" t="s">
        <v>57</v>
      </c>
      <c r="F27" t="s">
        <v>55</v>
      </c>
    </row>
    <row r="28" spans="1:11" x14ac:dyDescent="0.2">
      <c r="E28" t="s">
        <v>59</v>
      </c>
    </row>
    <row r="29" spans="1:11" x14ac:dyDescent="0.2">
      <c r="E29" t="s">
        <v>60</v>
      </c>
    </row>
    <row r="32" spans="1:11" x14ac:dyDescent="0.2">
      <c r="A32" t="s">
        <v>10</v>
      </c>
      <c r="C32" t="s">
        <v>61</v>
      </c>
      <c r="E32" t="s">
        <v>62</v>
      </c>
      <c r="J32" t="s">
        <v>63</v>
      </c>
    </row>
    <row r="33" spans="1:14" x14ac:dyDescent="0.2">
      <c r="E33" t="s">
        <v>64</v>
      </c>
    </row>
    <row r="35" spans="1:14" x14ac:dyDescent="0.2">
      <c r="A35" t="s">
        <v>34</v>
      </c>
      <c r="B35">
        <v>1</v>
      </c>
      <c r="C35">
        <v>4</v>
      </c>
      <c r="D35">
        <v>4</v>
      </c>
      <c r="E35">
        <v>17</v>
      </c>
      <c r="F35">
        <v>5</v>
      </c>
      <c r="G35">
        <v>3</v>
      </c>
      <c r="H35">
        <v>3</v>
      </c>
      <c r="I35">
        <v>2</v>
      </c>
      <c r="J35">
        <v>2</v>
      </c>
      <c r="N35">
        <f>SUM(B35:J35)</f>
        <v>41</v>
      </c>
    </row>
    <row r="37" spans="1:14" ht="25.5" x14ac:dyDescent="0.2">
      <c r="B37" s="1" t="s">
        <v>1</v>
      </c>
      <c r="C37" s="1" t="s">
        <v>3</v>
      </c>
      <c r="D37" s="1" t="s">
        <v>2</v>
      </c>
      <c r="E37" s="1" t="s">
        <v>0</v>
      </c>
      <c r="F37" s="1" t="s">
        <v>4</v>
      </c>
      <c r="G37" s="1" t="s">
        <v>5</v>
      </c>
      <c r="H37" s="1" t="s">
        <v>16</v>
      </c>
      <c r="I37" s="1" t="s">
        <v>43</v>
      </c>
      <c r="J37" s="1" t="s">
        <v>6</v>
      </c>
      <c r="K37" s="1" t="s">
        <v>15</v>
      </c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40"/>
  <sheetViews>
    <sheetView workbookViewId="0">
      <selection activeCell="F50" sqref="F50"/>
    </sheetView>
  </sheetViews>
  <sheetFormatPr defaultRowHeight="12.75" x14ac:dyDescent="0.2"/>
  <cols>
    <col min="1" max="1" width="16.28515625" style="2" customWidth="1"/>
    <col min="2" max="2" width="9.28515625" customWidth="1"/>
    <col min="3" max="3" width="9.5703125" customWidth="1"/>
    <col min="4" max="4" width="9.7109375" customWidth="1"/>
    <col min="5" max="5" width="7.85546875" customWidth="1"/>
    <col min="6" max="6" width="8.85546875" customWidth="1"/>
    <col min="7" max="7" width="5.42578125" customWidth="1"/>
    <col min="8" max="8" width="9.5703125" customWidth="1"/>
  </cols>
  <sheetData>
    <row r="2" spans="1:8" ht="20.25" x14ac:dyDescent="0.3">
      <c r="D2" s="9" t="s">
        <v>71</v>
      </c>
    </row>
    <row r="5" spans="1:8" ht="40.5" x14ac:dyDescent="0.3">
      <c r="B5" s="10" t="s">
        <v>28</v>
      </c>
      <c r="C5" s="10" t="s">
        <v>29</v>
      </c>
      <c r="D5" s="10" t="s">
        <v>30</v>
      </c>
      <c r="E5" s="10" t="s">
        <v>69</v>
      </c>
      <c r="F5" s="10" t="s">
        <v>31</v>
      </c>
      <c r="G5" s="11"/>
      <c r="H5" s="10" t="s">
        <v>34</v>
      </c>
    </row>
    <row r="8" spans="1:8" x14ac:dyDescent="0.2">
      <c r="A8" s="2" t="s">
        <v>23</v>
      </c>
      <c r="B8">
        <f>1+1</f>
        <v>2</v>
      </c>
      <c r="D8">
        <f>2+1+1+1+1</f>
        <v>6</v>
      </c>
      <c r="E8" t="s">
        <v>10</v>
      </c>
      <c r="F8">
        <f>1</f>
        <v>1</v>
      </c>
      <c r="H8">
        <f>SUM(B8:F8)</f>
        <v>9</v>
      </c>
    </row>
    <row r="10" spans="1:8" ht="25.5" x14ac:dyDescent="0.2">
      <c r="A10" s="2" t="s">
        <v>27</v>
      </c>
      <c r="B10">
        <f>1</f>
        <v>1</v>
      </c>
      <c r="H10">
        <f>SUM(B10:F10)</f>
        <v>1</v>
      </c>
    </row>
    <row r="12" spans="1:8" x14ac:dyDescent="0.2">
      <c r="A12" s="2" t="s">
        <v>24</v>
      </c>
      <c r="B12">
        <f>1</f>
        <v>1</v>
      </c>
      <c r="C12">
        <f>1</f>
        <v>1</v>
      </c>
      <c r="F12">
        <f>1+1</f>
        <v>2</v>
      </c>
      <c r="H12">
        <f>SUM(B12:F12)</f>
        <v>4</v>
      </c>
    </row>
    <row r="14" spans="1:8" ht="25.5" x14ac:dyDescent="0.2">
      <c r="A14" s="2" t="s">
        <v>25</v>
      </c>
      <c r="E14">
        <f>1</f>
        <v>1</v>
      </c>
      <c r="H14">
        <f>SUM(B14:F14)</f>
        <v>1</v>
      </c>
    </row>
    <row r="16" spans="1:8" ht="38.25" x14ac:dyDescent="0.2">
      <c r="A16" s="2" t="s">
        <v>26</v>
      </c>
      <c r="F16">
        <f>1</f>
        <v>1</v>
      </c>
      <c r="H16">
        <f>SUM(B16:F16)</f>
        <v>1</v>
      </c>
    </row>
    <row r="18" spans="1:8" x14ac:dyDescent="0.2">
      <c r="A18" s="2" t="s">
        <v>32</v>
      </c>
      <c r="B18">
        <f>1+1+1+1+1+1+1</f>
        <v>7</v>
      </c>
      <c r="H18">
        <f>SUM(B18:F18)</f>
        <v>7</v>
      </c>
    </row>
    <row r="20" spans="1:8" x14ac:dyDescent="0.2">
      <c r="A20" s="2" t="s">
        <v>33</v>
      </c>
      <c r="B20">
        <f>1+1+1+1</f>
        <v>4</v>
      </c>
      <c r="H20">
        <f>SUM(B20:F20)</f>
        <v>4</v>
      </c>
    </row>
    <row r="22" spans="1:8" ht="25.5" x14ac:dyDescent="0.2">
      <c r="A22" s="2" t="s">
        <v>35</v>
      </c>
      <c r="E22">
        <f>1</f>
        <v>1</v>
      </c>
      <c r="H22">
        <f>SUM(B22:F22)</f>
        <v>1</v>
      </c>
    </row>
    <row r="24" spans="1:8" ht="25.5" x14ac:dyDescent="0.2">
      <c r="A24" s="2" t="s">
        <v>46</v>
      </c>
      <c r="B24">
        <f>1+1</f>
        <v>2</v>
      </c>
      <c r="E24">
        <f>1</f>
        <v>1</v>
      </c>
      <c r="H24">
        <f>SUM(B24:F24)</f>
        <v>3</v>
      </c>
    </row>
    <row r="26" spans="1:8" x14ac:dyDescent="0.2">
      <c r="A26" s="2" t="s">
        <v>47</v>
      </c>
      <c r="B26">
        <f>1</f>
        <v>1</v>
      </c>
      <c r="H26">
        <f>SUM(B26:F26)</f>
        <v>1</v>
      </c>
    </row>
    <row r="28" spans="1:8" ht="25.5" x14ac:dyDescent="0.2">
      <c r="A28" s="2" t="s">
        <v>65</v>
      </c>
      <c r="B28">
        <f>1</f>
        <v>1</v>
      </c>
      <c r="H28">
        <f>SUM(B28:F28)</f>
        <v>1</v>
      </c>
    </row>
    <row r="30" spans="1:8" ht="25.5" x14ac:dyDescent="0.2">
      <c r="A30" s="2" t="s">
        <v>66</v>
      </c>
      <c r="E30">
        <v>1</v>
      </c>
      <c r="H30">
        <f>SUM(B30:F30)</f>
        <v>1</v>
      </c>
    </row>
    <row r="32" spans="1:8" ht="25.5" x14ac:dyDescent="0.2">
      <c r="A32" s="2" t="s">
        <v>67</v>
      </c>
      <c r="B32">
        <v>1</v>
      </c>
      <c r="H32">
        <f>SUM(B32:F32)</f>
        <v>1</v>
      </c>
    </row>
    <row r="34" spans="1:10" ht="25.5" x14ac:dyDescent="0.2">
      <c r="A34" s="2" t="s">
        <v>68</v>
      </c>
      <c r="E34">
        <v>1</v>
      </c>
    </row>
    <row r="36" spans="1:10" x14ac:dyDescent="0.2">
      <c r="A36" s="2" t="s">
        <v>70</v>
      </c>
      <c r="E36">
        <f>2</f>
        <v>2</v>
      </c>
    </row>
    <row r="37" spans="1:10" x14ac:dyDescent="0.2">
      <c r="J37" t="s">
        <v>10</v>
      </c>
    </row>
    <row r="38" spans="1:10" x14ac:dyDescent="0.2">
      <c r="A38" s="2" t="s">
        <v>34</v>
      </c>
      <c r="B38">
        <f>SUM(B8:B37)</f>
        <v>20</v>
      </c>
      <c r="C38">
        <f>SUM(C8:C37)</f>
        <v>1</v>
      </c>
      <c r="D38">
        <f>SUM(D8:D37)</f>
        <v>6</v>
      </c>
      <c r="E38">
        <f>SUM(E8:E37)</f>
        <v>7</v>
      </c>
      <c r="F38">
        <f>SUM(F8:F37)</f>
        <v>4</v>
      </c>
      <c r="H38">
        <f>SUM(B38:F38)</f>
        <v>38</v>
      </c>
    </row>
    <row r="40" spans="1:10" ht="20.25" x14ac:dyDescent="0.3">
      <c r="B40" s="7"/>
      <c r="C40" s="7"/>
      <c r="D40" s="7"/>
      <c r="E40" s="7"/>
      <c r="F40" s="7"/>
      <c r="G40" s="8"/>
      <c r="H40" s="7" t="s">
        <v>10</v>
      </c>
    </row>
  </sheetData>
  <phoneticPr fontId="0" type="noConversion"/>
  <pageMargins left="0.75" right="0.75" top="1" bottom="1" header="0.5" footer="0.5"/>
  <pageSetup orientation="portrait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6"/>
  <sheetViews>
    <sheetView tabSelected="1" topLeftCell="D64" workbookViewId="0">
      <selection activeCell="J88" sqref="J88"/>
    </sheetView>
  </sheetViews>
  <sheetFormatPr defaultRowHeight="12.75" x14ac:dyDescent="0.2"/>
  <cols>
    <col min="1" max="1" width="21.5703125" customWidth="1"/>
    <col min="2" max="3" width="13.7109375" customWidth="1"/>
    <col min="7" max="7" width="10.42578125" customWidth="1"/>
    <col min="15" max="15" width="20" customWidth="1"/>
  </cols>
  <sheetData>
    <row r="1" spans="1:18" x14ac:dyDescent="0.2">
      <c r="Q1" t="s">
        <v>88</v>
      </c>
      <c r="R1">
        <v>70</v>
      </c>
    </row>
    <row r="2" spans="1:18" x14ac:dyDescent="0.2">
      <c r="Q2" t="s">
        <v>87</v>
      </c>
      <c r="R2">
        <v>110</v>
      </c>
    </row>
    <row r="3" spans="1:18" x14ac:dyDescent="0.2">
      <c r="Q3" t="s">
        <v>85</v>
      </c>
      <c r="R3">
        <v>180</v>
      </c>
    </row>
    <row r="4" spans="1:18" x14ac:dyDescent="0.2">
      <c r="Q4" t="s">
        <v>86</v>
      </c>
      <c r="R4">
        <v>150</v>
      </c>
    </row>
    <row r="5" spans="1:18" x14ac:dyDescent="0.2">
      <c r="Q5" t="s">
        <v>64</v>
      </c>
      <c r="R5">
        <v>45</v>
      </c>
    </row>
    <row r="6" spans="1:18" x14ac:dyDescent="0.2">
      <c r="Q6" t="s">
        <v>90</v>
      </c>
      <c r="R6">
        <v>50</v>
      </c>
    </row>
    <row r="7" spans="1:18" x14ac:dyDescent="0.2">
      <c r="Q7" t="s">
        <v>92</v>
      </c>
      <c r="R7">
        <v>70</v>
      </c>
    </row>
    <row r="8" spans="1:18" x14ac:dyDescent="0.2">
      <c r="Q8" t="s">
        <v>84</v>
      </c>
      <c r="R8">
        <v>200</v>
      </c>
    </row>
    <row r="9" spans="1:18" x14ac:dyDescent="0.2">
      <c r="E9" s="12" t="s">
        <v>93</v>
      </c>
      <c r="F9" s="12" t="s">
        <v>167</v>
      </c>
      <c r="G9" s="12" t="s">
        <v>168</v>
      </c>
      <c r="H9" s="12" t="s">
        <v>80</v>
      </c>
      <c r="I9" s="12" t="s">
        <v>169</v>
      </c>
      <c r="J9" s="12"/>
      <c r="K9" s="12"/>
      <c r="L9" s="12" t="s">
        <v>34</v>
      </c>
    </row>
    <row r="12" spans="1:18" x14ac:dyDescent="0.2">
      <c r="A12" s="12" t="s">
        <v>7</v>
      </c>
      <c r="B12" s="12"/>
      <c r="C12" s="12">
        <v>1</v>
      </c>
      <c r="D12" s="12">
        <v>1</v>
      </c>
      <c r="E12">
        <f>$N12*Pctgs!E12</f>
        <v>150</v>
      </c>
      <c r="F12">
        <f>$N12*Pctgs!F12</f>
        <v>300</v>
      </c>
      <c r="G12">
        <f>$N12*Pctgs!G12</f>
        <v>30</v>
      </c>
      <c r="H12">
        <f>$N12*Pctgs!H12</f>
        <v>75</v>
      </c>
      <c r="I12">
        <f>$N12*Pctgs!I12</f>
        <v>45</v>
      </c>
      <c r="L12">
        <f>SUM(E12:K12)</f>
        <v>600</v>
      </c>
      <c r="N12">
        <v>600</v>
      </c>
      <c r="O12" s="12" t="str">
        <f>A12</f>
        <v>VK</v>
      </c>
      <c r="Q12">
        <f>IF(B12="man",1,0)</f>
        <v>0</v>
      </c>
    </row>
    <row r="13" spans="1:18" x14ac:dyDescent="0.2">
      <c r="A13" s="12"/>
      <c r="B13" s="12"/>
      <c r="C13" s="12"/>
      <c r="D13" s="12"/>
      <c r="O13" s="12"/>
    </row>
    <row r="14" spans="1:18" x14ac:dyDescent="0.2">
      <c r="A14" s="13" t="s">
        <v>103</v>
      </c>
      <c r="B14" s="13" t="s">
        <v>84</v>
      </c>
      <c r="C14" s="13">
        <v>1</v>
      </c>
      <c r="D14" s="13">
        <v>2</v>
      </c>
      <c r="E14">
        <f>$N14*Pctgs!E14</f>
        <v>38.5</v>
      </c>
      <c r="F14">
        <f>$N14*Pctgs!F14</f>
        <v>288.75</v>
      </c>
      <c r="G14">
        <f>$N14*Pctgs!G14</f>
        <v>57.75</v>
      </c>
      <c r="H14">
        <f>$N14*Pctgs!H14</f>
        <v>0</v>
      </c>
      <c r="I14">
        <f>$N14*Pctgs!I14</f>
        <v>0</v>
      </c>
      <c r="L14">
        <f t="shared" ref="L14:L77" si="0">SUM(E14:K14)</f>
        <v>385</v>
      </c>
      <c r="N14">
        <v>385</v>
      </c>
      <c r="O14" s="12" t="str">
        <f t="shared" ref="O14:O73" si="1">A14</f>
        <v>Vasant</v>
      </c>
      <c r="Q14">
        <f t="shared" ref="Q14:Q77" si="2">IF(B14="man",1,0)</f>
        <v>0</v>
      </c>
    </row>
    <row r="15" spans="1:18" x14ac:dyDescent="0.2">
      <c r="A15" s="13" t="s">
        <v>113</v>
      </c>
      <c r="B15" s="13" t="s">
        <v>84</v>
      </c>
      <c r="C15" s="13">
        <f>C14+1</f>
        <v>2</v>
      </c>
      <c r="D15" s="13">
        <f>D14+1</f>
        <v>3</v>
      </c>
      <c r="E15">
        <f>$N15*Pctgs!E15</f>
        <v>200</v>
      </c>
      <c r="F15">
        <f>$N15*Pctgs!F15</f>
        <v>0</v>
      </c>
      <c r="G15">
        <f>$N15*Pctgs!G15</f>
        <v>0</v>
      </c>
      <c r="H15">
        <f>$N15*Pctgs!H15</f>
        <v>0</v>
      </c>
      <c r="I15">
        <f>$N15*Pctgs!I15</f>
        <v>0</v>
      </c>
      <c r="L15">
        <f t="shared" si="0"/>
        <v>200</v>
      </c>
      <c r="N15">
        <f>VLOOKUP(B15,$Q$1:$R$8,2)</f>
        <v>200</v>
      </c>
      <c r="O15" s="12" t="str">
        <f t="shared" si="1"/>
        <v>Sandeep Kohli</v>
      </c>
      <c r="Q15">
        <f t="shared" si="2"/>
        <v>0</v>
      </c>
    </row>
    <row r="16" spans="1:18" x14ac:dyDescent="0.2">
      <c r="A16" s="13" t="s">
        <v>111</v>
      </c>
      <c r="B16" s="13" t="s">
        <v>86</v>
      </c>
      <c r="C16" s="13">
        <f t="shared" ref="C16:C22" si="3">C15+1</f>
        <v>3</v>
      </c>
      <c r="D16" s="13">
        <f t="shared" ref="D16:D22" si="4">D15+1</f>
        <v>4</v>
      </c>
      <c r="E16">
        <f>$N16*Pctgs!E16</f>
        <v>0</v>
      </c>
      <c r="F16">
        <f>$N16*Pctgs!F16</f>
        <v>120</v>
      </c>
      <c r="G16">
        <f>$N16*Pctgs!G16</f>
        <v>30</v>
      </c>
      <c r="H16">
        <f>$N16*Pctgs!H16</f>
        <v>0</v>
      </c>
      <c r="I16">
        <f>$N16*Pctgs!I16</f>
        <v>0</v>
      </c>
      <c r="L16">
        <f t="shared" si="0"/>
        <v>150</v>
      </c>
      <c r="N16">
        <f t="shared" ref="N16:N25" si="5">VLOOKUP(B16,$Q$1:$R$8,2)</f>
        <v>150</v>
      </c>
      <c r="O16" s="12" t="str">
        <f t="shared" si="1"/>
        <v>Amitava Dhar</v>
      </c>
      <c r="Q16">
        <f t="shared" si="2"/>
        <v>1</v>
      </c>
    </row>
    <row r="17" spans="1:17" x14ac:dyDescent="0.2">
      <c r="A17" s="13" t="s">
        <v>112</v>
      </c>
      <c r="B17" s="13" t="s">
        <v>86</v>
      </c>
      <c r="C17" s="13">
        <f t="shared" si="3"/>
        <v>4</v>
      </c>
      <c r="D17" s="13">
        <f t="shared" si="4"/>
        <v>5</v>
      </c>
      <c r="E17">
        <f>$N17*Pctgs!E17</f>
        <v>0</v>
      </c>
      <c r="F17">
        <f>$N17*Pctgs!F17</f>
        <v>150</v>
      </c>
      <c r="G17">
        <f>$N17*Pctgs!G17</f>
        <v>0</v>
      </c>
      <c r="H17">
        <f>$N17*Pctgs!H17</f>
        <v>0</v>
      </c>
      <c r="I17">
        <f>$N17*Pctgs!I17</f>
        <v>0</v>
      </c>
      <c r="L17">
        <f t="shared" si="0"/>
        <v>150</v>
      </c>
      <c r="N17">
        <f t="shared" si="5"/>
        <v>150</v>
      </c>
      <c r="O17" s="12" t="str">
        <f t="shared" si="1"/>
        <v>Joe Hrgovcic</v>
      </c>
      <c r="Q17">
        <f t="shared" si="2"/>
        <v>1</v>
      </c>
    </row>
    <row r="18" spans="1:17" x14ac:dyDescent="0.2">
      <c r="A18" s="13" t="s">
        <v>114</v>
      </c>
      <c r="B18" s="13" t="s">
        <v>86</v>
      </c>
      <c r="C18" s="13">
        <f t="shared" si="3"/>
        <v>5</v>
      </c>
      <c r="D18" s="13">
        <f t="shared" si="4"/>
        <v>6</v>
      </c>
      <c r="E18">
        <f>$N18*Pctgs!E18</f>
        <v>0</v>
      </c>
      <c r="F18">
        <f>$N18*Pctgs!F18</f>
        <v>150</v>
      </c>
      <c r="G18">
        <f>$N18*Pctgs!G18</f>
        <v>0</v>
      </c>
      <c r="H18">
        <f>$N18*Pctgs!H18</f>
        <v>0</v>
      </c>
      <c r="I18">
        <f>$N18*Pctgs!I18</f>
        <v>0</v>
      </c>
      <c r="L18">
        <f t="shared" si="0"/>
        <v>150</v>
      </c>
      <c r="N18">
        <f t="shared" si="5"/>
        <v>150</v>
      </c>
      <c r="O18" s="12" t="str">
        <f t="shared" si="1"/>
        <v>Nelson Neal</v>
      </c>
      <c r="Q18">
        <f t="shared" si="2"/>
        <v>1</v>
      </c>
    </row>
    <row r="19" spans="1:17" x14ac:dyDescent="0.2">
      <c r="A19" s="13" t="s">
        <v>115</v>
      </c>
      <c r="B19" s="13" t="s">
        <v>85</v>
      </c>
      <c r="C19" s="13">
        <f t="shared" si="3"/>
        <v>6</v>
      </c>
      <c r="D19" s="13">
        <f t="shared" si="4"/>
        <v>7</v>
      </c>
      <c r="E19">
        <f>$N19*Pctgs!E19</f>
        <v>0</v>
      </c>
      <c r="F19">
        <f>$N19*Pctgs!F19</f>
        <v>180</v>
      </c>
      <c r="G19">
        <f>$N19*Pctgs!G19</f>
        <v>0</v>
      </c>
      <c r="H19">
        <f>$N19*Pctgs!H19</f>
        <v>0</v>
      </c>
      <c r="I19">
        <f>$N19*Pctgs!I19</f>
        <v>0</v>
      </c>
      <c r="L19">
        <f t="shared" si="0"/>
        <v>180</v>
      </c>
      <c r="N19">
        <f t="shared" si="5"/>
        <v>180</v>
      </c>
      <c r="O19" s="12" t="str">
        <f t="shared" si="1"/>
        <v>Martin Lin</v>
      </c>
      <c r="Q19">
        <f t="shared" si="2"/>
        <v>0</v>
      </c>
    </row>
    <row r="20" spans="1:17" x14ac:dyDescent="0.2">
      <c r="A20" s="13" t="s">
        <v>116</v>
      </c>
      <c r="B20" s="13" t="s">
        <v>86</v>
      </c>
      <c r="C20" s="13">
        <f t="shared" si="3"/>
        <v>7</v>
      </c>
      <c r="D20" s="13">
        <f t="shared" si="4"/>
        <v>8</v>
      </c>
      <c r="E20">
        <f>$N20*Pctgs!E20</f>
        <v>0</v>
      </c>
      <c r="F20">
        <f>$N20*Pctgs!F20</f>
        <v>150</v>
      </c>
      <c r="G20">
        <f>$N20*Pctgs!G20</f>
        <v>0</v>
      </c>
      <c r="H20">
        <f>$N20*Pctgs!H20</f>
        <v>0</v>
      </c>
      <c r="I20">
        <f>$N20*Pctgs!I20</f>
        <v>0</v>
      </c>
      <c r="L20">
        <f t="shared" si="0"/>
        <v>150</v>
      </c>
      <c r="N20">
        <f t="shared" si="5"/>
        <v>150</v>
      </c>
      <c r="O20" s="12" t="str">
        <f t="shared" si="1"/>
        <v>Lance Cunningham</v>
      </c>
      <c r="Q20">
        <f t="shared" si="2"/>
        <v>1</v>
      </c>
    </row>
    <row r="21" spans="1:17" x14ac:dyDescent="0.2">
      <c r="A21" s="13" t="s">
        <v>118</v>
      </c>
      <c r="B21" s="13" t="s">
        <v>86</v>
      </c>
      <c r="C21" s="13">
        <f t="shared" si="3"/>
        <v>8</v>
      </c>
      <c r="D21" s="13">
        <f t="shared" si="4"/>
        <v>9</v>
      </c>
      <c r="E21">
        <f>$N21*Pctgs!E21</f>
        <v>0</v>
      </c>
      <c r="F21">
        <f>$N21*Pctgs!F21</f>
        <v>150</v>
      </c>
      <c r="G21">
        <f>$N21*Pctgs!G21</f>
        <v>0</v>
      </c>
      <c r="H21">
        <f>$N21*Pctgs!H21</f>
        <v>0</v>
      </c>
      <c r="I21">
        <f>$N21*Pctgs!I21</f>
        <v>0</v>
      </c>
      <c r="L21">
        <f>SUM(E21:K21)</f>
        <v>150</v>
      </c>
      <c r="N21">
        <f t="shared" si="5"/>
        <v>150</v>
      </c>
      <c r="O21" s="12" t="str">
        <f t="shared" si="1"/>
        <v>Chonawee Supatgiat</v>
      </c>
      <c r="Q21">
        <f t="shared" si="2"/>
        <v>1</v>
      </c>
    </row>
    <row r="22" spans="1:17" x14ac:dyDescent="0.2">
      <c r="A22" s="13" t="s">
        <v>117</v>
      </c>
      <c r="B22" s="13" t="s">
        <v>91</v>
      </c>
      <c r="C22" s="13">
        <f t="shared" si="3"/>
        <v>9</v>
      </c>
      <c r="D22" s="13">
        <f t="shared" si="4"/>
        <v>10</v>
      </c>
      <c r="E22">
        <f>$N22*Pctgs!E22</f>
        <v>0</v>
      </c>
      <c r="F22">
        <f>$N22*Pctgs!F22</f>
        <v>70</v>
      </c>
      <c r="G22">
        <f>$N22*Pctgs!G22</f>
        <v>0</v>
      </c>
      <c r="H22">
        <f>$N22*Pctgs!H22</f>
        <v>0</v>
      </c>
      <c r="I22">
        <f>$N22*Pctgs!I22</f>
        <v>0</v>
      </c>
      <c r="L22">
        <f>SUM(E22:K22)</f>
        <v>70</v>
      </c>
      <c r="N22">
        <f t="shared" si="5"/>
        <v>70</v>
      </c>
      <c r="O22" s="12" t="str">
        <f t="shared" si="1"/>
        <v>Sevil Yaman</v>
      </c>
      <c r="Q22">
        <f t="shared" si="2"/>
        <v>0</v>
      </c>
    </row>
    <row r="23" spans="1:17" x14ac:dyDescent="0.2">
      <c r="A23" s="13" t="s">
        <v>121</v>
      </c>
      <c r="B23" s="13" t="s">
        <v>122</v>
      </c>
      <c r="C23" s="13">
        <f t="shared" ref="C23:D25" si="6">C22+1</f>
        <v>10</v>
      </c>
      <c r="D23" s="13">
        <f t="shared" si="6"/>
        <v>11</v>
      </c>
      <c r="E23">
        <f>$N23*Pctgs!E23</f>
        <v>0</v>
      </c>
      <c r="F23">
        <f>$N23*Pctgs!F23</f>
        <v>110</v>
      </c>
      <c r="G23">
        <f>$N23*Pctgs!G23</f>
        <v>0</v>
      </c>
      <c r="H23">
        <f>$N23*Pctgs!H23</f>
        <v>0</v>
      </c>
      <c r="I23">
        <f>$N23*Pctgs!I23</f>
        <v>0</v>
      </c>
      <c r="L23">
        <f>SUM(E23:K23)</f>
        <v>110</v>
      </c>
      <c r="N23">
        <f t="shared" si="5"/>
        <v>110</v>
      </c>
      <c r="O23" s="12" t="str">
        <f t="shared" si="1"/>
        <v>Shravan Chopra</v>
      </c>
      <c r="Q23">
        <f t="shared" si="2"/>
        <v>0</v>
      </c>
    </row>
    <row r="24" spans="1:17" x14ac:dyDescent="0.2">
      <c r="A24" s="13" t="s">
        <v>120</v>
      </c>
      <c r="B24" s="13" t="s">
        <v>5</v>
      </c>
      <c r="C24" s="13">
        <f t="shared" si="6"/>
        <v>11</v>
      </c>
      <c r="D24" s="13">
        <f t="shared" si="6"/>
        <v>12</v>
      </c>
      <c r="E24">
        <f>$N24*Pctgs!E24</f>
        <v>0</v>
      </c>
      <c r="F24">
        <f>$N24*Pctgs!F24</f>
        <v>70</v>
      </c>
      <c r="G24">
        <f>$N24*Pctgs!G24</f>
        <v>0</v>
      </c>
      <c r="H24">
        <f>$N24*Pctgs!H24</f>
        <v>0</v>
      </c>
      <c r="I24">
        <f>$N24*Pctgs!I24</f>
        <v>0</v>
      </c>
      <c r="L24">
        <f>SUM(E24:K24)</f>
        <v>70</v>
      </c>
      <c r="N24">
        <f t="shared" si="5"/>
        <v>70</v>
      </c>
      <c r="O24" s="12" t="str">
        <f t="shared" si="1"/>
        <v>Shalesh Ganjoo</v>
      </c>
      <c r="Q24">
        <f t="shared" si="2"/>
        <v>0</v>
      </c>
    </row>
    <row r="25" spans="1:17" x14ac:dyDescent="0.2">
      <c r="A25" s="13" t="s">
        <v>124</v>
      </c>
      <c r="B25" s="13" t="s">
        <v>64</v>
      </c>
      <c r="C25" s="13">
        <f t="shared" si="6"/>
        <v>12</v>
      </c>
      <c r="D25" s="13">
        <f t="shared" si="6"/>
        <v>13</v>
      </c>
      <c r="E25">
        <f>$N25*Pctgs!E25</f>
        <v>0</v>
      </c>
      <c r="F25">
        <f>$N25*Pctgs!F25</f>
        <v>45</v>
      </c>
      <c r="G25">
        <f>$N25*Pctgs!G25</f>
        <v>0</v>
      </c>
      <c r="H25">
        <f>$N25*Pctgs!H25</f>
        <v>0</v>
      </c>
      <c r="I25">
        <f>$N25*Pctgs!I25</f>
        <v>0</v>
      </c>
      <c r="L25">
        <f>SUM(E25:K25)</f>
        <v>45</v>
      </c>
      <c r="N25">
        <f t="shared" si="5"/>
        <v>45</v>
      </c>
      <c r="O25" s="12" t="str">
        <f t="shared" si="1"/>
        <v>Pravas Sud</v>
      </c>
      <c r="Q25">
        <f t="shared" si="2"/>
        <v>0</v>
      </c>
    </row>
    <row r="26" spans="1:17" x14ac:dyDescent="0.2">
      <c r="A26" s="13" t="s">
        <v>10</v>
      </c>
      <c r="B26" s="13" t="s">
        <v>10</v>
      </c>
      <c r="C26" s="13"/>
      <c r="D26" s="13"/>
      <c r="O26" s="12" t="s">
        <v>10</v>
      </c>
      <c r="Q26" t="s">
        <v>10</v>
      </c>
    </row>
    <row r="27" spans="1:17" x14ac:dyDescent="0.2">
      <c r="A27" s="13" t="s">
        <v>10</v>
      </c>
      <c r="B27" s="12"/>
      <c r="C27" s="12"/>
      <c r="D27" s="12"/>
      <c r="O27" s="12" t="s">
        <v>10</v>
      </c>
      <c r="Q27" t="s">
        <v>10</v>
      </c>
    </row>
    <row r="28" spans="1:17" x14ac:dyDescent="0.2">
      <c r="A28" s="16" t="s">
        <v>106</v>
      </c>
      <c r="B28" s="16" t="s">
        <v>8</v>
      </c>
      <c r="C28" s="16">
        <v>1</v>
      </c>
      <c r="D28" s="16">
        <v>14</v>
      </c>
      <c r="E28">
        <f>$N28*Pctgs!E28</f>
        <v>45</v>
      </c>
      <c r="F28">
        <f>$N28*Pctgs!F28</f>
        <v>105</v>
      </c>
      <c r="G28">
        <f>$N28*Pctgs!G28</f>
        <v>0</v>
      </c>
      <c r="H28">
        <f>$N28*Pctgs!H28</f>
        <v>0</v>
      </c>
      <c r="I28">
        <f>$N28*Pctgs!I28</f>
        <v>0</v>
      </c>
      <c r="L28">
        <f t="shared" si="0"/>
        <v>150</v>
      </c>
      <c r="N28">
        <f>VLOOKUP(B28,$Q$1:$R$7,2)</f>
        <v>150</v>
      </c>
      <c r="O28" s="12" t="str">
        <f t="shared" si="1"/>
        <v>Maureen</v>
      </c>
      <c r="Q28">
        <f t="shared" si="2"/>
        <v>0</v>
      </c>
    </row>
    <row r="29" spans="1:17" x14ac:dyDescent="0.2">
      <c r="A29" s="16" t="s">
        <v>119</v>
      </c>
      <c r="B29" s="16" t="s">
        <v>86</v>
      </c>
      <c r="C29" s="16">
        <f t="shared" ref="C29:D31" si="7">C28+1</f>
        <v>2</v>
      </c>
      <c r="D29" s="16">
        <f t="shared" si="7"/>
        <v>15</v>
      </c>
      <c r="E29">
        <f>$N29*Pctgs!E29</f>
        <v>45</v>
      </c>
      <c r="F29">
        <f>$N29*Pctgs!F29</f>
        <v>105</v>
      </c>
      <c r="G29">
        <f>$N29*Pctgs!G29</f>
        <v>0</v>
      </c>
      <c r="H29">
        <f>$N29*Pctgs!H29</f>
        <v>0</v>
      </c>
      <c r="I29">
        <f>$N29*Pctgs!I29</f>
        <v>0</v>
      </c>
      <c r="L29">
        <f t="shared" si="0"/>
        <v>150</v>
      </c>
      <c r="N29">
        <f>VLOOKUP(B29,$Q$1:$R$8,2)</f>
        <v>150</v>
      </c>
      <c r="O29" s="12" t="str">
        <f t="shared" si="1"/>
        <v>Gwyn Koepke</v>
      </c>
      <c r="Q29">
        <f t="shared" si="2"/>
        <v>1</v>
      </c>
    </row>
    <row r="30" spans="1:17" x14ac:dyDescent="0.2">
      <c r="A30" s="16" t="s">
        <v>123</v>
      </c>
      <c r="B30" s="16" t="s">
        <v>5</v>
      </c>
      <c r="C30" s="16">
        <f t="shared" si="7"/>
        <v>3</v>
      </c>
      <c r="D30" s="16">
        <f t="shared" si="7"/>
        <v>16</v>
      </c>
      <c r="E30">
        <f>$N30*Pctgs!E30</f>
        <v>21</v>
      </c>
      <c r="F30">
        <f>$N30*Pctgs!F30</f>
        <v>49</v>
      </c>
      <c r="G30">
        <f>$N30*Pctgs!G30</f>
        <v>0</v>
      </c>
      <c r="H30">
        <f>$N30*Pctgs!H30</f>
        <v>0</v>
      </c>
      <c r="I30">
        <f>$N30*Pctgs!I30</f>
        <v>0</v>
      </c>
      <c r="L30">
        <f t="shared" si="0"/>
        <v>70</v>
      </c>
      <c r="N30">
        <f>VLOOKUP(B30,$Q$1:$R$8,2)</f>
        <v>70</v>
      </c>
      <c r="O30" s="12" t="str">
        <f t="shared" si="1"/>
        <v>Mitra Mujica</v>
      </c>
      <c r="Q30">
        <f t="shared" si="2"/>
        <v>0</v>
      </c>
    </row>
    <row r="31" spans="1:17" x14ac:dyDescent="0.2">
      <c r="A31" s="16" t="s">
        <v>15</v>
      </c>
      <c r="B31" s="16" t="s">
        <v>0</v>
      </c>
      <c r="C31" s="16">
        <f t="shared" si="7"/>
        <v>4</v>
      </c>
      <c r="D31" s="16">
        <f t="shared" si="7"/>
        <v>17</v>
      </c>
      <c r="E31">
        <f>$N31*Pctgs!E31</f>
        <v>45</v>
      </c>
      <c r="F31">
        <f>$N31*Pctgs!F31</f>
        <v>105</v>
      </c>
      <c r="G31">
        <f>$N31*Pctgs!G31</f>
        <v>0</v>
      </c>
      <c r="H31">
        <f>$N31*Pctgs!H31</f>
        <v>0</v>
      </c>
      <c r="I31">
        <f>$N31*Pctgs!I31</f>
        <v>0</v>
      </c>
      <c r="L31">
        <f>SUM(E31:K31)</f>
        <v>150</v>
      </c>
      <c r="N31">
        <f>VLOOKUP(B31,$Q$1:$R$8,2)</f>
        <v>150</v>
      </c>
      <c r="O31" s="12" t="str">
        <f t="shared" si="1"/>
        <v>Vacant</v>
      </c>
      <c r="Q31">
        <f t="shared" si="2"/>
        <v>0</v>
      </c>
    </row>
    <row r="32" spans="1:17" x14ac:dyDescent="0.2">
      <c r="A32" s="16"/>
      <c r="B32" s="16"/>
      <c r="C32" s="16"/>
      <c r="D32" s="16"/>
      <c r="O32" s="12"/>
      <c r="Q32" t="s">
        <v>10</v>
      </c>
    </row>
    <row r="33" spans="1:17" x14ac:dyDescent="0.2">
      <c r="A33" s="12"/>
      <c r="B33" s="12"/>
      <c r="C33" s="12"/>
      <c r="D33" s="12"/>
      <c r="E33" t="s">
        <v>10</v>
      </c>
      <c r="F33" t="s">
        <v>10</v>
      </c>
      <c r="G33" t="s">
        <v>10</v>
      </c>
      <c r="H33" t="s">
        <v>10</v>
      </c>
      <c r="I33" t="s">
        <v>10</v>
      </c>
      <c r="N33" t="s">
        <v>10</v>
      </c>
      <c r="O33" s="12"/>
      <c r="Q33" t="s">
        <v>10</v>
      </c>
    </row>
    <row r="34" spans="1:17" x14ac:dyDescent="0.2">
      <c r="A34" s="14" t="s">
        <v>125</v>
      </c>
      <c r="B34" s="14" t="s">
        <v>85</v>
      </c>
      <c r="C34" s="14">
        <v>1</v>
      </c>
      <c r="D34" s="14">
        <v>18</v>
      </c>
      <c r="E34">
        <f>$N34*Pctgs!E34</f>
        <v>340</v>
      </c>
      <c r="F34">
        <f>$N34*Pctgs!F34</f>
        <v>0</v>
      </c>
      <c r="G34">
        <f>$N34*Pctgs!G34</f>
        <v>0</v>
      </c>
      <c r="H34">
        <f>$N34*Pctgs!H34</f>
        <v>0</v>
      </c>
      <c r="I34">
        <f>$N34*Pctgs!I34</f>
        <v>0</v>
      </c>
      <c r="L34">
        <f t="shared" si="0"/>
        <v>340</v>
      </c>
      <c r="N34">
        <v>340</v>
      </c>
      <c r="O34" s="12" t="str">
        <f t="shared" si="1"/>
        <v>Tanya Tamarchenko</v>
      </c>
      <c r="Q34">
        <f t="shared" si="2"/>
        <v>0</v>
      </c>
    </row>
    <row r="35" spans="1:17" x14ac:dyDescent="0.2">
      <c r="A35" s="14" t="s">
        <v>126</v>
      </c>
      <c r="B35" s="14" t="s">
        <v>86</v>
      </c>
      <c r="C35" s="14">
        <f t="shared" ref="C35:D40" si="8">C34+1</f>
        <v>2</v>
      </c>
      <c r="D35" s="14">
        <f t="shared" si="8"/>
        <v>19</v>
      </c>
      <c r="E35">
        <f>$N35*Pctgs!E35</f>
        <v>150</v>
      </c>
      <c r="F35">
        <f>$N35*Pctgs!F35</f>
        <v>0</v>
      </c>
      <c r="G35">
        <f>$N35*Pctgs!G35</f>
        <v>0</v>
      </c>
      <c r="H35">
        <f>$N35*Pctgs!H35</f>
        <v>0</v>
      </c>
      <c r="I35">
        <f>$N35*Pctgs!I35</f>
        <v>0</v>
      </c>
      <c r="L35">
        <f t="shared" si="0"/>
        <v>150</v>
      </c>
      <c r="N35">
        <f t="shared" ref="N35:N40" si="9">VLOOKUP(B35,$Q$1:$R$8,2)</f>
        <v>150</v>
      </c>
      <c r="O35" s="12" t="str">
        <f t="shared" si="1"/>
        <v>Rabi De</v>
      </c>
      <c r="Q35">
        <f t="shared" si="2"/>
        <v>1</v>
      </c>
    </row>
    <row r="36" spans="1:17" x14ac:dyDescent="0.2">
      <c r="A36" s="14" t="s">
        <v>127</v>
      </c>
      <c r="B36" s="14" t="s">
        <v>86</v>
      </c>
      <c r="C36" s="14">
        <f t="shared" si="8"/>
        <v>3</v>
      </c>
      <c r="D36" s="14">
        <f t="shared" si="8"/>
        <v>20</v>
      </c>
      <c r="E36">
        <f>$N36*Pctgs!E36</f>
        <v>150</v>
      </c>
      <c r="F36">
        <f>$N36*Pctgs!F36</f>
        <v>0</v>
      </c>
      <c r="G36">
        <f>$N36*Pctgs!G36</f>
        <v>0</v>
      </c>
      <c r="H36">
        <f>$N36*Pctgs!H36</f>
        <v>0</v>
      </c>
      <c r="I36">
        <f>$N36*Pctgs!I36</f>
        <v>0</v>
      </c>
      <c r="L36">
        <f t="shared" si="0"/>
        <v>150</v>
      </c>
      <c r="N36">
        <f t="shared" si="9"/>
        <v>150</v>
      </c>
      <c r="O36" s="12" t="str">
        <f t="shared" si="1"/>
        <v>Jaesoo Lew</v>
      </c>
      <c r="Q36">
        <f t="shared" si="2"/>
        <v>1</v>
      </c>
    </row>
    <row r="37" spans="1:17" x14ac:dyDescent="0.2">
      <c r="A37" s="14" t="s">
        <v>128</v>
      </c>
      <c r="B37" s="14" t="s">
        <v>86</v>
      </c>
      <c r="C37" s="14">
        <f t="shared" si="8"/>
        <v>4</v>
      </c>
      <c r="D37" s="14">
        <f t="shared" si="8"/>
        <v>21</v>
      </c>
      <c r="E37">
        <f>$N37*Pctgs!E37</f>
        <v>150</v>
      </c>
      <c r="F37">
        <f>$N37*Pctgs!F37</f>
        <v>0</v>
      </c>
      <c r="G37">
        <f>$N37*Pctgs!G37</f>
        <v>0</v>
      </c>
      <c r="H37">
        <f>$N37*Pctgs!H37</f>
        <v>0</v>
      </c>
      <c r="I37">
        <f>$N37*Pctgs!I37</f>
        <v>0</v>
      </c>
      <c r="L37">
        <f t="shared" si="0"/>
        <v>150</v>
      </c>
      <c r="N37">
        <f t="shared" si="9"/>
        <v>150</v>
      </c>
      <c r="O37" s="12" t="str">
        <f t="shared" si="1"/>
        <v>Jason Sokolov</v>
      </c>
      <c r="Q37">
        <f t="shared" si="2"/>
        <v>1</v>
      </c>
    </row>
    <row r="38" spans="1:17" x14ac:dyDescent="0.2">
      <c r="A38" s="14" t="s">
        <v>129</v>
      </c>
      <c r="B38" s="14" t="s">
        <v>86</v>
      </c>
      <c r="C38" s="14">
        <f t="shared" si="8"/>
        <v>5</v>
      </c>
      <c r="D38" s="14">
        <f t="shared" si="8"/>
        <v>22</v>
      </c>
      <c r="E38">
        <f>$N38*Pctgs!E38</f>
        <v>150</v>
      </c>
      <c r="F38">
        <f>$N38*Pctgs!F38</f>
        <v>0</v>
      </c>
      <c r="G38">
        <f>$N38*Pctgs!G38</f>
        <v>0</v>
      </c>
      <c r="H38">
        <f>$N38*Pctgs!H38</f>
        <v>0</v>
      </c>
      <c r="I38">
        <f>$N38*Pctgs!I38</f>
        <v>0</v>
      </c>
      <c r="L38">
        <f t="shared" si="0"/>
        <v>150</v>
      </c>
      <c r="N38">
        <f t="shared" si="9"/>
        <v>150</v>
      </c>
      <c r="O38" s="12" t="str">
        <f t="shared" si="1"/>
        <v>Rakesh Bharati</v>
      </c>
      <c r="Q38">
        <f t="shared" si="2"/>
        <v>1</v>
      </c>
    </row>
    <row r="39" spans="1:17" x14ac:dyDescent="0.2">
      <c r="A39" s="14" t="s">
        <v>130</v>
      </c>
      <c r="B39" s="14" t="s">
        <v>86</v>
      </c>
      <c r="C39" s="14">
        <f t="shared" si="8"/>
        <v>6</v>
      </c>
      <c r="D39" s="14">
        <f t="shared" si="8"/>
        <v>23</v>
      </c>
      <c r="E39">
        <f>$N39*Pctgs!E39</f>
        <v>150</v>
      </c>
      <c r="F39">
        <f>$N39*Pctgs!F39</f>
        <v>0</v>
      </c>
      <c r="G39">
        <f>$N39*Pctgs!G39</f>
        <v>0</v>
      </c>
      <c r="H39">
        <f>$N39*Pctgs!H39</f>
        <v>0</v>
      </c>
      <c r="I39">
        <f>$N39*Pctgs!I39</f>
        <v>0</v>
      </c>
      <c r="L39">
        <f t="shared" si="0"/>
        <v>150</v>
      </c>
      <c r="N39">
        <f t="shared" si="9"/>
        <v>150</v>
      </c>
      <c r="O39" s="12" t="str">
        <f t="shared" si="1"/>
        <v>Sriram</v>
      </c>
      <c r="Q39">
        <f t="shared" si="2"/>
        <v>1</v>
      </c>
    </row>
    <row r="40" spans="1:17" x14ac:dyDescent="0.2">
      <c r="A40" s="14" t="s">
        <v>15</v>
      </c>
      <c r="B40" s="14" t="s">
        <v>86</v>
      </c>
      <c r="C40" s="14">
        <f t="shared" si="8"/>
        <v>7</v>
      </c>
      <c r="D40" s="14">
        <f t="shared" si="8"/>
        <v>24</v>
      </c>
      <c r="E40">
        <f>$N40*Pctgs!E40</f>
        <v>150</v>
      </c>
      <c r="F40">
        <f>$N40*Pctgs!F40</f>
        <v>0</v>
      </c>
      <c r="G40">
        <f>$N40*Pctgs!G40</f>
        <v>0</v>
      </c>
      <c r="H40">
        <f>$N40*Pctgs!H40</f>
        <v>0</v>
      </c>
      <c r="I40">
        <f>$N40*Pctgs!I40</f>
        <v>0</v>
      </c>
      <c r="L40">
        <f t="shared" si="0"/>
        <v>150</v>
      </c>
      <c r="N40">
        <f t="shared" si="9"/>
        <v>150</v>
      </c>
      <c r="O40" s="12" t="str">
        <f t="shared" si="1"/>
        <v>Vacant</v>
      </c>
      <c r="P40" t="s">
        <v>10</v>
      </c>
      <c r="Q40">
        <f t="shared" si="2"/>
        <v>1</v>
      </c>
    </row>
    <row r="41" spans="1:17" x14ac:dyDescent="0.2">
      <c r="A41" s="14"/>
      <c r="B41" s="14"/>
      <c r="C41" s="14"/>
      <c r="D41" s="14"/>
      <c r="O41" s="12"/>
    </row>
    <row r="42" spans="1:17" x14ac:dyDescent="0.2">
      <c r="A42" s="14"/>
      <c r="B42" s="14"/>
      <c r="C42" s="14"/>
      <c r="D42" s="14"/>
      <c r="E42" s="12" t="s">
        <v>93</v>
      </c>
      <c r="F42" s="12" t="s">
        <v>167</v>
      </c>
      <c r="G42" s="12" t="s">
        <v>168</v>
      </c>
      <c r="H42" s="12" t="s">
        <v>80</v>
      </c>
      <c r="I42" s="12" t="s">
        <v>169</v>
      </c>
      <c r="O42" s="12"/>
    </row>
    <row r="43" spans="1:17" x14ac:dyDescent="0.2">
      <c r="A43" s="12"/>
      <c r="B43" s="12"/>
      <c r="C43" s="12"/>
      <c r="D43" s="12"/>
      <c r="O43" s="12"/>
    </row>
    <row r="44" spans="1:17" x14ac:dyDescent="0.2">
      <c r="A44" s="15" t="s">
        <v>48</v>
      </c>
      <c r="B44" s="15" t="s">
        <v>84</v>
      </c>
      <c r="C44" s="15">
        <v>1</v>
      </c>
      <c r="D44" s="15">
        <v>25</v>
      </c>
      <c r="E44">
        <f>$N44*Pctgs!E44</f>
        <v>0</v>
      </c>
      <c r="F44">
        <f>$N44*Pctgs!F44</f>
        <v>0</v>
      </c>
      <c r="G44">
        <f>$N44*Pctgs!G44</f>
        <v>0</v>
      </c>
      <c r="H44">
        <f>$N44*Pctgs!H44</f>
        <v>150</v>
      </c>
      <c r="I44">
        <f>$N44*Pctgs!I44</f>
        <v>50</v>
      </c>
      <c r="L44">
        <f t="shared" si="0"/>
        <v>200</v>
      </c>
      <c r="N44">
        <f>VLOOKUP(B44,$Q$1:$R$8,2)</f>
        <v>200</v>
      </c>
      <c r="O44" s="12" t="str">
        <f t="shared" si="1"/>
        <v>KP</v>
      </c>
      <c r="Q44">
        <f t="shared" si="2"/>
        <v>0</v>
      </c>
    </row>
    <row r="45" spans="1:17" x14ac:dyDescent="0.2">
      <c r="A45" s="15" t="s">
        <v>131</v>
      </c>
      <c r="B45" s="15" t="s">
        <v>85</v>
      </c>
      <c r="C45" s="15">
        <f>C44+1</f>
        <v>2</v>
      </c>
      <c r="D45" s="15">
        <f>D44+1</f>
        <v>26</v>
      </c>
      <c r="E45">
        <f>$N45*Pctgs!E45</f>
        <v>0</v>
      </c>
      <c r="F45">
        <f>$N45*Pctgs!F45</f>
        <v>0</v>
      </c>
      <c r="G45">
        <f>$N45*Pctgs!G45</f>
        <v>0</v>
      </c>
      <c r="H45">
        <f>$N45*Pctgs!H45</f>
        <v>180</v>
      </c>
      <c r="I45">
        <f>$N45*Pctgs!I45</f>
        <v>0</v>
      </c>
      <c r="L45">
        <f t="shared" si="0"/>
        <v>180</v>
      </c>
      <c r="N45">
        <f t="shared" ref="N45:N53" si="10">VLOOKUP(B45,$Q$1:$R$8,2)</f>
        <v>180</v>
      </c>
      <c r="O45" s="12" t="str">
        <f t="shared" si="1"/>
        <v>Osman Sezgen</v>
      </c>
      <c r="Q45">
        <f t="shared" si="2"/>
        <v>0</v>
      </c>
    </row>
    <row r="46" spans="1:17" x14ac:dyDescent="0.2">
      <c r="A46" s="15" t="s">
        <v>132</v>
      </c>
      <c r="B46" s="15" t="s">
        <v>86</v>
      </c>
      <c r="C46" s="15">
        <f t="shared" ref="C46:C53" si="11">C45+1</f>
        <v>3</v>
      </c>
      <c r="D46" s="15">
        <f t="shared" ref="D46:D53" si="12">D45+1</f>
        <v>27</v>
      </c>
      <c r="E46">
        <f>$N46*Pctgs!E46</f>
        <v>0</v>
      </c>
      <c r="F46">
        <f>$N46*Pctgs!F46</f>
        <v>0</v>
      </c>
      <c r="G46">
        <f>$N46*Pctgs!G46</f>
        <v>0</v>
      </c>
      <c r="H46">
        <f>$N46*Pctgs!H46</f>
        <v>150</v>
      </c>
      <c r="I46">
        <f>$N46*Pctgs!I46</f>
        <v>0</v>
      </c>
      <c r="L46">
        <f t="shared" si="0"/>
        <v>150</v>
      </c>
      <c r="N46">
        <f t="shared" si="10"/>
        <v>150</v>
      </c>
      <c r="O46" s="12" t="str">
        <f t="shared" si="1"/>
        <v>Anguel Grigorov</v>
      </c>
      <c r="Q46">
        <f t="shared" si="2"/>
        <v>1</v>
      </c>
    </row>
    <row r="47" spans="1:17" x14ac:dyDescent="0.2">
      <c r="A47" s="15" t="s">
        <v>133</v>
      </c>
      <c r="B47" s="15" t="s">
        <v>86</v>
      </c>
      <c r="C47" s="15">
        <f t="shared" si="11"/>
        <v>4</v>
      </c>
      <c r="D47" s="15">
        <f t="shared" si="12"/>
        <v>28</v>
      </c>
      <c r="E47">
        <f>$N47*Pctgs!E47</f>
        <v>0</v>
      </c>
      <c r="F47">
        <f>$N47*Pctgs!F47</f>
        <v>0</v>
      </c>
      <c r="G47">
        <f>$N47*Pctgs!G47</f>
        <v>0</v>
      </c>
      <c r="H47">
        <f>$N47*Pctgs!H47</f>
        <v>150</v>
      </c>
      <c r="I47">
        <f>$N47*Pctgs!I47</f>
        <v>0</v>
      </c>
      <c r="L47">
        <f t="shared" si="0"/>
        <v>150</v>
      </c>
      <c r="N47">
        <f t="shared" si="10"/>
        <v>150</v>
      </c>
      <c r="O47" s="12" t="str">
        <f t="shared" si="1"/>
        <v>Wichai Naronwanich</v>
      </c>
      <c r="Q47">
        <f t="shared" si="2"/>
        <v>1</v>
      </c>
    </row>
    <row r="48" spans="1:17" x14ac:dyDescent="0.2">
      <c r="A48" s="15" t="s">
        <v>134</v>
      </c>
      <c r="B48" s="15" t="s">
        <v>86</v>
      </c>
      <c r="C48" s="15">
        <f t="shared" si="11"/>
        <v>5</v>
      </c>
      <c r="D48" s="15">
        <f t="shared" si="12"/>
        <v>29</v>
      </c>
      <c r="E48">
        <f>$N48*Pctgs!E48</f>
        <v>0</v>
      </c>
      <c r="F48">
        <f>$N48*Pctgs!F48</f>
        <v>0</v>
      </c>
      <c r="G48">
        <f>$N48*Pctgs!G48</f>
        <v>0</v>
      </c>
      <c r="H48">
        <f>$N48*Pctgs!H48</f>
        <v>150</v>
      </c>
      <c r="I48">
        <f>$N48*Pctgs!I48</f>
        <v>0</v>
      </c>
      <c r="L48">
        <f t="shared" si="0"/>
        <v>150</v>
      </c>
      <c r="N48">
        <f t="shared" si="10"/>
        <v>150</v>
      </c>
      <c r="O48" s="12" t="str">
        <f t="shared" si="1"/>
        <v>Seksan Kiatsupaibul</v>
      </c>
      <c r="Q48">
        <f t="shared" si="2"/>
        <v>1</v>
      </c>
    </row>
    <row r="49" spans="1:17" x14ac:dyDescent="0.2">
      <c r="A49" s="15" t="s">
        <v>135</v>
      </c>
      <c r="B49" s="15" t="s">
        <v>86</v>
      </c>
      <c r="C49" s="15">
        <f t="shared" si="11"/>
        <v>6</v>
      </c>
      <c r="D49" s="15">
        <f t="shared" si="12"/>
        <v>30</v>
      </c>
      <c r="E49">
        <f>$N49*Pctgs!E49</f>
        <v>0</v>
      </c>
      <c r="F49">
        <f>$N49*Pctgs!F49</f>
        <v>0</v>
      </c>
      <c r="G49">
        <f>$N49*Pctgs!G49</f>
        <v>0</v>
      </c>
      <c r="H49">
        <f>$N49*Pctgs!H49</f>
        <v>150</v>
      </c>
      <c r="I49">
        <f>$N49*Pctgs!I49</f>
        <v>0</v>
      </c>
      <c r="L49">
        <f t="shared" si="0"/>
        <v>150</v>
      </c>
      <c r="N49">
        <f t="shared" si="10"/>
        <v>150</v>
      </c>
      <c r="O49" s="12" t="str">
        <f t="shared" si="1"/>
        <v>Praveen Mellacheruvu</v>
      </c>
      <c r="Q49">
        <f t="shared" si="2"/>
        <v>1</v>
      </c>
    </row>
    <row r="50" spans="1:17" x14ac:dyDescent="0.2">
      <c r="A50" s="15" t="s">
        <v>136</v>
      </c>
      <c r="B50" s="15" t="s">
        <v>91</v>
      </c>
      <c r="C50" s="15">
        <f t="shared" si="11"/>
        <v>7</v>
      </c>
      <c r="D50" s="15">
        <f t="shared" si="12"/>
        <v>31</v>
      </c>
      <c r="E50">
        <f>$N50*Pctgs!E50</f>
        <v>0</v>
      </c>
      <c r="F50">
        <f>$N50*Pctgs!F50</f>
        <v>0</v>
      </c>
      <c r="G50">
        <f>$N50*Pctgs!G50</f>
        <v>0</v>
      </c>
      <c r="H50">
        <f>$N50*Pctgs!H50</f>
        <v>70</v>
      </c>
      <c r="I50">
        <f>$N50*Pctgs!I50</f>
        <v>0</v>
      </c>
      <c r="L50">
        <f t="shared" si="0"/>
        <v>70</v>
      </c>
      <c r="N50">
        <f t="shared" si="10"/>
        <v>70</v>
      </c>
      <c r="O50" s="12" t="str">
        <f t="shared" si="1"/>
        <v>Shane Green</v>
      </c>
      <c r="Q50">
        <f t="shared" si="2"/>
        <v>0</v>
      </c>
    </row>
    <row r="51" spans="1:17" x14ac:dyDescent="0.2">
      <c r="A51" s="15" t="s">
        <v>165</v>
      </c>
      <c r="B51" s="15" t="s">
        <v>86</v>
      </c>
      <c r="C51" s="15">
        <f t="shared" si="11"/>
        <v>8</v>
      </c>
      <c r="D51" s="15">
        <f t="shared" si="12"/>
        <v>32</v>
      </c>
      <c r="E51">
        <f>$N51*Pctgs!E51</f>
        <v>0</v>
      </c>
      <c r="F51">
        <f>$N51*Pctgs!F51</f>
        <v>0</v>
      </c>
      <c r="G51">
        <f>$N51*Pctgs!G51</f>
        <v>0</v>
      </c>
      <c r="H51">
        <f>$N51*Pctgs!H51</f>
        <v>0</v>
      </c>
      <c r="I51">
        <f>$N51*Pctgs!I51</f>
        <v>150</v>
      </c>
      <c r="L51">
        <f t="shared" si="0"/>
        <v>150</v>
      </c>
      <c r="N51">
        <f t="shared" si="10"/>
        <v>150</v>
      </c>
      <c r="O51" s="12" t="str">
        <f t="shared" si="1"/>
        <v>Vacant Man T&amp;S</v>
      </c>
      <c r="Q51">
        <f t="shared" si="2"/>
        <v>1</v>
      </c>
    </row>
    <row r="52" spans="1:17" x14ac:dyDescent="0.2">
      <c r="A52" s="15" t="s">
        <v>165</v>
      </c>
      <c r="B52" s="15" t="s">
        <v>86</v>
      </c>
      <c r="C52" s="15">
        <f t="shared" si="11"/>
        <v>9</v>
      </c>
      <c r="D52" s="15">
        <f t="shared" si="12"/>
        <v>33</v>
      </c>
      <c r="E52">
        <f>$N52*Pctgs!E52</f>
        <v>0</v>
      </c>
      <c r="F52">
        <f>$N52*Pctgs!F52</f>
        <v>0</v>
      </c>
      <c r="G52">
        <f>$N52*Pctgs!G52</f>
        <v>0</v>
      </c>
      <c r="H52">
        <f>$N52*Pctgs!H52</f>
        <v>0</v>
      </c>
      <c r="I52">
        <f>$N52*Pctgs!I52</f>
        <v>150</v>
      </c>
      <c r="L52">
        <f t="shared" si="0"/>
        <v>150</v>
      </c>
      <c r="N52">
        <f t="shared" si="10"/>
        <v>150</v>
      </c>
      <c r="O52" s="12" t="str">
        <f t="shared" si="1"/>
        <v>Vacant Man T&amp;S</v>
      </c>
      <c r="Q52">
        <f t="shared" si="2"/>
        <v>1</v>
      </c>
    </row>
    <row r="53" spans="1:17" x14ac:dyDescent="0.2">
      <c r="A53" s="15" t="s">
        <v>166</v>
      </c>
      <c r="B53" s="15" t="s">
        <v>86</v>
      </c>
      <c r="C53" s="15">
        <f t="shared" si="11"/>
        <v>10</v>
      </c>
      <c r="D53" s="15">
        <f t="shared" si="12"/>
        <v>34</v>
      </c>
      <c r="E53">
        <f>$N53*Pctgs!E53</f>
        <v>0</v>
      </c>
      <c r="F53">
        <f>$N53*Pctgs!F53</f>
        <v>0</v>
      </c>
      <c r="G53">
        <f>$N53*Pctgs!G53</f>
        <v>0</v>
      </c>
      <c r="H53">
        <f>$N53*Pctgs!H53</f>
        <v>150</v>
      </c>
      <c r="I53">
        <f>$N53*Pctgs!I53</f>
        <v>0</v>
      </c>
      <c r="L53">
        <f t="shared" si="0"/>
        <v>150</v>
      </c>
      <c r="N53">
        <f t="shared" si="10"/>
        <v>150</v>
      </c>
      <c r="O53" s="12" t="str">
        <f t="shared" si="1"/>
        <v>Vacant Man EES</v>
      </c>
      <c r="Q53">
        <f t="shared" si="2"/>
        <v>1</v>
      </c>
    </row>
    <row r="54" spans="1:17" x14ac:dyDescent="0.2">
      <c r="A54" s="15"/>
      <c r="B54" s="15"/>
      <c r="C54" s="15"/>
      <c r="D54" s="15"/>
      <c r="O54" s="12"/>
    </row>
    <row r="55" spans="1:17" x14ac:dyDescent="0.2">
      <c r="A55" s="15"/>
      <c r="B55" s="15"/>
      <c r="C55" s="15"/>
      <c r="D55" s="15"/>
      <c r="O55" s="12"/>
    </row>
    <row r="56" spans="1:17" s="21" customFormat="1" x14ac:dyDescent="0.2">
      <c r="A56" s="12"/>
      <c r="B56" s="12"/>
      <c r="C56" s="12"/>
      <c r="D56" s="15" t="s">
        <v>10</v>
      </c>
      <c r="E56" t="s">
        <v>10</v>
      </c>
      <c r="F56" t="s">
        <v>10</v>
      </c>
      <c r="G56" t="s">
        <v>10</v>
      </c>
      <c r="H56" t="s">
        <v>10</v>
      </c>
      <c r="I56" t="s">
        <v>10</v>
      </c>
      <c r="J56"/>
      <c r="K56"/>
      <c r="N56" s="21" t="s">
        <v>10</v>
      </c>
      <c r="O56" s="12"/>
      <c r="Q56"/>
    </row>
    <row r="57" spans="1:17" x14ac:dyDescent="0.2">
      <c r="A57" s="17" t="s">
        <v>137</v>
      </c>
      <c r="B57" s="17" t="s">
        <v>84</v>
      </c>
      <c r="C57" s="17">
        <v>1</v>
      </c>
      <c r="D57" s="17">
        <v>35</v>
      </c>
      <c r="E57">
        <f>$N57*Pctgs!E57</f>
        <v>25</v>
      </c>
      <c r="F57">
        <f>$N57*Pctgs!F57</f>
        <v>175</v>
      </c>
      <c r="G57">
        <f>$N57*Pctgs!G57</f>
        <v>25</v>
      </c>
      <c r="H57">
        <f>$N57*Pctgs!H57</f>
        <v>12.5</v>
      </c>
      <c r="I57">
        <f>$N57*Pctgs!I57</f>
        <v>12.5</v>
      </c>
      <c r="L57">
        <f t="shared" si="0"/>
        <v>250</v>
      </c>
      <c r="N57">
        <v>250</v>
      </c>
      <c r="O57" s="12" t="str">
        <f t="shared" si="1"/>
        <v>Zimin Lu</v>
      </c>
      <c r="Q57">
        <f t="shared" si="2"/>
        <v>0</v>
      </c>
    </row>
    <row r="58" spans="1:17" x14ac:dyDescent="0.2">
      <c r="A58" s="17" t="s">
        <v>138</v>
      </c>
      <c r="B58" s="17" t="s">
        <v>85</v>
      </c>
      <c r="C58" s="17">
        <f t="shared" ref="C58:C67" si="13">C57+1</f>
        <v>2</v>
      </c>
      <c r="D58" s="17">
        <f t="shared" ref="D58:D67" si="14">D57+1</f>
        <v>36</v>
      </c>
      <c r="E58">
        <f>$N58*Pctgs!E58</f>
        <v>0</v>
      </c>
      <c r="F58">
        <f>$N58*Pctgs!F58</f>
        <v>180</v>
      </c>
      <c r="G58">
        <f>$N58*Pctgs!G58</f>
        <v>0</v>
      </c>
      <c r="H58">
        <f>$N58*Pctgs!H58</f>
        <v>0</v>
      </c>
      <c r="I58">
        <f>$N58*Pctgs!I58</f>
        <v>0</v>
      </c>
      <c r="L58">
        <f t="shared" si="0"/>
        <v>180</v>
      </c>
      <c r="N58">
        <f t="shared" ref="N58:N67" si="15">VLOOKUP(B58,$Q$1:$R$8,2)</f>
        <v>180</v>
      </c>
      <c r="O58" s="12" t="str">
        <f t="shared" si="1"/>
        <v>Alex Huang</v>
      </c>
      <c r="Q58">
        <f t="shared" si="2"/>
        <v>0</v>
      </c>
    </row>
    <row r="59" spans="1:17" x14ac:dyDescent="0.2">
      <c r="A59" s="17" t="s">
        <v>139</v>
      </c>
      <c r="B59" s="17" t="s">
        <v>86</v>
      </c>
      <c r="C59" s="17">
        <f t="shared" si="13"/>
        <v>3</v>
      </c>
      <c r="D59" s="17">
        <f t="shared" si="14"/>
        <v>37</v>
      </c>
      <c r="E59">
        <f>$N59*Pctgs!E59</f>
        <v>0</v>
      </c>
      <c r="F59">
        <f>$N59*Pctgs!F59</f>
        <v>150</v>
      </c>
      <c r="G59">
        <f>$N59*Pctgs!G59</f>
        <v>0</v>
      </c>
      <c r="H59">
        <f>$N59*Pctgs!H59</f>
        <v>0</v>
      </c>
      <c r="I59">
        <f>$N59*Pctgs!I59</f>
        <v>0</v>
      </c>
      <c r="L59">
        <f t="shared" si="0"/>
        <v>150</v>
      </c>
      <c r="N59">
        <f t="shared" si="15"/>
        <v>150</v>
      </c>
      <c r="O59" s="12" t="str">
        <f t="shared" si="1"/>
        <v>Tom Halliburton</v>
      </c>
      <c r="Q59">
        <f t="shared" si="2"/>
        <v>1</v>
      </c>
    </row>
    <row r="60" spans="1:17" x14ac:dyDescent="0.2">
      <c r="A60" s="17" t="s">
        <v>141</v>
      </c>
      <c r="B60" s="17" t="s">
        <v>86</v>
      </c>
      <c r="C60" s="17">
        <f t="shared" si="13"/>
        <v>4</v>
      </c>
      <c r="D60" s="17">
        <f t="shared" si="14"/>
        <v>38</v>
      </c>
      <c r="E60">
        <f>$N60*Pctgs!E60</f>
        <v>0</v>
      </c>
      <c r="F60">
        <f>$N60*Pctgs!F60</f>
        <v>150</v>
      </c>
      <c r="G60">
        <f>$N60*Pctgs!G60</f>
        <v>0</v>
      </c>
      <c r="H60">
        <f>$N60*Pctgs!H60</f>
        <v>0</v>
      </c>
      <c r="I60">
        <f>$N60*Pctgs!I60</f>
        <v>0</v>
      </c>
      <c r="L60">
        <f t="shared" si="0"/>
        <v>150</v>
      </c>
      <c r="N60">
        <f t="shared" si="15"/>
        <v>150</v>
      </c>
      <c r="O60" s="12" t="str">
        <f t="shared" si="1"/>
        <v>Bob Lee</v>
      </c>
      <c r="Q60">
        <f t="shared" si="2"/>
        <v>1</v>
      </c>
    </row>
    <row r="61" spans="1:17" x14ac:dyDescent="0.2">
      <c r="A61" s="17" t="s">
        <v>142</v>
      </c>
      <c r="B61" s="17" t="s">
        <v>86</v>
      </c>
      <c r="C61" s="17">
        <f t="shared" si="13"/>
        <v>5</v>
      </c>
      <c r="D61" s="17">
        <f t="shared" si="14"/>
        <v>39</v>
      </c>
      <c r="E61">
        <f>$N61*Pctgs!E61</f>
        <v>0</v>
      </c>
      <c r="F61">
        <f>$N61*Pctgs!F61</f>
        <v>150</v>
      </c>
      <c r="G61">
        <f>$N61*Pctgs!G61</f>
        <v>0</v>
      </c>
      <c r="H61">
        <f>$N61*Pctgs!H61</f>
        <v>0</v>
      </c>
      <c r="I61">
        <f>$N61*Pctgs!I61</f>
        <v>0</v>
      </c>
      <c r="L61">
        <f t="shared" si="0"/>
        <v>150</v>
      </c>
      <c r="N61">
        <f t="shared" si="15"/>
        <v>150</v>
      </c>
      <c r="O61" s="12" t="str">
        <f t="shared" si="1"/>
        <v>Tom Barkley</v>
      </c>
      <c r="Q61">
        <f t="shared" si="2"/>
        <v>1</v>
      </c>
    </row>
    <row r="62" spans="1:17" x14ac:dyDescent="0.2">
      <c r="A62" s="17" t="s">
        <v>143</v>
      </c>
      <c r="B62" s="17" t="s">
        <v>85</v>
      </c>
      <c r="C62" s="17">
        <f t="shared" si="13"/>
        <v>6</v>
      </c>
      <c r="D62" s="17">
        <f t="shared" si="14"/>
        <v>40</v>
      </c>
      <c r="E62">
        <f>$N62*Pctgs!E62</f>
        <v>0</v>
      </c>
      <c r="F62">
        <f>$N62*Pctgs!F62</f>
        <v>180</v>
      </c>
      <c r="G62">
        <f>$N62*Pctgs!G62</f>
        <v>0</v>
      </c>
      <c r="H62">
        <f>$N62*Pctgs!H62</f>
        <v>0</v>
      </c>
      <c r="I62">
        <f>$N62*Pctgs!I62</f>
        <v>0</v>
      </c>
      <c r="L62">
        <f t="shared" si="0"/>
        <v>180</v>
      </c>
      <c r="N62">
        <f t="shared" si="15"/>
        <v>180</v>
      </c>
      <c r="O62" s="12" t="str">
        <f t="shared" si="1"/>
        <v>Paulo Issler</v>
      </c>
      <c r="Q62">
        <f t="shared" si="2"/>
        <v>0</v>
      </c>
    </row>
    <row r="63" spans="1:17" x14ac:dyDescent="0.2">
      <c r="A63" s="17" t="s">
        <v>164</v>
      </c>
      <c r="B63" s="17" t="s">
        <v>86</v>
      </c>
      <c r="C63" s="17">
        <f t="shared" si="13"/>
        <v>7</v>
      </c>
      <c r="D63" s="17">
        <f t="shared" si="14"/>
        <v>41</v>
      </c>
      <c r="E63">
        <f>$N63*Pctgs!E63</f>
        <v>0</v>
      </c>
      <c r="F63">
        <f>$N63*Pctgs!F63</f>
        <v>150</v>
      </c>
      <c r="G63">
        <f>$N63*Pctgs!G63</f>
        <v>0</v>
      </c>
      <c r="H63">
        <f>$N63*Pctgs!H63</f>
        <v>0</v>
      </c>
      <c r="I63">
        <f>$N63*Pctgs!I63</f>
        <v>0</v>
      </c>
      <c r="L63">
        <f>SUM(E63:K63)</f>
        <v>150</v>
      </c>
      <c r="N63">
        <f>VLOOKUP(B63,$Q$1:$R$8,2)</f>
        <v>150</v>
      </c>
      <c r="O63" s="12" t="str">
        <f>A63</f>
        <v>Ken Deng</v>
      </c>
      <c r="Q63">
        <f t="shared" si="2"/>
        <v>1</v>
      </c>
    </row>
    <row r="64" spans="1:17" x14ac:dyDescent="0.2">
      <c r="A64" s="17" t="s">
        <v>140</v>
      </c>
      <c r="B64" s="17" t="s">
        <v>91</v>
      </c>
      <c r="C64" s="17">
        <f t="shared" si="13"/>
        <v>8</v>
      </c>
      <c r="D64" s="17">
        <f t="shared" si="14"/>
        <v>42</v>
      </c>
      <c r="E64">
        <f>$N64*Pctgs!E64</f>
        <v>0</v>
      </c>
      <c r="F64">
        <f>$N64*Pctgs!F64</f>
        <v>70</v>
      </c>
      <c r="G64">
        <f>$N64*Pctgs!G64</f>
        <v>0</v>
      </c>
      <c r="H64">
        <f>$N64*Pctgs!H64</f>
        <v>0</v>
      </c>
      <c r="I64">
        <f>$N64*Pctgs!I64</f>
        <v>0</v>
      </c>
      <c r="L64">
        <f>SUM(E64:K64)</f>
        <v>70</v>
      </c>
      <c r="N64">
        <f t="shared" si="15"/>
        <v>70</v>
      </c>
      <c r="O64" s="12" t="str">
        <f>A64</f>
        <v>Karthi Rajan</v>
      </c>
      <c r="Q64">
        <f t="shared" si="2"/>
        <v>0</v>
      </c>
    </row>
    <row r="65" spans="1:17" x14ac:dyDescent="0.2">
      <c r="A65" s="17" t="s">
        <v>144</v>
      </c>
      <c r="B65" s="17" t="s">
        <v>87</v>
      </c>
      <c r="C65" s="17">
        <f t="shared" si="13"/>
        <v>9</v>
      </c>
      <c r="D65" s="17">
        <f t="shared" si="14"/>
        <v>43</v>
      </c>
      <c r="E65">
        <f>$N65*Pctgs!E65</f>
        <v>0</v>
      </c>
      <c r="F65">
        <f>$N65*Pctgs!F65</f>
        <v>110</v>
      </c>
      <c r="G65">
        <f>$N65*Pctgs!G65</f>
        <v>0</v>
      </c>
      <c r="H65">
        <f>$N65*Pctgs!H65</f>
        <v>0</v>
      </c>
      <c r="I65">
        <f>$N65*Pctgs!I65</f>
        <v>0</v>
      </c>
      <c r="L65">
        <f t="shared" si="0"/>
        <v>110</v>
      </c>
      <c r="N65">
        <f t="shared" si="15"/>
        <v>110</v>
      </c>
      <c r="O65" s="12" t="str">
        <f t="shared" si="1"/>
        <v>Heather Johnson</v>
      </c>
      <c r="Q65">
        <f t="shared" si="2"/>
        <v>0</v>
      </c>
    </row>
    <row r="66" spans="1:17" x14ac:dyDescent="0.2">
      <c r="A66" s="17" t="s">
        <v>145</v>
      </c>
      <c r="B66" s="17" t="s">
        <v>86</v>
      </c>
      <c r="C66" s="17">
        <f t="shared" si="13"/>
        <v>10</v>
      </c>
      <c r="D66" s="17">
        <f t="shared" si="14"/>
        <v>44</v>
      </c>
      <c r="E66">
        <f>$N66*Pctgs!E66</f>
        <v>0</v>
      </c>
      <c r="F66">
        <f>$N66*Pctgs!F66</f>
        <v>150</v>
      </c>
      <c r="G66">
        <f>$N66*Pctgs!G66</f>
        <v>0</v>
      </c>
      <c r="H66">
        <f>$N66*Pctgs!H66</f>
        <v>0</v>
      </c>
      <c r="I66">
        <f>$N66*Pctgs!I66</f>
        <v>0</v>
      </c>
      <c r="L66">
        <f t="shared" si="0"/>
        <v>150</v>
      </c>
      <c r="N66">
        <f t="shared" si="15"/>
        <v>150</v>
      </c>
      <c r="O66" s="12" t="str">
        <f t="shared" si="1"/>
        <v>Vacant Man</v>
      </c>
      <c r="Q66">
        <f t="shared" si="2"/>
        <v>1</v>
      </c>
    </row>
    <row r="67" spans="1:17" x14ac:dyDescent="0.2">
      <c r="A67" s="17" t="s">
        <v>146</v>
      </c>
      <c r="B67" s="17" t="s">
        <v>87</v>
      </c>
      <c r="C67" s="17">
        <f t="shared" si="13"/>
        <v>11</v>
      </c>
      <c r="D67" s="17">
        <f t="shared" si="14"/>
        <v>45</v>
      </c>
      <c r="E67">
        <f>$N67*Pctgs!E67</f>
        <v>0</v>
      </c>
      <c r="F67">
        <f>$N67*Pctgs!F67</f>
        <v>110</v>
      </c>
      <c r="G67">
        <f>$N67*Pctgs!G67</f>
        <v>0</v>
      </c>
      <c r="H67">
        <f>$N67*Pctgs!H67</f>
        <v>0</v>
      </c>
      <c r="I67">
        <f>$N67*Pctgs!I67</f>
        <v>0</v>
      </c>
      <c r="L67">
        <f t="shared" si="0"/>
        <v>110</v>
      </c>
      <c r="N67">
        <f t="shared" si="15"/>
        <v>110</v>
      </c>
      <c r="O67" s="12" t="str">
        <f t="shared" si="1"/>
        <v>Vacant Assoc</v>
      </c>
      <c r="Q67">
        <f t="shared" si="2"/>
        <v>0</v>
      </c>
    </row>
    <row r="68" spans="1:17" x14ac:dyDescent="0.2">
      <c r="A68" s="17" t="s">
        <v>10</v>
      </c>
      <c r="B68" s="17" t="s">
        <v>10</v>
      </c>
      <c r="C68" s="17"/>
      <c r="D68" s="17"/>
      <c r="O68" s="12"/>
    </row>
    <row r="69" spans="1:17" x14ac:dyDescent="0.2">
      <c r="A69" s="17"/>
      <c r="B69" s="17"/>
      <c r="C69" s="17"/>
      <c r="D69" s="17"/>
      <c r="E69" s="12" t="s">
        <v>93</v>
      </c>
      <c r="F69" s="12" t="s">
        <v>167</v>
      </c>
      <c r="G69" s="12" t="s">
        <v>168</v>
      </c>
      <c r="H69" s="12" t="s">
        <v>80</v>
      </c>
      <c r="I69" s="12" t="s">
        <v>169</v>
      </c>
      <c r="O69" s="12"/>
    </row>
    <row r="70" spans="1:17" x14ac:dyDescent="0.2">
      <c r="A70" s="17"/>
      <c r="B70" s="17"/>
      <c r="C70" s="17"/>
      <c r="D70" s="17"/>
      <c r="O70" s="12"/>
    </row>
    <row r="71" spans="1:17" x14ac:dyDescent="0.2">
      <c r="A71" s="12"/>
      <c r="B71" s="12"/>
      <c r="C71" s="12"/>
      <c r="D71" s="12"/>
      <c r="E71" t="s">
        <v>10</v>
      </c>
      <c r="F71" t="s">
        <v>10</v>
      </c>
      <c r="G71" t="s">
        <v>10</v>
      </c>
      <c r="H71" t="s">
        <v>10</v>
      </c>
      <c r="I71" t="s">
        <v>10</v>
      </c>
      <c r="N71" t="s">
        <v>10</v>
      </c>
      <c r="O71" s="12"/>
    </row>
    <row r="72" spans="1:17" x14ac:dyDescent="0.2">
      <c r="A72" s="12" t="s">
        <v>147</v>
      </c>
      <c r="B72" s="12" t="s">
        <v>84</v>
      </c>
      <c r="C72" s="12">
        <v>1</v>
      </c>
      <c r="D72" s="12">
        <v>46</v>
      </c>
      <c r="E72">
        <f>$N72*Pctgs!E72</f>
        <v>0</v>
      </c>
      <c r="F72">
        <f>$N72*Pctgs!F72</f>
        <v>240</v>
      </c>
      <c r="G72">
        <f>$N72*Pctgs!G72</f>
        <v>0</v>
      </c>
      <c r="H72">
        <f>$N72*Pctgs!H72</f>
        <v>0</v>
      </c>
      <c r="I72">
        <f>$N72*Pctgs!I72</f>
        <v>0</v>
      </c>
      <c r="L72">
        <f t="shared" si="0"/>
        <v>240</v>
      </c>
      <c r="N72">
        <v>240</v>
      </c>
      <c r="O72" s="12" t="str">
        <f t="shared" si="1"/>
        <v>Mike Roberts</v>
      </c>
      <c r="Q72">
        <f t="shared" si="2"/>
        <v>0</v>
      </c>
    </row>
    <row r="73" spans="1:17" x14ac:dyDescent="0.2">
      <c r="A73" s="12" t="s">
        <v>148</v>
      </c>
      <c r="B73" s="12" t="s">
        <v>86</v>
      </c>
      <c r="C73" s="12">
        <f t="shared" ref="C73:D79" si="16">C72+1</f>
        <v>2</v>
      </c>
      <c r="D73" s="12">
        <f t="shared" si="16"/>
        <v>47</v>
      </c>
      <c r="E73">
        <f>$N73*Pctgs!E73</f>
        <v>0</v>
      </c>
      <c r="F73">
        <f>$N73*Pctgs!F73</f>
        <v>150</v>
      </c>
      <c r="G73">
        <f>$N73*Pctgs!G73</f>
        <v>0</v>
      </c>
      <c r="H73">
        <f>$N73*Pctgs!H73</f>
        <v>0</v>
      </c>
      <c r="I73">
        <f>$N73*Pctgs!I73</f>
        <v>0</v>
      </c>
      <c r="L73">
        <f t="shared" si="0"/>
        <v>150</v>
      </c>
      <c r="N73">
        <f t="shared" ref="N73:N79" si="17">VLOOKUP(B73,$Q$1:$R$8,2)</f>
        <v>150</v>
      </c>
      <c r="O73" s="12" t="str">
        <f t="shared" si="1"/>
        <v>Jose Marquez</v>
      </c>
      <c r="Q73">
        <f t="shared" si="2"/>
        <v>1</v>
      </c>
    </row>
    <row r="74" spans="1:17" x14ac:dyDescent="0.2">
      <c r="A74" s="12" t="s">
        <v>149</v>
      </c>
      <c r="B74" s="12" t="s">
        <v>86</v>
      </c>
      <c r="C74" s="12">
        <f t="shared" si="16"/>
        <v>3</v>
      </c>
      <c r="D74" s="12">
        <f t="shared" si="16"/>
        <v>48</v>
      </c>
      <c r="E74">
        <f>$N74*Pctgs!E74</f>
        <v>0</v>
      </c>
      <c r="F74">
        <f>$N74*Pctgs!F74</f>
        <v>150</v>
      </c>
      <c r="G74">
        <f>$N74*Pctgs!G74</f>
        <v>0</v>
      </c>
      <c r="H74">
        <f>$N74*Pctgs!H74</f>
        <v>0</v>
      </c>
      <c r="I74">
        <f>$N74*Pctgs!I74</f>
        <v>0</v>
      </c>
      <c r="L74">
        <f t="shared" si="0"/>
        <v>150</v>
      </c>
      <c r="N74">
        <f t="shared" si="17"/>
        <v>150</v>
      </c>
      <c r="O74" s="12" t="str">
        <f t="shared" ref="O74:O79" si="18">A74</f>
        <v>Stephen Bennett</v>
      </c>
      <c r="Q74">
        <f t="shared" si="2"/>
        <v>1</v>
      </c>
    </row>
    <row r="75" spans="1:17" x14ac:dyDescent="0.2">
      <c r="A75" s="12" t="s">
        <v>150</v>
      </c>
      <c r="B75" s="12" t="s">
        <v>91</v>
      </c>
      <c r="C75" s="12">
        <f t="shared" si="16"/>
        <v>4</v>
      </c>
      <c r="D75" s="12">
        <f t="shared" si="16"/>
        <v>49</v>
      </c>
      <c r="E75">
        <f>$N75*Pctgs!E75</f>
        <v>0</v>
      </c>
      <c r="F75">
        <f>$N75*Pctgs!F75</f>
        <v>70</v>
      </c>
      <c r="G75">
        <f>$N75*Pctgs!G75</f>
        <v>0</v>
      </c>
      <c r="H75">
        <f>$N75*Pctgs!H75</f>
        <v>0</v>
      </c>
      <c r="I75">
        <f>$N75*Pctgs!I75</f>
        <v>0</v>
      </c>
      <c r="L75">
        <f t="shared" si="0"/>
        <v>70</v>
      </c>
      <c r="N75">
        <f t="shared" si="17"/>
        <v>70</v>
      </c>
      <c r="O75" s="12" t="str">
        <f t="shared" si="18"/>
        <v>Adam Stevens</v>
      </c>
      <c r="Q75">
        <f t="shared" si="2"/>
        <v>0</v>
      </c>
    </row>
    <row r="76" spans="1:17" x14ac:dyDescent="0.2">
      <c r="A76" s="12" t="s">
        <v>151</v>
      </c>
      <c r="B76" s="12" t="s">
        <v>91</v>
      </c>
      <c r="C76" s="12">
        <f t="shared" si="16"/>
        <v>5</v>
      </c>
      <c r="D76" s="12">
        <f t="shared" si="16"/>
        <v>50</v>
      </c>
      <c r="E76">
        <f>$N76*Pctgs!E76</f>
        <v>0</v>
      </c>
      <c r="F76">
        <f>$N76*Pctgs!F76</f>
        <v>70</v>
      </c>
      <c r="G76">
        <f>$N76*Pctgs!G76</f>
        <v>0</v>
      </c>
      <c r="H76">
        <f>$N76*Pctgs!H76</f>
        <v>0</v>
      </c>
      <c r="I76">
        <f>$N76*Pctgs!I76</f>
        <v>0</v>
      </c>
      <c r="L76">
        <f t="shared" si="0"/>
        <v>70</v>
      </c>
      <c r="N76">
        <f t="shared" si="17"/>
        <v>70</v>
      </c>
      <c r="O76" s="12" t="str">
        <f t="shared" si="18"/>
        <v>Sarah Woody</v>
      </c>
      <c r="Q76">
        <f t="shared" si="2"/>
        <v>0</v>
      </c>
    </row>
    <row r="77" spans="1:17" x14ac:dyDescent="0.2">
      <c r="A77" s="12" t="s">
        <v>152</v>
      </c>
      <c r="B77" s="12" t="s">
        <v>64</v>
      </c>
      <c r="C77" s="12">
        <f t="shared" si="16"/>
        <v>6</v>
      </c>
      <c r="D77" s="12">
        <f t="shared" si="16"/>
        <v>51</v>
      </c>
      <c r="E77">
        <f>$N77*Pctgs!E77</f>
        <v>0</v>
      </c>
      <c r="F77">
        <f>$N77*Pctgs!F77</f>
        <v>45</v>
      </c>
      <c r="G77">
        <f>$N77*Pctgs!G77</f>
        <v>0</v>
      </c>
      <c r="H77">
        <f>$N77*Pctgs!H77</f>
        <v>0</v>
      </c>
      <c r="I77">
        <f>$N77*Pctgs!I77</f>
        <v>0</v>
      </c>
      <c r="L77">
        <f t="shared" si="0"/>
        <v>45</v>
      </c>
      <c r="N77">
        <f t="shared" si="17"/>
        <v>45</v>
      </c>
      <c r="O77" s="12" t="str">
        <f t="shared" si="18"/>
        <v>Chris Pernoud</v>
      </c>
      <c r="P77" t="s">
        <v>10</v>
      </c>
      <c r="Q77">
        <f t="shared" si="2"/>
        <v>0</v>
      </c>
    </row>
    <row r="78" spans="1:17" x14ac:dyDescent="0.2">
      <c r="A78" s="12" t="s">
        <v>153</v>
      </c>
      <c r="B78" s="12" t="s">
        <v>90</v>
      </c>
      <c r="C78" s="12">
        <f t="shared" si="16"/>
        <v>7</v>
      </c>
      <c r="D78" s="12">
        <f t="shared" si="16"/>
        <v>52</v>
      </c>
      <c r="E78">
        <f>$N78*Pctgs!E78</f>
        <v>0</v>
      </c>
      <c r="F78">
        <f>$N78*Pctgs!F78</f>
        <v>50</v>
      </c>
      <c r="G78">
        <f>$N78*Pctgs!G78</f>
        <v>0</v>
      </c>
      <c r="H78">
        <f>$N78*Pctgs!H78</f>
        <v>0</v>
      </c>
      <c r="I78">
        <f>$N78*Pctgs!I78</f>
        <v>0</v>
      </c>
      <c r="L78">
        <f>SUM(E78:K78)</f>
        <v>50</v>
      </c>
      <c r="N78">
        <f t="shared" si="17"/>
        <v>50</v>
      </c>
      <c r="O78" s="12" t="str">
        <f t="shared" si="18"/>
        <v>Sam Smith</v>
      </c>
      <c r="P78" t="s">
        <v>10</v>
      </c>
      <c r="Q78">
        <f>IF(B78="man",1,0)</f>
        <v>0</v>
      </c>
    </row>
    <row r="79" spans="1:17" x14ac:dyDescent="0.2">
      <c r="A79" s="12" t="s">
        <v>89</v>
      </c>
      <c r="B79" s="12" t="s">
        <v>86</v>
      </c>
      <c r="C79" s="12">
        <f t="shared" si="16"/>
        <v>8</v>
      </c>
      <c r="D79" s="12">
        <f t="shared" si="16"/>
        <v>53</v>
      </c>
      <c r="E79">
        <f>$N79*Pctgs!E79</f>
        <v>0</v>
      </c>
      <c r="F79">
        <f>$N79*Pctgs!F79</f>
        <v>150</v>
      </c>
      <c r="G79">
        <f>$N79*Pctgs!G79</f>
        <v>0</v>
      </c>
      <c r="H79">
        <f>$N79*Pctgs!H79</f>
        <v>0</v>
      </c>
      <c r="I79">
        <f>$N79*Pctgs!I79</f>
        <v>0</v>
      </c>
      <c r="L79">
        <f>SUM(E79:K79)</f>
        <v>150</v>
      </c>
      <c r="N79">
        <f t="shared" si="17"/>
        <v>150</v>
      </c>
      <c r="O79" s="12" t="str">
        <f t="shared" si="18"/>
        <v>Vac Man</v>
      </c>
      <c r="Q79">
        <f>IF(B79="man",1,0)</f>
        <v>1</v>
      </c>
    </row>
    <row r="80" spans="1:17" x14ac:dyDescent="0.2">
      <c r="A80" s="12"/>
      <c r="B80" s="12"/>
      <c r="C80" s="12"/>
      <c r="D80" s="12"/>
      <c r="O80" s="12"/>
    </row>
    <row r="81" spans="1:18" x14ac:dyDescent="0.2">
      <c r="A81" t="s">
        <v>10</v>
      </c>
      <c r="O81" s="12"/>
    </row>
    <row r="82" spans="1:18" x14ac:dyDescent="0.2">
      <c r="E82">
        <f>SUM(E12:E77)</f>
        <v>1809.5</v>
      </c>
      <c r="F82">
        <f t="shared" ref="F82:I82" si="19">SUM(F12:F77)</f>
        <v>4447.75</v>
      </c>
      <c r="G82">
        <f t="shared" si="19"/>
        <v>142.75</v>
      </c>
      <c r="H82">
        <f t="shared" si="19"/>
        <v>1237.5</v>
      </c>
      <c r="I82">
        <f t="shared" si="19"/>
        <v>407.5</v>
      </c>
      <c r="L82">
        <f>SUM(L12:L77)</f>
        <v>8045</v>
      </c>
      <c r="N82">
        <f>SUM(E82:K82)</f>
        <v>8045</v>
      </c>
      <c r="O82" s="12"/>
    </row>
    <row r="83" spans="1:18" x14ac:dyDescent="0.2">
      <c r="E83">
        <f>E82/$N$82</f>
        <v>0.22492231199502796</v>
      </c>
      <c r="F83">
        <f>F82/$N$82</f>
        <v>0.55285891858297076</v>
      </c>
      <c r="G83">
        <f>G82/$N$82</f>
        <v>1.774394033561218E-2</v>
      </c>
      <c r="H83">
        <f>H82/$N$82</f>
        <v>0.153822249844624</v>
      </c>
      <c r="I83">
        <f>I82/$N$82</f>
        <v>5.0652579241765069E-2</v>
      </c>
      <c r="L83">
        <f>SUM(E83:K83)</f>
        <v>1</v>
      </c>
      <c r="N83">
        <f>SUM(E83:K83)</f>
        <v>1</v>
      </c>
      <c r="O83" s="12"/>
    </row>
    <row r="84" spans="1:18" x14ac:dyDescent="0.2">
      <c r="O84" s="12"/>
      <c r="P84" t="s">
        <v>10</v>
      </c>
      <c r="R84" t="s">
        <v>10</v>
      </c>
    </row>
    <row r="85" spans="1:18" x14ac:dyDescent="0.2">
      <c r="E85" s="12" t="s">
        <v>93</v>
      </c>
      <c r="F85" s="12" t="s">
        <v>167</v>
      </c>
      <c r="G85" s="12" t="s">
        <v>168</v>
      </c>
      <c r="H85" s="12" t="s">
        <v>80</v>
      </c>
      <c r="I85" s="12" t="s">
        <v>169</v>
      </c>
      <c r="J85" s="12"/>
      <c r="K85" s="12"/>
      <c r="L85" s="12" t="s">
        <v>34</v>
      </c>
      <c r="O85" s="12"/>
      <c r="P85" s="12" t="s">
        <v>10</v>
      </c>
    </row>
    <row r="86" spans="1:18" x14ac:dyDescent="0.2">
      <c r="O86" s="12"/>
    </row>
    <row r="87" spans="1:18" x14ac:dyDescent="0.2">
      <c r="O87" s="12"/>
    </row>
    <row r="88" spans="1:18" x14ac:dyDescent="0.2">
      <c r="E88" t="s">
        <v>10</v>
      </c>
      <c r="G88" t="s">
        <v>10</v>
      </c>
      <c r="O88" s="12"/>
    </row>
    <row r="89" spans="1:18" x14ac:dyDescent="0.2">
      <c r="O89" s="12"/>
    </row>
    <row r="90" spans="1:18" x14ac:dyDescent="0.2">
      <c r="O90" s="12"/>
    </row>
    <row r="91" spans="1:18" x14ac:dyDescent="0.2">
      <c r="A91" s="3" t="s">
        <v>110</v>
      </c>
      <c r="B91" s="3"/>
      <c r="C91" s="3"/>
      <c r="E91" s="3">
        <v>0.22</v>
      </c>
      <c r="F91" s="3">
        <v>0.55000000000000004</v>
      </c>
      <c r="G91" s="3">
        <v>0.02</v>
      </c>
      <c r="H91" s="3">
        <v>0.16</v>
      </c>
      <c r="I91" s="3">
        <v>0.05</v>
      </c>
      <c r="J91" s="3"/>
      <c r="L91">
        <f>SUM(E91:K91)</f>
        <v>1</v>
      </c>
      <c r="O91" s="12" t="str">
        <f>A91</f>
        <v>Final Allocations</v>
      </c>
    </row>
    <row r="92" spans="1:18" x14ac:dyDescent="0.2">
      <c r="E92" s="12" t="s">
        <v>93</v>
      </c>
      <c r="F92" s="12" t="s">
        <v>167</v>
      </c>
      <c r="G92" s="12" t="s">
        <v>168</v>
      </c>
      <c r="H92" s="12" t="s">
        <v>80</v>
      </c>
      <c r="I92" s="12" t="s">
        <v>169</v>
      </c>
      <c r="J92" s="12"/>
      <c r="K92" s="12"/>
      <c r="L92" s="12" t="s">
        <v>34</v>
      </c>
      <c r="O92" s="12"/>
    </row>
    <row r="96" spans="1:18" x14ac:dyDescent="0.2">
      <c r="A96" s="22" t="s">
        <v>154</v>
      </c>
      <c r="B96" s="22" t="s">
        <v>160</v>
      </c>
      <c r="C96" s="22">
        <v>1</v>
      </c>
      <c r="D96" s="22">
        <v>54</v>
      </c>
      <c r="O96" s="12" t="str">
        <f t="shared" ref="O96:O101" si="20">A96</f>
        <v>Shirley Crenshaw</v>
      </c>
      <c r="Q96">
        <f t="shared" ref="Q96:Q101" si="21">IF(B96="man",1,0)</f>
        <v>0</v>
      </c>
    </row>
    <row r="97" spans="1:17" x14ac:dyDescent="0.2">
      <c r="A97" s="22" t="s">
        <v>155</v>
      </c>
      <c r="B97" s="22" t="s">
        <v>161</v>
      </c>
      <c r="C97" s="22">
        <f t="shared" ref="C97:D101" si="22">C96+1</f>
        <v>2</v>
      </c>
      <c r="D97" s="22">
        <f t="shared" si="22"/>
        <v>55</v>
      </c>
      <c r="O97" s="12" t="str">
        <f t="shared" si="20"/>
        <v>Kevin Moore</v>
      </c>
      <c r="Q97">
        <f t="shared" si="21"/>
        <v>0</v>
      </c>
    </row>
    <row r="98" spans="1:17" x14ac:dyDescent="0.2">
      <c r="A98" s="22" t="s">
        <v>156</v>
      </c>
      <c r="B98" s="22" t="s">
        <v>161</v>
      </c>
      <c r="C98" s="22">
        <f t="shared" si="22"/>
        <v>3</v>
      </c>
      <c r="D98" s="22">
        <f t="shared" si="22"/>
        <v>56</v>
      </c>
      <c r="O98" s="12" t="str">
        <f t="shared" si="20"/>
        <v>Anita Dupont</v>
      </c>
      <c r="Q98">
        <f t="shared" si="21"/>
        <v>0</v>
      </c>
    </row>
    <row r="99" spans="1:17" x14ac:dyDescent="0.2">
      <c r="A99" s="22" t="s">
        <v>157</v>
      </c>
      <c r="B99" s="22" t="s">
        <v>162</v>
      </c>
      <c r="C99" s="22">
        <f t="shared" si="22"/>
        <v>4</v>
      </c>
      <c r="D99" s="22">
        <f t="shared" si="22"/>
        <v>57</v>
      </c>
      <c r="O99" s="12" t="str">
        <f t="shared" si="20"/>
        <v>Therese Candella</v>
      </c>
      <c r="Q99">
        <f t="shared" si="21"/>
        <v>0</v>
      </c>
    </row>
    <row r="100" spans="1:17" x14ac:dyDescent="0.2">
      <c r="A100" s="22" t="s">
        <v>158</v>
      </c>
      <c r="B100" s="22" t="s">
        <v>163</v>
      </c>
      <c r="C100" s="22">
        <f t="shared" si="22"/>
        <v>5</v>
      </c>
      <c r="D100" s="22">
        <f t="shared" si="22"/>
        <v>58</v>
      </c>
      <c r="O100" s="12" t="str">
        <f t="shared" si="20"/>
        <v>Leann Walton</v>
      </c>
      <c r="Q100">
        <f t="shared" si="21"/>
        <v>0</v>
      </c>
    </row>
    <row r="101" spans="1:17" x14ac:dyDescent="0.2">
      <c r="A101" s="22" t="s">
        <v>159</v>
      </c>
      <c r="B101" s="22" t="s">
        <v>64</v>
      </c>
      <c r="C101" s="22">
        <f t="shared" si="22"/>
        <v>6</v>
      </c>
      <c r="D101" s="22">
        <f t="shared" si="22"/>
        <v>59</v>
      </c>
      <c r="O101" s="12" t="str">
        <f t="shared" si="20"/>
        <v>Tamarchenko Sonya</v>
      </c>
      <c r="Q101">
        <f t="shared" si="21"/>
        <v>0</v>
      </c>
    </row>
    <row r="102" spans="1:17" x14ac:dyDescent="0.2">
      <c r="O102" s="12" t="s">
        <v>10</v>
      </c>
    </row>
    <row r="105" spans="1:17" x14ac:dyDescent="0.2">
      <c r="Q105">
        <f>SUM(Q12:Q101)</f>
        <v>27</v>
      </c>
    </row>
    <row r="106" spans="1:17" x14ac:dyDescent="0.2">
      <c r="Q106" t="s">
        <v>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1"/>
  <sheetViews>
    <sheetView topLeftCell="A39" workbookViewId="0">
      <selection activeCell="H46" sqref="H46"/>
    </sheetView>
  </sheetViews>
  <sheetFormatPr defaultRowHeight="12.75" x14ac:dyDescent="0.2"/>
  <cols>
    <col min="1" max="1" width="22" customWidth="1"/>
    <col min="14" max="14" width="19.7109375" customWidth="1"/>
  </cols>
  <sheetData>
    <row r="1" spans="1:25" x14ac:dyDescent="0.2">
      <c r="O1" t="s">
        <v>88</v>
      </c>
      <c r="P1">
        <v>70</v>
      </c>
    </row>
    <row r="2" spans="1:25" x14ac:dyDescent="0.2">
      <c r="O2" t="s">
        <v>87</v>
      </c>
      <c r="P2">
        <v>110</v>
      </c>
    </row>
    <row r="3" spans="1:25" x14ac:dyDescent="0.2">
      <c r="O3" t="s">
        <v>85</v>
      </c>
      <c r="P3">
        <v>180</v>
      </c>
    </row>
    <row r="4" spans="1:25" x14ac:dyDescent="0.2">
      <c r="O4" t="s">
        <v>86</v>
      </c>
      <c r="P4">
        <v>150</v>
      </c>
    </row>
    <row r="5" spans="1:25" x14ac:dyDescent="0.2">
      <c r="O5" t="s">
        <v>64</v>
      </c>
      <c r="P5">
        <v>45</v>
      </c>
    </row>
    <row r="6" spans="1:25" x14ac:dyDescent="0.2">
      <c r="O6" t="s">
        <v>90</v>
      </c>
      <c r="P6">
        <v>40</v>
      </c>
    </row>
    <row r="7" spans="1:25" x14ac:dyDescent="0.2">
      <c r="O7" t="s">
        <v>92</v>
      </c>
      <c r="P7">
        <v>45</v>
      </c>
    </row>
    <row r="9" spans="1:25" x14ac:dyDescent="0.2">
      <c r="E9" s="12" t="s">
        <v>93</v>
      </c>
      <c r="F9" s="12" t="s">
        <v>167</v>
      </c>
      <c r="G9" s="12" t="s">
        <v>168</v>
      </c>
      <c r="H9" s="12" t="s">
        <v>80</v>
      </c>
      <c r="I9" s="12" t="s">
        <v>169</v>
      </c>
      <c r="J9" s="12"/>
      <c r="K9" s="12"/>
      <c r="L9" s="12" t="s">
        <v>34</v>
      </c>
    </row>
    <row r="11" spans="1:25" x14ac:dyDescent="0.2">
      <c r="O11" s="13" t="s">
        <v>85</v>
      </c>
      <c r="P11" s="13" t="s">
        <v>86</v>
      </c>
      <c r="Q11" s="13" t="s">
        <v>87</v>
      </c>
      <c r="R11" s="13" t="s">
        <v>88</v>
      </c>
      <c r="S11" s="13" t="s">
        <v>90</v>
      </c>
      <c r="T11" s="13" t="s">
        <v>92</v>
      </c>
      <c r="U11" s="13" t="s">
        <v>64</v>
      </c>
      <c r="V11" s="13" t="s">
        <v>94</v>
      </c>
      <c r="W11" s="13" t="s">
        <v>84</v>
      </c>
      <c r="X11" s="13"/>
      <c r="Y11" s="13" t="s">
        <v>34</v>
      </c>
    </row>
    <row r="12" spans="1:25" x14ac:dyDescent="0.2">
      <c r="A12" s="12" t="s">
        <v>7</v>
      </c>
      <c r="B12" s="12"/>
      <c r="C12" s="12">
        <v>1</v>
      </c>
      <c r="D12" s="12">
        <v>1</v>
      </c>
      <c r="E12">
        <v>0.25</v>
      </c>
      <c r="F12">
        <v>0.5</v>
      </c>
      <c r="G12">
        <v>0.05</v>
      </c>
      <c r="H12">
        <v>0.125</v>
      </c>
      <c r="I12">
        <v>7.4999999999999997E-2</v>
      </c>
      <c r="L12">
        <f>SUM(E12:K12)</f>
        <v>1</v>
      </c>
      <c r="N12" s="12" t="str">
        <f>A12</f>
        <v>VK</v>
      </c>
      <c r="O12">
        <f>IF($B12="Dir",1,0)</f>
        <v>0</v>
      </c>
      <c r="P12">
        <f>IF($B12="Man",1,0)</f>
        <v>0</v>
      </c>
      <c r="Q12">
        <f>IF($B12="Assoc",1,0)</f>
        <v>0</v>
      </c>
      <c r="R12">
        <f>IF($B12="Anal",1,0)</f>
        <v>0</v>
      </c>
      <c r="S12">
        <f>IF($B12="Spec",1,0)</f>
        <v>0</v>
      </c>
      <c r="T12">
        <f>IF($B12="SSpec",1,0)</f>
        <v>0</v>
      </c>
      <c r="U12">
        <f>IF($B12="PT",1,0)</f>
        <v>0</v>
      </c>
      <c r="V12">
        <f>IF($B12="MD",1,0)</f>
        <v>0</v>
      </c>
      <c r="W12">
        <f>IF($B12="VP",1,0)</f>
        <v>0</v>
      </c>
      <c r="Y12">
        <f>SUM(O12:W12)</f>
        <v>0</v>
      </c>
    </row>
    <row r="13" spans="1:25" x14ac:dyDescent="0.2">
      <c r="A13" s="12"/>
      <c r="B13" s="12"/>
      <c r="C13" s="12"/>
      <c r="D13" s="12"/>
      <c r="N13" s="12"/>
    </row>
    <row r="14" spans="1:25" x14ac:dyDescent="0.2">
      <c r="A14" s="13" t="s">
        <v>103</v>
      </c>
      <c r="B14" s="13" t="s">
        <v>84</v>
      </c>
      <c r="C14" s="13">
        <v>1</v>
      </c>
      <c r="D14" s="13">
        <v>2</v>
      </c>
      <c r="E14">
        <v>0.1</v>
      </c>
      <c r="F14">
        <v>0.75</v>
      </c>
      <c r="G14">
        <v>0.15</v>
      </c>
      <c r="H14">
        <v>0</v>
      </c>
      <c r="I14">
        <f>Sheet3!E45*$M14</f>
        <v>0</v>
      </c>
      <c r="L14">
        <f t="shared" ref="L14:L72" si="0">SUM(E14:K14)</f>
        <v>1</v>
      </c>
      <c r="N14" s="12" t="str">
        <f t="shared" ref="N14:N77" si="1">A14</f>
        <v>Vasant</v>
      </c>
      <c r="O14">
        <f t="shared" ref="O14:O72" si="2">IF($B14="Dir",1,0)</f>
        <v>0</v>
      </c>
      <c r="P14">
        <f t="shared" ref="P14:P72" si="3">IF($B14="Man",1,0)</f>
        <v>0</v>
      </c>
      <c r="Q14">
        <f t="shared" ref="Q14:Q72" si="4">IF($B14="Assoc",1,0)</f>
        <v>0</v>
      </c>
      <c r="R14">
        <f t="shared" ref="R14:R72" si="5">IF($B14="Anal",1,0)</f>
        <v>0</v>
      </c>
      <c r="S14">
        <f t="shared" ref="S14:S72" si="6">IF($B14="Spec",1,0)</f>
        <v>0</v>
      </c>
      <c r="T14">
        <f t="shared" ref="T14:T72" si="7">IF($B14="SSpec",1,0)</f>
        <v>0</v>
      </c>
      <c r="U14">
        <f t="shared" ref="U14:U72" si="8">IF($B14="PT",1,0)</f>
        <v>0</v>
      </c>
      <c r="V14">
        <f t="shared" ref="V14:V72" si="9">IF($B14="MD",1,0)</f>
        <v>0</v>
      </c>
      <c r="W14">
        <f t="shared" ref="W14:W72" si="10">IF($B14="VP",1,0)</f>
        <v>1</v>
      </c>
      <c r="Y14">
        <f t="shared" ref="Y14:Y72" si="11">SUM(O14:W14)</f>
        <v>1</v>
      </c>
    </row>
    <row r="15" spans="1:25" x14ac:dyDescent="0.2">
      <c r="A15" s="13" t="s">
        <v>113</v>
      </c>
      <c r="B15" s="13" t="s">
        <v>84</v>
      </c>
      <c r="C15" s="13">
        <v>2</v>
      </c>
      <c r="D15" s="13">
        <v>3</v>
      </c>
      <c r="E15">
        <v>1</v>
      </c>
      <c r="F15">
        <v>0</v>
      </c>
      <c r="G15">
        <v>0</v>
      </c>
      <c r="H15">
        <v>0</v>
      </c>
      <c r="I15">
        <f>Sheet3!E46*$M15</f>
        <v>0</v>
      </c>
      <c r="L15">
        <f t="shared" si="0"/>
        <v>1</v>
      </c>
      <c r="N15" s="12" t="str">
        <f t="shared" si="1"/>
        <v>Sandeep Kohli</v>
      </c>
      <c r="O15">
        <f t="shared" si="2"/>
        <v>0</v>
      </c>
      <c r="P15">
        <f t="shared" si="3"/>
        <v>0</v>
      </c>
      <c r="Q15">
        <f t="shared" si="4"/>
        <v>0</v>
      </c>
      <c r="R15">
        <f t="shared" si="5"/>
        <v>0</v>
      </c>
      <c r="S15">
        <f t="shared" si="6"/>
        <v>0</v>
      </c>
      <c r="T15">
        <f t="shared" si="7"/>
        <v>0</v>
      </c>
      <c r="U15">
        <f t="shared" si="8"/>
        <v>0</v>
      </c>
      <c r="V15">
        <f t="shared" si="9"/>
        <v>0</v>
      </c>
      <c r="W15">
        <f t="shared" si="10"/>
        <v>1</v>
      </c>
      <c r="Y15">
        <f t="shared" si="11"/>
        <v>1</v>
      </c>
    </row>
    <row r="16" spans="1:25" x14ac:dyDescent="0.2">
      <c r="A16" s="13" t="s">
        <v>111</v>
      </c>
      <c r="B16" s="13" t="s">
        <v>86</v>
      </c>
      <c r="C16" s="13">
        <v>3</v>
      </c>
      <c r="D16" s="13">
        <v>4</v>
      </c>
      <c r="E16">
        <v>0</v>
      </c>
      <c r="F16">
        <v>0.8</v>
      </c>
      <c r="G16">
        <v>0.2</v>
      </c>
      <c r="H16">
        <v>0</v>
      </c>
      <c r="I16">
        <f>Sheet3!E47*$M16</f>
        <v>0</v>
      </c>
      <c r="L16">
        <f t="shared" si="0"/>
        <v>1</v>
      </c>
      <c r="N16" s="12" t="str">
        <f t="shared" si="1"/>
        <v>Amitava Dhar</v>
      </c>
      <c r="O16">
        <f t="shared" si="2"/>
        <v>0</v>
      </c>
      <c r="P16">
        <f t="shared" si="3"/>
        <v>1</v>
      </c>
      <c r="Q16">
        <f t="shared" si="4"/>
        <v>0</v>
      </c>
      <c r="R16">
        <f t="shared" si="5"/>
        <v>0</v>
      </c>
      <c r="S16">
        <f t="shared" si="6"/>
        <v>0</v>
      </c>
      <c r="T16">
        <f t="shared" si="7"/>
        <v>0</v>
      </c>
      <c r="U16">
        <f t="shared" si="8"/>
        <v>0</v>
      </c>
      <c r="V16">
        <f t="shared" si="9"/>
        <v>0</v>
      </c>
      <c r="W16">
        <f t="shared" si="10"/>
        <v>0</v>
      </c>
      <c r="Y16">
        <f t="shared" si="11"/>
        <v>1</v>
      </c>
    </row>
    <row r="17" spans="1:25" x14ac:dyDescent="0.2">
      <c r="A17" s="13" t="s">
        <v>112</v>
      </c>
      <c r="B17" s="13" t="s">
        <v>86</v>
      </c>
      <c r="C17" s="13">
        <v>4</v>
      </c>
      <c r="D17" s="13">
        <v>5</v>
      </c>
      <c r="E17">
        <v>0</v>
      </c>
      <c r="F17">
        <v>1</v>
      </c>
      <c r="G17">
        <v>0</v>
      </c>
      <c r="H17">
        <v>0</v>
      </c>
      <c r="I17">
        <f>Sheet3!E48*$M17</f>
        <v>0</v>
      </c>
      <c r="L17">
        <f t="shared" si="0"/>
        <v>1</v>
      </c>
      <c r="N17" s="12" t="str">
        <f t="shared" si="1"/>
        <v>Joe Hrgovcic</v>
      </c>
      <c r="O17">
        <f t="shared" si="2"/>
        <v>0</v>
      </c>
      <c r="P17">
        <f t="shared" si="3"/>
        <v>1</v>
      </c>
      <c r="Q17">
        <f t="shared" si="4"/>
        <v>0</v>
      </c>
      <c r="R17">
        <f t="shared" si="5"/>
        <v>0</v>
      </c>
      <c r="S17">
        <f t="shared" si="6"/>
        <v>0</v>
      </c>
      <c r="T17">
        <f t="shared" si="7"/>
        <v>0</v>
      </c>
      <c r="U17">
        <f t="shared" si="8"/>
        <v>0</v>
      </c>
      <c r="V17">
        <f t="shared" si="9"/>
        <v>0</v>
      </c>
      <c r="W17">
        <f t="shared" si="10"/>
        <v>0</v>
      </c>
      <c r="Y17">
        <f t="shared" si="11"/>
        <v>1</v>
      </c>
    </row>
    <row r="18" spans="1:25" x14ac:dyDescent="0.2">
      <c r="A18" s="13" t="s">
        <v>114</v>
      </c>
      <c r="B18" s="13" t="s">
        <v>86</v>
      </c>
      <c r="C18" s="13">
        <v>5</v>
      </c>
      <c r="D18" s="13">
        <v>6</v>
      </c>
      <c r="E18">
        <v>0</v>
      </c>
      <c r="F18">
        <v>1</v>
      </c>
      <c r="G18">
        <v>0</v>
      </c>
      <c r="H18">
        <v>0</v>
      </c>
      <c r="I18">
        <f>Sheet3!E49*$M18</f>
        <v>0</v>
      </c>
      <c r="L18">
        <f t="shared" si="0"/>
        <v>1</v>
      </c>
      <c r="N18" s="12" t="str">
        <f t="shared" si="1"/>
        <v>Nelson Neal</v>
      </c>
      <c r="O18">
        <f t="shared" si="2"/>
        <v>0</v>
      </c>
      <c r="P18">
        <f t="shared" si="3"/>
        <v>1</v>
      </c>
      <c r="Q18">
        <f t="shared" si="4"/>
        <v>0</v>
      </c>
      <c r="R18">
        <f t="shared" si="5"/>
        <v>0</v>
      </c>
      <c r="S18">
        <f t="shared" si="6"/>
        <v>0</v>
      </c>
      <c r="T18">
        <f t="shared" si="7"/>
        <v>0</v>
      </c>
      <c r="U18">
        <f t="shared" si="8"/>
        <v>0</v>
      </c>
      <c r="V18">
        <f t="shared" si="9"/>
        <v>0</v>
      </c>
      <c r="W18">
        <f t="shared" si="10"/>
        <v>0</v>
      </c>
      <c r="Y18">
        <f t="shared" si="11"/>
        <v>1</v>
      </c>
    </row>
    <row r="19" spans="1:25" x14ac:dyDescent="0.2">
      <c r="A19" s="13" t="s">
        <v>115</v>
      </c>
      <c r="B19" s="13" t="s">
        <v>86</v>
      </c>
      <c r="C19" s="13">
        <v>6</v>
      </c>
      <c r="D19" s="13">
        <v>7</v>
      </c>
      <c r="E19">
        <v>0</v>
      </c>
      <c r="F19">
        <v>1</v>
      </c>
      <c r="G19">
        <v>0</v>
      </c>
      <c r="H19">
        <v>0</v>
      </c>
      <c r="I19">
        <f>Sheet3!E50*$M19</f>
        <v>0</v>
      </c>
      <c r="L19">
        <f t="shared" si="0"/>
        <v>1</v>
      </c>
      <c r="N19" s="12" t="str">
        <f t="shared" si="1"/>
        <v>Martin Lin</v>
      </c>
      <c r="O19">
        <f t="shared" si="2"/>
        <v>0</v>
      </c>
      <c r="P19">
        <f t="shared" si="3"/>
        <v>1</v>
      </c>
      <c r="Q19">
        <f t="shared" si="4"/>
        <v>0</v>
      </c>
      <c r="R19">
        <f t="shared" si="5"/>
        <v>0</v>
      </c>
      <c r="S19">
        <f t="shared" si="6"/>
        <v>0</v>
      </c>
      <c r="T19">
        <f t="shared" si="7"/>
        <v>0</v>
      </c>
      <c r="U19">
        <f t="shared" si="8"/>
        <v>0</v>
      </c>
      <c r="V19">
        <f t="shared" si="9"/>
        <v>0</v>
      </c>
      <c r="W19">
        <f t="shared" si="10"/>
        <v>0</v>
      </c>
      <c r="Y19">
        <f t="shared" si="11"/>
        <v>1</v>
      </c>
    </row>
    <row r="20" spans="1:25" x14ac:dyDescent="0.2">
      <c r="A20" s="13" t="s">
        <v>116</v>
      </c>
      <c r="B20" s="13" t="s">
        <v>86</v>
      </c>
      <c r="C20" s="13">
        <v>7</v>
      </c>
      <c r="D20" s="13">
        <v>8</v>
      </c>
      <c r="E20">
        <v>0</v>
      </c>
      <c r="F20">
        <v>1</v>
      </c>
      <c r="G20">
        <v>0</v>
      </c>
      <c r="H20">
        <v>0</v>
      </c>
      <c r="I20">
        <f>Sheet3!E51*$M20</f>
        <v>0</v>
      </c>
      <c r="L20">
        <f t="shared" si="0"/>
        <v>1</v>
      </c>
      <c r="N20" s="12" t="str">
        <f t="shared" si="1"/>
        <v>Lance Cunningham</v>
      </c>
      <c r="O20">
        <f t="shared" si="2"/>
        <v>0</v>
      </c>
      <c r="P20">
        <f t="shared" si="3"/>
        <v>1</v>
      </c>
      <c r="Q20">
        <f t="shared" si="4"/>
        <v>0</v>
      </c>
      <c r="R20">
        <f t="shared" si="5"/>
        <v>0</v>
      </c>
      <c r="S20">
        <f t="shared" si="6"/>
        <v>0</v>
      </c>
      <c r="T20">
        <f t="shared" si="7"/>
        <v>0</v>
      </c>
      <c r="U20">
        <f t="shared" si="8"/>
        <v>0</v>
      </c>
      <c r="V20">
        <f t="shared" si="9"/>
        <v>0</v>
      </c>
      <c r="W20">
        <f t="shared" si="10"/>
        <v>0</v>
      </c>
      <c r="Y20">
        <f t="shared" si="11"/>
        <v>1</v>
      </c>
    </row>
    <row r="21" spans="1:25" x14ac:dyDescent="0.2">
      <c r="A21" s="13" t="s">
        <v>118</v>
      </c>
      <c r="B21" s="13" t="s">
        <v>86</v>
      </c>
      <c r="C21" s="13">
        <v>8</v>
      </c>
      <c r="D21" s="13">
        <v>9</v>
      </c>
      <c r="E21">
        <v>0</v>
      </c>
      <c r="F21">
        <v>1</v>
      </c>
      <c r="G21">
        <v>0</v>
      </c>
      <c r="H21">
        <v>0</v>
      </c>
      <c r="I21">
        <f>Sheet3!E52*$M21</f>
        <v>0</v>
      </c>
      <c r="L21">
        <f>SUM(E21:K21)</f>
        <v>1</v>
      </c>
      <c r="N21" s="12" t="str">
        <f t="shared" si="1"/>
        <v>Chonawee Supatgiat</v>
      </c>
      <c r="O21" t="s">
        <v>10</v>
      </c>
      <c r="P21" t="s">
        <v>10</v>
      </c>
      <c r="Q21" t="s">
        <v>10</v>
      </c>
      <c r="R21" t="s">
        <v>10</v>
      </c>
      <c r="S21" t="s">
        <v>10</v>
      </c>
      <c r="T21" t="s">
        <v>10</v>
      </c>
      <c r="U21" t="s">
        <v>10</v>
      </c>
      <c r="V21" t="s">
        <v>10</v>
      </c>
      <c r="W21" t="s">
        <v>10</v>
      </c>
      <c r="Y21" t="s">
        <v>10</v>
      </c>
    </row>
    <row r="22" spans="1:25" x14ac:dyDescent="0.2">
      <c r="A22" s="13" t="s">
        <v>117</v>
      </c>
      <c r="B22" s="13" t="s">
        <v>91</v>
      </c>
      <c r="C22" s="13">
        <v>9</v>
      </c>
      <c r="D22" s="13">
        <v>10</v>
      </c>
      <c r="E22">
        <v>0</v>
      </c>
      <c r="F22">
        <v>1</v>
      </c>
      <c r="G22">
        <v>0</v>
      </c>
      <c r="H22">
        <v>0</v>
      </c>
      <c r="I22">
        <f>Sheet3!E53*$M22</f>
        <v>0</v>
      </c>
      <c r="L22">
        <f t="shared" si="0"/>
        <v>1</v>
      </c>
      <c r="N22" s="12" t="str">
        <f t="shared" si="1"/>
        <v>Sevil Yaman</v>
      </c>
      <c r="O22">
        <f t="shared" si="2"/>
        <v>0</v>
      </c>
      <c r="P22">
        <f t="shared" si="3"/>
        <v>0</v>
      </c>
      <c r="Q22">
        <f t="shared" si="4"/>
        <v>0</v>
      </c>
      <c r="R22">
        <f t="shared" si="5"/>
        <v>0</v>
      </c>
      <c r="S22">
        <f t="shared" si="6"/>
        <v>0</v>
      </c>
      <c r="T22">
        <f t="shared" si="7"/>
        <v>1</v>
      </c>
      <c r="U22">
        <f t="shared" si="8"/>
        <v>0</v>
      </c>
      <c r="V22">
        <f t="shared" si="9"/>
        <v>0</v>
      </c>
      <c r="W22">
        <f t="shared" si="10"/>
        <v>0</v>
      </c>
      <c r="Y22">
        <f t="shared" si="11"/>
        <v>1</v>
      </c>
    </row>
    <row r="23" spans="1:25" x14ac:dyDescent="0.2">
      <c r="A23" s="13" t="s">
        <v>121</v>
      </c>
      <c r="B23" s="13" t="s">
        <v>122</v>
      </c>
      <c r="C23" s="13">
        <v>10</v>
      </c>
      <c r="D23" s="13">
        <v>11</v>
      </c>
      <c r="E23">
        <v>0</v>
      </c>
      <c r="F23">
        <v>1</v>
      </c>
      <c r="G23">
        <v>0</v>
      </c>
      <c r="H23">
        <v>0</v>
      </c>
      <c r="I23">
        <f>Sheet3!E54*$M23</f>
        <v>0</v>
      </c>
      <c r="L23">
        <f t="shared" si="0"/>
        <v>1</v>
      </c>
      <c r="N23" s="12" t="str">
        <f t="shared" si="1"/>
        <v>Shravan Chopra</v>
      </c>
      <c r="O23">
        <f t="shared" si="2"/>
        <v>0</v>
      </c>
      <c r="P23">
        <f t="shared" si="3"/>
        <v>0</v>
      </c>
      <c r="Q23">
        <f t="shared" si="4"/>
        <v>0</v>
      </c>
      <c r="R23">
        <f t="shared" si="5"/>
        <v>0</v>
      </c>
      <c r="S23">
        <f t="shared" si="6"/>
        <v>0</v>
      </c>
      <c r="T23">
        <f t="shared" si="7"/>
        <v>0</v>
      </c>
      <c r="U23">
        <f t="shared" si="8"/>
        <v>0</v>
      </c>
      <c r="V23">
        <f t="shared" si="9"/>
        <v>0</v>
      </c>
      <c r="W23">
        <f t="shared" si="10"/>
        <v>0</v>
      </c>
      <c r="Y23">
        <f t="shared" si="11"/>
        <v>0</v>
      </c>
    </row>
    <row r="24" spans="1:25" x14ac:dyDescent="0.2">
      <c r="A24" s="13" t="s">
        <v>120</v>
      </c>
      <c r="B24" s="13" t="s">
        <v>5</v>
      </c>
      <c r="C24" s="13">
        <v>11</v>
      </c>
      <c r="D24" s="13">
        <v>12</v>
      </c>
      <c r="E24">
        <v>0</v>
      </c>
      <c r="F24">
        <v>1</v>
      </c>
      <c r="G24">
        <v>0</v>
      </c>
      <c r="H24">
        <v>0</v>
      </c>
      <c r="I24">
        <f>Sheet3!E55*$M24</f>
        <v>0</v>
      </c>
      <c r="L24">
        <f t="shared" si="0"/>
        <v>1</v>
      </c>
      <c r="N24" s="12" t="str">
        <f t="shared" si="1"/>
        <v>Shalesh Ganjoo</v>
      </c>
      <c r="O24">
        <f t="shared" si="2"/>
        <v>0</v>
      </c>
      <c r="P24">
        <f t="shared" si="3"/>
        <v>0</v>
      </c>
      <c r="Q24">
        <f t="shared" si="4"/>
        <v>0</v>
      </c>
      <c r="R24">
        <f t="shared" si="5"/>
        <v>0</v>
      </c>
      <c r="S24">
        <f t="shared" si="6"/>
        <v>0</v>
      </c>
      <c r="T24">
        <f t="shared" si="7"/>
        <v>0</v>
      </c>
      <c r="U24">
        <f t="shared" si="8"/>
        <v>0</v>
      </c>
      <c r="V24">
        <f t="shared" si="9"/>
        <v>0</v>
      </c>
      <c r="W24">
        <f t="shared" si="10"/>
        <v>0</v>
      </c>
      <c r="Y24">
        <f t="shared" si="11"/>
        <v>0</v>
      </c>
    </row>
    <row r="25" spans="1:25" x14ac:dyDescent="0.2">
      <c r="A25" s="13" t="s">
        <v>124</v>
      </c>
      <c r="B25" s="13" t="s">
        <v>100</v>
      </c>
      <c r="C25" s="13">
        <v>12</v>
      </c>
      <c r="D25" s="13">
        <v>13</v>
      </c>
      <c r="E25">
        <v>0</v>
      </c>
      <c r="F25">
        <v>1</v>
      </c>
      <c r="G25">
        <v>0</v>
      </c>
      <c r="H25">
        <v>0</v>
      </c>
      <c r="I25">
        <f>Sheet3!E56*$M25</f>
        <v>0</v>
      </c>
      <c r="L25">
        <f>SUM(E25:K25)</f>
        <v>1</v>
      </c>
      <c r="N25" s="12" t="str">
        <f t="shared" si="1"/>
        <v>Pravas Sud</v>
      </c>
      <c r="O25" t="s">
        <v>10</v>
      </c>
      <c r="P25" t="s">
        <v>10</v>
      </c>
      <c r="Q25" t="s">
        <v>10</v>
      </c>
      <c r="R25" t="s">
        <v>10</v>
      </c>
      <c r="S25" t="s">
        <v>10</v>
      </c>
      <c r="T25" t="s">
        <v>10</v>
      </c>
      <c r="U25" t="s">
        <v>10</v>
      </c>
      <c r="V25" t="s">
        <v>10</v>
      </c>
      <c r="W25" t="s">
        <v>10</v>
      </c>
      <c r="Y25" t="s">
        <v>10</v>
      </c>
    </row>
    <row r="26" spans="1:25" x14ac:dyDescent="0.2">
      <c r="A26" s="13"/>
      <c r="B26" s="13"/>
      <c r="C26" s="13"/>
      <c r="D26" s="13"/>
      <c r="N26" s="12" t="s">
        <v>10</v>
      </c>
    </row>
    <row r="27" spans="1:25" x14ac:dyDescent="0.2">
      <c r="A27" s="13"/>
      <c r="B27" s="12"/>
      <c r="C27" s="12"/>
      <c r="D27" s="12"/>
      <c r="N27" s="12" t="s">
        <v>10</v>
      </c>
    </row>
    <row r="28" spans="1:25" x14ac:dyDescent="0.2">
      <c r="A28" s="16" t="s">
        <v>106</v>
      </c>
      <c r="B28" s="16" t="s">
        <v>8</v>
      </c>
      <c r="C28" s="16">
        <v>1</v>
      </c>
      <c r="D28" s="16">
        <v>14</v>
      </c>
      <c r="E28">
        <v>0.3</v>
      </c>
      <c r="F28">
        <v>0.7</v>
      </c>
      <c r="G28">
        <v>0</v>
      </c>
      <c r="H28">
        <v>0</v>
      </c>
      <c r="I28">
        <v>0</v>
      </c>
      <c r="L28">
        <f t="shared" si="0"/>
        <v>1</v>
      </c>
      <c r="N28" s="12" t="str">
        <f t="shared" si="1"/>
        <v>Maureen</v>
      </c>
      <c r="O28">
        <f t="shared" si="2"/>
        <v>0</v>
      </c>
      <c r="P28">
        <f t="shared" si="3"/>
        <v>0</v>
      </c>
      <c r="Q28">
        <f t="shared" si="4"/>
        <v>0</v>
      </c>
      <c r="R28">
        <f t="shared" si="5"/>
        <v>0</v>
      </c>
      <c r="S28">
        <f t="shared" si="6"/>
        <v>0</v>
      </c>
      <c r="T28">
        <f t="shared" si="7"/>
        <v>0</v>
      </c>
      <c r="U28">
        <f t="shared" si="8"/>
        <v>0</v>
      </c>
      <c r="V28">
        <f t="shared" si="9"/>
        <v>0</v>
      </c>
      <c r="W28">
        <f t="shared" si="10"/>
        <v>0</v>
      </c>
      <c r="Y28">
        <f t="shared" si="11"/>
        <v>0</v>
      </c>
    </row>
    <row r="29" spans="1:25" x14ac:dyDescent="0.2">
      <c r="A29" s="16" t="s">
        <v>119</v>
      </c>
      <c r="B29" s="16" t="s">
        <v>86</v>
      </c>
      <c r="C29" s="16">
        <v>2</v>
      </c>
      <c r="D29" s="16">
        <v>15</v>
      </c>
      <c r="E29">
        <v>0.3</v>
      </c>
      <c r="F29">
        <v>0.7</v>
      </c>
      <c r="G29">
        <v>0</v>
      </c>
      <c r="H29">
        <v>0</v>
      </c>
      <c r="I29">
        <v>0</v>
      </c>
      <c r="L29">
        <f t="shared" si="0"/>
        <v>1</v>
      </c>
      <c r="N29" s="12" t="str">
        <f t="shared" si="1"/>
        <v>Gwyn Koepke</v>
      </c>
      <c r="O29">
        <f t="shared" si="2"/>
        <v>0</v>
      </c>
      <c r="P29">
        <f t="shared" si="3"/>
        <v>1</v>
      </c>
      <c r="Q29">
        <f t="shared" si="4"/>
        <v>0</v>
      </c>
      <c r="R29">
        <f t="shared" si="5"/>
        <v>0</v>
      </c>
      <c r="S29">
        <f t="shared" si="6"/>
        <v>0</v>
      </c>
      <c r="T29">
        <f t="shared" si="7"/>
        <v>0</v>
      </c>
      <c r="U29">
        <f t="shared" si="8"/>
        <v>0</v>
      </c>
      <c r="V29">
        <f t="shared" si="9"/>
        <v>0</v>
      </c>
      <c r="W29">
        <f t="shared" si="10"/>
        <v>0</v>
      </c>
      <c r="Y29">
        <f t="shared" si="11"/>
        <v>1</v>
      </c>
    </row>
    <row r="30" spans="1:25" x14ac:dyDescent="0.2">
      <c r="A30" s="16" t="s">
        <v>123</v>
      </c>
      <c r="B30" s="16" t="s">
        <v>5</v>
      </c>
      <c r="C30" s="16">
        <v>3</v>
      </c>
      <c r="D30" s="16">
        <v>16</v>
      </c>
      <c r="E30">
        <v>0.3</v>
      </c>
      <c r="F30">
        <v>0.7</v>
      </c>
      <c r="G30">
        <v>0</v>
      </c>
      <c r="H30">
        <v>0</v>
      </c>
      <c r="I30">
        <v>0</v>
      </c>
      <c r="L30">
        <f t="shared" si="0"/>
        <v>1</v>
      </c>
      <c r="N30" s="12" t="str">
        <f t="shared" si="1"/>
        <v>Mitra Mujica</v>
      </c>
      <c r="O30">
        <f t="shared" si="2"/>
        <v>0</v>
      </c>
      <c r="P30">
        <f t="shared" si="3"/>
        <v>0</v>
      </c>
      <c r="Q30">
        <f t="shared" si="4"/>
        <v>0</v>
      </c>
      <c r="R30">
        <f t="shared" si="5"/>
        <v>0</v>
      </c>
      <c r="S30">
        <f t="shared" si="6"/>
        <v>0</v>
      </c>
      <c r="T30">
        <f t="shared" si="7"/>
        <v>0</v>
      </c>
      <c r="U30">
        <f t="shared" si="8"/>
        <v>0</v>
      </c>
      <c r="V30">
        <f t="shared" si="9"/>
        <v>0</v>
      </c>
      <c r="W30">
        <f t="shared" si="10"/>
        <v>0</v>
      </c>
      <c r="Y30">
        <f t="shared" si="11"/>
        <v>0</v>
      </c>
    </row>
    <row r="31" spans="1:25" x14ac:dyDescent="0.2">
      <c r="A31" s="16" t="s">
        <v>15</v>
      </c>
      <c r="B31" s="16" t="s">
        <v>0</v>
      </c>
      <c r="C31" s="16">
        <v>4</v>
      </c>
      <c r="D31" s="16">
        <v>17</v>
      </c>
      <c r="E31">
        <v>0.3</v>
      </c>
      <c r="F31">
        <v>0.7</v>
      </c>
      <c r="G31">
        <v>0</v>
      </c>
      <c r="H31">
        <v>0</v>
      </c>
      <c r="I31">
        <v>0</v>
      </c>
      <c r="L31">
        <f t="shared" si="0"/>
        <v>1</v>
      </c>
      <c r="N31" s="12" t="str">
        <f t="shared" si="1"/>
        <v>Vacant</v>
      </c>
      <c r="O31">
        <f t="shared" si="2"/>
        <v>0</v>
      </c>
      <c r="P31">
        <f t="shared" si="3"/>
        <v>0</v>
      </c>
      <c r="Q31">
        <f t="shared" si="4"/>
        <v>0</v>
      </c>
      <c r="R31">
        <f t="shared" si="5"/>
        <v>0</v>
      </c>
      <c r="S31">
        <f t="shared" si="6"/>
        <v>0</v>
      </c>
      <c r="T31">
        <f t="shared" si="7"/>
        <v>0</v>
      </c>
      <c r="U31">
        <f t="shared" si="8"/>
        <v>0</v>
      </c>
      <c r="V31">
        <f t="shared" si="9"/>
        <v>0</v>
      </c>
      <c r="W31">
        <f t="shared" si="10"/>
        <v>0</v>
      </c>
      <c r="Y31">
        <f t="shared" si="11"/>
        <v>0</v>
      </c>
    </row>
    <row r="32" spans="1:25" x14ac:dyDescent="0.2">
      <c r="A32" s="16"/>
      <c r="B32" s="16"/>
      <c r="C32" s="16"/>
      <c r="D32" s="16"/>
      <c r="N32" s="12" t="s">
        <v>10</v>
      </c>
    </row>
    <row r="33" spans="1:25" x14ac:dyDescent="0.2">
      <c r="A33" s="12"/>
      <c r="B33" s="12"/>
      <c r="C33" s="12"/>
      <c r="D33" s="12"/>
      <c r="N33" s="12" t="s">
        <v>10</v>
      </c>
    </row>
    <row r="34" spans="1:25" x14ac:dyDescent="0.2">
      <c r="A34" s="14" t="s">
        <v>125</v>
      </c>
      <c r="B34" s="14" t="s">
        <v>85</v>
      </c>
      <c r="C34" s="14">
        <v>1</v>
      </c>
      <c r="D34" s="14">
        <v>18</v>
      </c>
      <c r="E34">
        <v>1</v>
      </c>
      <c r="F34">
        <v>0</v>
      </c>
      <c r="G34">
        <v>0</v>
      </c>
      <c r="H34">
        <v>0</v>
      </c>
      <c r="I34">
        <v>0</v>
      </c>
      <c r="L34">
        <f t="shared" si="0"/>
        <v>1</v>
      </c>
      <c r="N34" s="12" t="str">
        <f t="shared" si="1"/>
        <v>Tanya Tamarchenko</v>
      </c>
      <c r="O34">
        <f t="shared" si="2"/>
        <v>1</v>
      </c>
      <c r="P34">
        <f t="shared" si="3"/>
        <v>0</v>
      </c>
      <c r="Q34">
        <f t="shared" si="4"/>
        <v>0</v>
      </c>
      <c r="R34">
        <f t="shared" si="5"/>
        <v>0</v>
      </c>
      <c r="S34">
        <f t="shared" si="6"/>
        <v>0</v>
      </c>
      <c r="T34">
        <f t="shared" si="7"/>
        <v>0</v>
      </c>
      <c r="U34">
        <f t="shared" si="8"/>
        <v>0</v>
      </c>
      <c r="V34">
        <f t="shared" si="9"/>
        <v>0</v>
      </c>
      <c r="W34">
        <f t="shared" si="10"/>
        <v>0</v>
      </c>
      <c r="Y34">
        <f t="shared" si="11"/>
        <v>1</v>
      </c>
    </row>
    <row r="35" spans="1:25" x14ac:dyDescent="0.2">
      <c r="A35" s="14" t="s">
        <v>126</v>
      </c>
      <c r="B35" s="14" t="s">
        <v>86</v>
      </c>
      <c r="C35" s="14">
        <v>2</v>
      </c>
      <c r="D35" s="14">
        <v>19</v>
      </c>
      <c r="E35">
        <v>1</v>
      </c>
      <c r="F35">
        <v>0</v>
      </c>
      <c r="G35">
        <v>0</v>
      </c>
      <c r="H35">
        <v>0</v>
      </c>
      <c r="I35">
        <v>0</v>
      </c>
      <c r="L35">
        <f t="shared" si="0"/>
        <v>1</v>
      </c>
      <c r="N35" s="12" t="str">
        <f t="shared" si="1"/>
        <v>Rabi De</v>
      </c>
      <c r="O35">
        <f t="shared" si="2"/>
        <v>0</v>
      </c>
      <c r="P35">
        <f t="shared" si="3"/>
        <v>1</v>
      </c>
      <c r="Q35">
        <f t="shared" si="4"/>
        <v>0</v>
      </c>
      <c r="R35">
        <f t="shared" si="5"/>
        <v>0</v>
      </c>
      <c r="S35">
        <f t="shared" si="6"/>
        <v>0</v>
      </c>
      <c r="T35">
        <f t="shared" si="7"/>
        <v>0</v>
      </c>
      <c r="U35">
        <f t="shared" si="8"/>
        <v>0</v>
      </c>
      <c r="V35">
        <f t="shared" si="9"/>
        <v>0</v>
      </c>
      <c r="W35">
        <f t="shared" si="10"/>
        <v>0</v>
      </c>
      <c r="Y35">
        <f t="shared" si="11"/>
        <v>1</v>
      </c>
    </row>
    <row r="36" spans="1:25" x14ac:dyDescent="0.2">
      <c r="A36" s="14" t="s">
        <v>127</v>
      </c>
      <c r="B36" s="14" t="s">
        <v>86</v>
      </c>
      <c r="C36" s="14">
        <v>3</v>
      </c>
      <c r="D36" s="14">
        <v>20</v>
      </c>
      <c r="E36">
        <v>1</v>
      </c>
      <c r="F36">
        <v>0</v>
      </c>
      <c r="G36">
        <v>0</v>
      </c>
      <c r="H36">
        <v>0</v>
      </c>
      <c r="I36">
        <v>0</v>
      </c>
      <c r="L36">
        <f t="shared" si="0"/>
        <v>1</v>
      </c>
      <c r="N36" s="12" t="str">
        <f t="shared" si="1"/>
        <v>Jaesoo Lew</v>
      </c>
      <c r="O36">
        <f t="shared" si="2"/>
        <v>0</v>
      </c>
      <c r="P36">
        <f t="shared" si="3"/>
        <v>1</v>
      </c>
      <c r="Q36">
        <f t="shared" si="4"/>
        <v>0</v>
      </c>
      <c r="R36">
        <f t="shared" si="5"/>
        <v>0</v>
      </c>
      <c r="S36">
        <f t="shared" si="6"/>
        <v>0</v>
      </c>
      <c r="T36">
        <f t="shared" si="7"/>
        <v>0</v>
      </c>
      <c r="U36">
        <f t="shared" si="8"/>
        <v>0</v>
      </c>
      <c r="V36">
        <f t="shared" si="9"/>
        <v>0</v>
      </c>
      <c r="W36">
        <f t="shared" si="10"/>
        <v>0</v>
      </c>
      <c r="Y36">
        <f t="shared" si="11"/>
        <v>1</v>
      </c>
    </row>
    <row r="37" spans="1:25" x14ac:dyDescent="0.2">
      <c r="A37" s="14" t="s">
        <v>128</v>
      </c>
      <c r="B37" s="14" t="s">
        <v>86</v>
      </c>
      <c r="C37" s="14">
        <v>4</v>
      </c>
      <c r="D37" s="14">
        <v>21</v>
      </c>
      <c r="E37">
        <v>1</v>
      </c>
      <c r="F37">
        <v>0</v>
      </c>
      <c r="G37">
        <v>0</v>
      </c>
      <c r="H37">
        <v>0</v>
      </c>
      <c r="I37">
        <v>0</v>
      </c>
      <c r="L37">
        <f t="shared" si="0"/>
        <v>1</v>
      </c>
      <c r="N37" s="12" t="str">
        <f t="shared" si="1"/>
        <v>Jason Sokolov</v>
      </c>
      <c r="O37">
        <f t="shared" si="2"/>
        <v>0</v>
      </c>
      <c r="P37">
        <f t="shared" si="3"/>
        <v>1</v>
      </c>
      <c r="Q37">
        <f t="shared" si="4"/>
        <v>0</v>
      </c>
      <c r="R37">
        <f t="shared" si="5"/>
        <v>0</v>
      </c>
      <c r="S37">
        <f t="shared" si="6"/>
        <v>0</v>
      </c>
      <c r="T37">
        <f t="shared" si="7"/>
        <v>0</v>
      </c>
      <c r="U37">
        <f t="shared" si="8"/>
        <v>0</v>
      </c>
      <c r="V37">
        <f t="shared" si="9"/>
        <v>0</v>
      </c>
      <c r="W37">
        <f t="shared" si="10"/>
        <v>0</v>
      </c>
      <c r="Y37">
        <f t="shared" si="11"/>
        <v>1</v>
      </c>
    </row>
    <row r="38" spans="1:25" x14ac:dyDescent="0.2">
      <c r="A38" s="14" t="s">
        <v>129</v>
      </c>
      <c r="B38" s="14" t="s">
        <v>86</v>
      </c>
      <c r="C38" s="14">
        <v>5</v>
      </c>
      <c r="D38" s="14">
        <v>22</v>
      </c>
      <c r="E38">
        <v>1</v>
      </c>
      <c r="F38">
        <v>0</v>
      </c>
      <c r="G38">
        <v>0</v>
      </c>
      <c r="H38">
        <v>0</v>
      </c>
      <c r="I38">
        <v>0</v>
      </c>
      <c r="L38">
        <f t="shared" si="0"/>
        <v>1</v>
      </c>
      <c r="N38" s="12" t="str">
        <f t="shared" si="1"/>
        <v>Rakesh Bharati</v>
      </c>
      <c r="O38">
        <f t="shared" si="2"/>
        <v>0</v>
      </c>
      <c r="P38">
        <f t="shared" si="3"/>
        <v>1</v>
      </c>
      <c r="Q38">
        <f t="shared" si="4"/>
        <v>0</v>
      </c>
      <c r="R38">
        <f t="shared" si="5"/>
        <v>0</v>
      </c>
      <c r="S38">
        <f t="shared" si="6"/>
        <v>0</v>
      </c>
      <c r="T38">
        <f t="shared" si="7"/>
        <v>0</v>
      </c>
      <c r="U38">
        <f t="shared" si="8"/>
        <v>0</v>
      </c>
      <c r="V38">
        <f t="shared" si="9"/>
        <v>0</v>
      </c>
      <c r="W38">
        <f t="shared" si="10"/>
        <v>0</v>
      </c>
      <c r="Y38">
        <f t="shared" si="11"/>
        <v>1</v>
      </c>
    </row>
    <row r="39" spans="1:25" x14ac:dyDescent="0.2">
      <c r="A39" s="14" t="s">
        <v>130</v>
      </c>
      <c r="B39" s="14" t="s">
        <v>86</v>
      </c>
      <c r="C39" s="14">
        <v>6</v>
      </c>
      <c r="D39" s="14">
        <v>23</v>
      </c>
      <c r="E39">
        <v>1</v>
      </c>
      <c r="F39">
        <v>0</v>
      </c>
      <c r="G39">
        <v>0</v>
      </c>
      <c r="H39">
        <v>0</v>
      </c>
      <c r="I39">
        <v>0</v>
      </c>
      <c r="L39">
        <f>SUM(E39:K39)</f>
        <v>1</v>
      </c>
      <c r="N39" s="12" t="str">
        <f t="shared" si="1"/>
        <v>Sriram</v>
      </c>
      <c r="O39" t="s">
        <v>10</v>
      </c>
      <c r="P39" t="s">
        <v>10</v>
      </c>
      <c r="Q39" t="s">
        <v>10</v>
      </c>
      <c r="R39" t="s">
        <v>10</v>
      </c>
      <c r="S39" t="s">
        <v>10</v>
      </c>
      <c r="T39" t="s">
        <v>10</v>
      </c>
      <c r="U39" t="s">
        <v>10</v>
      </c>
      <c r="V39" t="s">
        <v>10</v>
      </c>
      <c r="W39" t="s">
        <v>10</v>
      </c>
      <c r="Y39" t="s">
        <v>10</v>
      </c>
    </row>
    <row r="40" spans="1:25" x14ac:dyDescent="0.2">
      <c r="A40" s="14" t="s">
        <v>15</v>
      </c>
      <c r="B40" s="14" t="s">
        <v>86</v>
      </c>
      <c r="C40" s="14">
        <v>7</v>
      </c>
      <c r="D40" s="14">
        <v>24</v>
      </c>
      <c r="E40">
        <v>1</v>
      </c>
      <c r="F40">
        <v>0</v>
      </c>
      <c r="G40">
        <v>0</v>
      </c>
      <c r="H40">
        <v>0</v>
      </c>
      <c r="I40">
        <v>0</v>
      </c>
      <c r="L40">
        <f t="shared" si="0"/>
        <v>1</v>
      </c>
      <c r="N40" s="12" t="str">
        <f t="shared" si="1"/>
        <v>Vacant</v>
      </c>
      <c r="O40">
        <f t="shared" si="2"/>
        <v>0</v>
      </c>
      <c r="P40">
        <f t="shared" si="3"/>
        <v>1</v>
      </c>
      <c r="Q40">
        <f t="shared" si="4"/>
        <v>0</v>
      </c>
      <c r="R40">
        <f t="shared" si="5"/>
        <v>0</v>
      </c>
      <c r="S40">
        <f t="shared" si="6"/>
        <v>0</v>
      </c>
      <c r="T40">
        <f t="shared" si="7"/>
        <v>0</v>
      </c>
      <c r="U40">
        <f t="shared" si="8"/>
        <v>0</v>
      </c>
      <c r="V40">
        <f t="shared" si="9"/>
        <v>0</v>
      </c>
      <c r="W40">
        <f t="shared" si="10"/>
        <v>0</v>
      </c>
      <c r="Y40">
        <f t="shared" si="11"/>
        <v>1</v>
      </c>
    </row>
    <row r="41" spans="1:25" x14ac:dyDescent="0.2">
      <c r="A41" s="14"/>
      <c r="B41" s="14"/>
      <c r="C41" s="14"/>
      <c r="D41" s="14"/>
      <c r="N41" s="12"/>
    </row>
    <row r="42" spans="1:25" x14ac:dyDescent="0.2">
      <c r="A42" s="14"/>
      <c r="B42" s="14"/>
      <c r="C42" s="14"/>
      <c r="D42" s="14"/>
      <c r="E42" s="12" t="s">
        <v>93</v>
      </c>
      <c r="F42" s="12" t="s">
        <v>167</v>
      </c>
      <c r="G42" s="12" t="s">
        <v>168</v>
      </c>
      <c r="H42" s="12" t="s">
        <v>80</v>
      </c>
      <c r="I42" s="12" t="s">
        <v>169</v>
      </c>
      <c r="N42" s="12"/>
    </row>
    <row r="43" spans="1:25" x14ac:dyDescent="0.2">
      <c r="A43" s="12"/>
      <c r="B43" s="12"/>
      <c r="C43" s="12"/>
      <c r="D43" s="12"/>
      <c r="N43" s="12"/>
    </row>
    <row r="44" spans="1:25" x14ac:dyDescent="0.2">
      <c r="A44" s="15" t="s">
        <v>48</v>
      </c>
      <c r="B44" s="15" t="s">
        <v>84</v>
      </c>
      <c r="C44" s="15">
        <v>1</v>
      </c>
      <c r="D44" s="15">
        <v>25</v>
      </c>
      <c r="E44">
        <v>0</v>
      </c>
      <c r="F44">
        <v>0</v>
      </c>
      <c r="G44">
        <v>0</v>
      </c>
      <c r="H44">
        <v>0.75</v>
      </c>
      <c r="I44">
        <v>0.25</v>
      </c>
      <c r="L44">
        <f t="shared" si="0"/>
        <v>1</v>
      </c>
      <c r="N44" s="12" t="str">
        <f t="shared" si="1"/>
        <v>KP</v>
      </c>
      <c r="O44">
        <f t="shared" si="2"/>
        <v>0</v>
      </c>
      <c r="P44">
        <f t="shared" si="3"/>
        <v>0</v>
      </c>
      <c r="Q44">
        <f t="shared" si="4"/>
        <v>0</v>
      </c>
      <c r="R44">
        <f t="shared" si="5"/>
        <v>0</v>
      </c>
      <c r="S44">
        <f t="shared" si="6"/>
        <v>0</v>
      </c>
      <c r="T44">
        <f t="shared" si="7"/>
        <v>0</v>
      </c>
      <c r="U44">
        <f t="shared" si="8"/>
        <v>0</v>
      </c>
      <c r="V44">
        <f t="shared" si="9"/>
        <v>0</v>
      </c>
      <c r="W44">
        <f t="shared" si="10"/>
        <v>1</v>
      </c>
      <c r="Y44">
        <f t="shared" si="11"/>
        <v>1</v>
      </c>
    </row>
    <row r="45" spans="1:25" x14ac:dyDescent="0.2">
      <c r="A45" s="15" t="s">
        <v>131</v>
      </c>
      <c r="B45" s="15" t="s">
        <v>85</v>
      </c>
      <c r="C45" s="15">
        <v>2</v>
      </c>
      <c r="D45" s="15">
        <v>26</v>
      </c>
      <c r="E45">
        <v>0</v>
      </c>
      <c r="F45">
        <v>0</v>
      </c>
      <c r="G45">
        <v>0</v>
      </c>
      <c r="H45">
        <v>1</v>
      </c>
      <c r="I45">
        <v>0</v>
      </c>
      <c r="L45">
        <f t="shared" si="0"/>
        <v>1</v>
      </c>
      <c r="N45" s="12" t="str">
        <f t="shared" si="1"/>
        <v>Osman Sezgen</v>
      </c>
      <c r="O45">
        <f t="shared" si="2"/>
        <v>1</v>
      </c>
      <c r="P45">
        <f t="shared" si="3"/>
        <v>0</v>
      </c>
      <c r="Q45">
        <f t="shared" si="4"/>
        <v>0</v>
      </c>
      <c r="R45">
        <f t="shared" si="5"/>
        <v>0</v>
      </c>
      <c r="S45">
        <f t="shared" si="6"/>
        <v>0</v>
      </c>
      <c r="T45">
        <f t="shared" si="7"/>
        <v>0</v>
      </c>
      <c r="U45">
        <f t="shared" si="8"/>
        <v>0</v>
      </c>
      <c r="V45">
        <f t="shared" si="9"/>
        <v>0</v>
      </c>
      <c r="W45">
        <f t="shared" si="10"/>
        <v>0</v>
      </c>
      <c r="Y45">
        <f t="shared" si="11"/>
        <v>1</v>
      </c>
    </row>
    <row r="46" spans="1:25" x14ac:dyDescent="0.2">
      <c r="A46" s="15" t="s">
        <v>132</v>
      </c>
      <c r="B46" s="15" t="s">
        <v>86</v>
      </c>
      <c r="C46" s="15">
        <v>3</v>
      </c>
      <c r="D46" s="15">
        <v>27</v>
      </c>
      <c r="E46">
        <v>0</v>
      </c>
      <c r="F46">
        <v>0</v>
      </c>
      <c r="G46">
        <v>0</v>
      </c>
      <c r="H46">
        <v>1</v>
      </c>
      <c r="I46">
        <v>0</v>
      </c>
      <c r="L46">
        <f t="shared" si="0"/>
        <v>1</v>
      </c>
      <c r="N46" s="12" t="str">
        <f t="shared" si="1"/>
        <v>Anguel Grigorov</v>
      </c>
      <c r="O46">
        <f t="shared" si="2"/>
        <v>0</v>
      </c>
      <c r="P46">
        <f t="shared" si="3"/>
        <v>1</v>
      </c>
      <c r="Q46">
        <f t="shared" si="4"/>
        <v>0</v>
      </c>
      <c r="R46">
        <f t="shared" si="5"/>
        <v>0</v>
      </c>
      <c r="S46">
        <f t="shared" si="6"/>
        <v>0</v>
      </c>
      <c r="T46">
        <f t="shared" si="7"/>
        <v>0</v>
      </c>
      <c r="U46">
        <f t="shared" si="8"/>
        <v>0</v>
      </c>
      <c r="V46">
        <f t="shared" si="9"/>
        <v>0</v>
      </c>
      <c r="W46">
        <f t="shared" si="10"/>
        <v>0</v>
      </c>
      <c r="Y46">
        <f t="shared" si="11"/>
        <v>1</v>
      </c>
    </row>
    <row r="47" spans="1:25" x14ac:dyDescent="0.2">
      <c r="A47" s="15" t="s">
        <v>133</v>
      </c>
      <c r="B47" s="15" t="s">
        <v>86</v>
      </c>
      <c r="C47" s="15">
        <v>4</v>
      </c>
      <c r="D47" s="15">
        <v>28</v>
      </c>
      <c r="E47">
        <v>0</v>
      </c>
      <c r="F47">
        <v>0</v>
      </c>
      <c r="G47">
        <v>0</v>
      </c>
      <c r="H47">
        <v>1</v>
      </c>
      <c r="I47">
        <v>0</v>
      </c>
      <c r="L47">
        <f t="shared" si="0"/>
        <v>1</v>
      </c>
      <c r="N47" s="12" t="str">
        <f t="shared" si="1"/>
        <v>Wichai Naronwanich</v>
      </c>
      <c r="O47">
        <f t="shared" si="2"/>
        <v>0</v>
      </c>
      <c r="P47">
        <f t="shared" si="3"/>
        <v>1</v>
      </c>
      <c r="Q47">
        <f t="shared" si="4"/>
        <v>0</v>
      </c>
      <c r="R47">
        <f t="shared" si="5"/>
        <v>0</v>
      </c>
      <c r="S47">
        <f t="shared" si="6"/>
        <v>0</v>
      </c>
      <c r="T47">
        <f t="shared" si="7"/>
        <v>0</v>
      </c>
      <c r="U47">
        <f t="shared" si="8"/>
        <v>0</v>
      </c>
      <c r="V47">
        <f t="shared" si="9"/>
        <v>0</v>
      </c>
      <c r="W47">
        <f t="shared" si="10"/>
        <v>0</v>
      </c>
      <c r="Y47">
        <f t="shared" si="11"/>
        <v>1</v>
      </c>
    </row>
    <row r="48" spans="1:25" x14ac:dyDescent="0.2">
      <c r="A48" s="15" t="s">
        <v>134</v>
      </c>
      <c r="B48" s="15" t="s">
        <v>86</v>
      </c>
      <c r="C48" s="15">
        <v>5</v>
      </c>
      <c r="D48" s="15">
        <v>29</v>
      </c>
      <c r="E48">
        <v>0</v>
      </c>
      <c r="F48">
        <v>0</v>
      </c>
      <c r="G48">
        <v>0</v>
      </c>
      <c r="H48">
        <v>1</v>
      </c>
      <c r="I48">
        <v>0</v>
      </c>
      <c r="L48">
        <f t="shared" si="0"/>
        <v>1</v>
      </c>
      <c r="N48" s="12" t="str">
        <f t="shared" si="1"/>
        <v>Seksan Kiatsupaibul</v>
      </c>
      <c r="O48">
        <f t="shared" si="2"/>
        <v>0</v>
      </c>
      <c r="P48">
        <f t="shared" si="3"/>
        <v>1</v>
      </c>
      <c r="Q48">
        <f t="shared" si="4"/>
        <v>0</v>
      </c>
      <c r="R48">
        <f t="shared" si="5"/>
        <v>0</v>
      </c>
      <c r="S48">
        <f t="shared" si="6"/>
        <v>0</v>
      </c>
      <c r="T48">
        <f t="shared" si="7"/>
        <v>0</v>
      </c>
      <c r="U48">
        <f t="shared" si="8"/>
        <v>0</v>
      </c>
      <c r="V48">
        <f t="shared" si="9"/>
        <v>0</v>
      </c>
      <c r="W48">
        <f t="shared" si="10"/>
        <v>0</v>
      </c>
      <c r="Y48">
        <f t="shared" si="11"/>
        <v>1</v>
      </c>
    </row>
    <row r="49" spans="1:25" x14ac:dyDescent="0.2">
      <c r="A49" s="15" t="s">
        <v>135</v>
      </c>
      <c r="B49" s="15" t="s">
        <v>86</v>
      </c>
      <c r="C49" s="15">
        <v>6</v>
      </c>
      <c r="D49" s="15">
        <v>30</v>
      </c>
      <c r="E49">
        <v>0</v>
      </c>
      <c r="F49">
        <v>0</v>
      </c>
      <c r="G49">
        <v>0</v>
      </c>
      <c r="H49">
        <v>1</v>
      </c>
      <c r="I49">
        <v>0</v>
      </c>
      <c r="L49">
        <f t="shared" si="0"/>
        <v>1</v>
      </c>
      <c r="N49" s="12" t="str">
        <f t="shared" si="1"/>
        <v>Praveen Mellacheruvu</v>
      </c>
      <c r="O49">
        <f t="shared" si="2"/>
        <v>0</v>
      </c>
      <c r="P49">
        <f t="shared" si="3"/>
        <v>1</v>
      </c>
      <c r="Q49">
        <f t="shared" si="4"/>
        <v>0</v>
      </c>
      <c r="R49">
        <f t="shared" si="5"/>
        <v>0</v>
      </c>
      <c r="S49">
        <f t="shared" si="6"/>
        <v>0</v>
      </c>
      <c r="T49">
        <f t="shared" si="7"/>
        <v>0</v>
      </c>
      <c r="U49">
        <f t="shared" si="8"/>
        <v>0</v>
      </c>
      <c r="V49">
        <f t="shared" si="9"/>
        <v>0</v>
      </c>
      <c r="W49">
        <f t="shared" si="10"/>
        <v>0</v>
      </c>
      <c r="Y49">
        <f t="shared" si="11"/>
        <v>1</v>
      </c>
    </row>
    <row r="50" spans="1:25" x14ac:dyDescent="0.2">
      <c r="A50" s="15" t="s">
        <v>136</v>
      </c>
      <c r="B50" s="15" t="s">
        <v>91</v>
      </c>
      <c r="C50" s="15">
        <v>7</v>
      </c>
      <c r="D50" s="15">
        <v>31</v>
      </c>
      <c r="E50">
        <v>0</v>
      </c>
      <c r="F50">
        <v>0</v>
      </c>
      <c r="G50">
        <v>0</v>
      </c>
      <c r="H50">
        <v>1</v>
      </c>
      <c r="I50">
        <v>0</v>
      </c>
      <c r="L50">
        <f t="shared" si="0"/>
        <v>1</v>
      </c>
      <c r="N50" s="12" t="str">
        <f t="shared" si="1"/>
        <v>Shane Green</v>
      </c>
      <c r="O50">
        <f t="shared" si="2"/>
        <v>0</v>
      </c>
      <c r="P50">
        <f t="shared" si="3"/>
        <v>0</v>
      </c>
      <c r="Q50">
        <f t="shared" si="4"/>
        <v>0</v>
      </c>
      <c r="R50">
        <f t="shared" si="5"/>
        <v>0</v>
      </c>
      <c r="S50">
        <f t="shared" si="6"/>
        <v>0</v>
      </c>
      <c r="T50">
        <f t="shared" si="7"/>
        <v>1</v>
      </c>
      <c r="U50">
        <f t="shared" si="8"/>
        <v>0</v>
      </c>
      <c r="V50">
        <f t="shared" si="9"/>
        <v>0</v>
      </c>
      <c r="W50">
        <f t="shared" si="10"/>
        <v>0</v>
      </c>
      <c r="Y50">
        <f t="shared" si="11"/>
        <v>1</v>
      </c>
    </row>
    <row r="51" spans="1:25" x14ac:dyDescent="0.2">
      <c r="A51" s="15" t="s">
        <v>165</v>
      </c>
      <c r="B51" s="15" t="s">
        <v>86</v>
      </c>
      <c r="C51" s="15">
        <v>8</v>
      </c>
      <c r="D51" s="15">
        <v>32</v>
      </c>
      <c r="E51">
        <v>0</v>
      </c>
      <c r="F51">
        <v>0</v>
      </c>
      <c r="G51">
        <v>0</v>
      </c>
      <c r="H51">
        <v>0</v>
      </c>
      <c r="I51">
        <v>1</v>
      </c>
      <c r="L51">
        <f t="shared" si="0"/>
        <v>1</v>
      </c>
      <c r="N51" s="12" t="str">
        <f t="shared" si="1"/>
        <v>Vacant Man T&amp;S</v>
      </c>
      <c r="O51">
        <f t="shared" si="2"/>
        <v>0</v>
      </c>
      <c r="P51">
        <f t="shared" si="3"/>
        <v>1</v>
      </c>
      <c r="Q51">
        <f t="shared" si="4"/>
        <v>0</v>
      </c>
      <c r="R51">
        <f t="shared" si="5"/>
        <v>0</v>
      </c>
      <c r="S51">
        <f t="shared" si="6"/>
        <v>0</v>
      </c>
      <c r="T51">
        <f t="shared" si="7"/>
        <v>0</v>
      </c>
      <c r="U51">
        <f t="shared" si="8"/>
        <v>0</v>
      </c>
      <c r="V51">
        <f t="shared" si="9"/>
        <v>0</v>
      </c>
      <c r="W51">
        <f t="shared" si="10"/>
        <v>0</v>
      </c>
      <c r="Y51">
        <f t="shared" si="11"/>
        <v>1</v>
      </c>
    </row>
    <row r="52" spans="1:25" s="21" customFormat="1" x14ac:dyDescent="0.2">
      <c r="A52" s="15" t="s">
        <v>165</v>
      </c>
      <c r="B52" s="15" t="s">
        <v>86</v>
      </c>
      <c r="C52" s="15">
        <v>9</v>
      </c>
      <c r="D52" s="15">
        <v>33</v>
      </c>
      <c r="E52">
        <v>0</v>
      </c>
      <c r="F52">
        <v>0</v>
      </c>
      <c r="G52">
        <v>0</v>
      </c>
      <c r="H52">
        <v>0</v>
      </c>
      <c r="I52">
        <v>1</v>
      </c>
      <c r="J52"/>
      <c r="K52"/>
      <c r="L52">
        <f>SUM(E52:K52)</f>
        <v>1</v>
      </c>
      <c r="N52" s="12" t="str">
        <f t="shared" si="1"/>
        <v>Vacant Man T&amp;S</v>
      </c>
      <c r="O52" t="s">
        <v>10</v>
      </c>
      <c r="P52" t="s">
        <v>10</v>
      </c>
      <c r="Q52" t="s">
        <v>10</v>
      </c>
      <c r="R52" t="s">
        <v>10</v>
      </c>
      <c r="S52" t="s">
        <v>10</v>
      </c>
      <c r="T52" t="s">
        <v>10</v>
      </c>
      <c r="U52" t="s">
        <v>10</v>
      </c>
      <c r="V52" t="s">
        <v>10</v>
      </c>
      <c r="W52" t="s">
        <v>10</v>
      </c>
      <c r="X52"/>
      <c r="Y52" t="s">
        <v>10</v>
      </c>
    </row>
    <row r="53" spans="1:25" x14ac:dyDescent="0.2">
      <c r="A53" s="15" t="s">
        <v>166</v>
      </c>
      <c r="B53" s="15" t="s">
        <v>86</v>
      </c>
      <c r="C53" s="15">
        <v>10</v>
      </c>
      <c r="D53" s="15">
        <v>34</v>
      </c>
      <c r="E53">
        <v>0</v>
      </c>
      <c r="F53">
        <v>0</v>
      </c>
      <c r="G53">
        <v>0</v>
      </c>
      <c r="H53">
        <v>1</v>
      </c>
      <c r="I53">
        <v>0</v>
      </c>
      <c r="L53">
        <f t="shared" si="0"/>
        <v>1</v>
      </c>
      <c r="N53" s="12" t="str">
        <f t="shared" si="1"/>
        <v>Vacant Man EES</v>
      </c>
      <c r="O53">
        <f t="shared" si="2"/>
        <v>0</v>
      </c>
      <c r="P53">
        <f t="shared" si="3"/>
        <v>1</v>
      </c>
      <c r="Q53">
        <f t="shared" si="4"/>
        <v>0</v>
      </c>
      <c r="R53">
        <f t="shared" si="5"/>
        <v>0</v>
      </c>
      <c r="S53">
        <f t="shared" si="6"/>
        <v>0</v>
      </c>
      <c r="T53">
        <f t="shared" si="7"/>
        <v>0</v>
      </c>
      <c r="U53">
        <f t="shared" si="8"/>
        <v>0</v>
      </c>
      <c r="V53">
        <f t="shared" si="9"/>
        <v>0</v>
      </c>
      <c r="W53">
        <f t="shared" si="10"/>
        <v>0</v>
      </c>
      <c r="Y53">
        <f t="shared" si="11"/>
        <v>1</v>
      </c>
    </row>
    <row r="54" spans="1:25" x14ac:dyDescent="0.2">
      <c r="A54" s="15"/>
      <c r="B54" s="15"/>
      <c r="C54" s="15"/>
      <c r="D54" s="15"/>
      <c r="N54" s="12"/>
    </row>
    <row r="55" spans="1:25" x14ac:dyDescent="0.2">
      <c r="A55" s="15"/>
      <c r="B55" s="15"/>
      <c r="C55" s="15"/>
      <c r="D55" s="15"/>
      <c r="N55" s="12"/>
    </row>
    <row r="56" spans="1:25" x14ac:dyDescent="0.2">
      <c r="A56" s="12"/>
      <c r="B56" s="12"/>
      <c r="C56" s="12"/>
      <c r="D56" s="15"/>
      <c r="N56" s="12"/>
    </row>
    <row r="57" spans="1:25" x14ac:dyDescent="0.2">
      <c r="A57" s="17" t="s">
        <v>137</v>
      </c>
      <c r="B57" s="17" t="s">
        <v>85</v>
      </c>
      <c r="C57" s="17">
        <v>1</v>
      </c>
      <c r="D57" s="17">
        <v>35</v>
      </c>
      <c r="E57">
        <v>0.1</v>
      </c>
      <c r="F57">
        <v>0.7</v>
      </c>
      <c r="G57">
        <v>0.1</v>
      </c>
      <c r="H57">
        <v>0.05</v>
      </c>
      <c r="I57">
        <v>0.05</v>
      </c>
      <c r="L57">
        <f t="shared" si="0"/>
        <v>1</v>
      </c>
      <c r="N57" s="12" t="str">
        <f t="shared" si="1"/>
        <v>Zimin Lu</v>
      </c>
      <c r="O57">
        <f t="shared" si="2"/>
        <v>1</v>
      </c>
      <c r="P57">
        <f t="shared" si="3"/>
        <v>0</v>
      </c>
      <c r="Q57">
        <f t="shared" si="4"/>
        <v>0</v>
      </c>
      <c r="R57">
        <f t="shared" si="5"/>
        <v>0</v>
      </c>
      <c r="S57">
        <f t="shared" si="6"/>
        <v>0</v>
      </c>
      <c r="T57">
        <f t="shared" si="7"/>
        <v>0</v>
      </c>
      <c r="U57">
        <f t="shared" si="8"/>
        <v>0</v>
      </c>
      <c r="V57">
        <f t="shared" si="9"/>
        <v>0</v>
      </c>
      <c r="W57">
        <f t="shared" si="10"/>
        <v>0</v>
      </c>
      <c r="Y57">
        <f t="shared" si="11"/>
        <v>1</v>
      </c>
    </row>
    <row r="58" spans="1:25" x14ac:dyDescent="0.2">
      <c r="A58" s="17" t="s">
        <v>138</v>
      </c>
      <c r="B58" s="17" t="s">
        <v>86</v>
      </c>
      <c r="C58" s="17">
        <v>2</v>
      </c>
      <c r="D58" s="17">
        <v>36</v>
      </c>
      <c r="E58">
        <v>0</v>
      </c>
      <c r="F58">
        <v>1</v>
      </c>
      <c r="G58">
        <v>0</v>
      </c>
      <c r="H58">
        <v>0</v>
      </c>
      <c r="I58">
        <v>0</v>
      </c>
      <c r="L58">
        <f t="shared" si="0"/>
        <v>1</v>
      </c>
      <c r="N58" s="12" t="str">
        <f t="shared" si="1"/>
        <v>Alex Huang</v>
      </c>
      <c r="O58">
        <f t="shared" si="2"/>
        <v>0</v>
      </c>
      <c r="P58">
        <f t="shared" si="3"/>
        <v>1</v>
      </c>
      <c r="Q58">
        <f t="shared" si="4"/>
        <v>0</v>
      </c>
      <c r="R58">
        <f t="shared" si="5"/>
        <v>0</v>
      </c>
      <c r="S58">
        <f t="shared" si="6"/>
        <v>0</v>
      </c>
      <c r="T58">
        <f t="shared" si="7"/>
        <v>0</v>
      </c>
      <c r="U58">
        <f t="shared" si="8"/>
        <v>0</v>
      </c>
      <c r="V58">
        <f t="shared" si="9"/>
        <v>0</v>
      </c>
      <c r="W58">
        <f t="shared" si="10"/>
        <v>0</v>
      </c>
      <c r="Y58">
        <f t="shared" si="11"/>
        <v>1</v>
      </c>
    </row>
    <row r="59" spans="1:25" x14ac:dyDescent="0.2">
      <c r="A59" s="17" t="s">
        <v>139</v>
      </c>
      <c r="B59" s="17" t="s">
        <v>86</v>
      </c>
      <c r="C59" s="17">
        <v>3</v>
      </c>
      <c r="D59" s="17">
        <v>37</v>
      </c>
      <c r="E59">
        <v>0</v>
      </c>
      <c r="F59">
        <v>1</v>
      </c>
      <c r="G59">
        <v>0</v>
      </c>
      <c r="H59">
        <v>0</v>
      </c>
      <c r="I59">
        <v>0</v>
      </c>
      <c r="L59">
        <f t="shared" si="0"/>
        <v>1</v>
      </c>
      <c r="N59" s="12" t="str">
        <f t="shared" si="1"/>
        <v>Tom Halliburton</v>
      </c>
      <c r="O59">
        <f t="shared" si="2"/>
        <v>0</v>
      </c>
      <c r="P59">
        <f t="shared" si="3"/>
        <v>1</v>
      </c>
      <c r="Q59">
        <f t="shared" si="4"/>
        <v>0</v>
      </c>
      <c r="R59">
        <f t="shared" si="5"/>
        <v>0</v>
      </c>
      <c r="S59">
        <f t="shared" si="6"/>
        <v>0</v>
      </c>
      <c r="T59">
        <f t="shared" si="7"/>
        <v>0</v>
      </c>
      <c r="U59">
        <f t="shared" si="8"/>
        <v>0</v>
      </c>
      <c r="V59">
        <f t="shared" si="9"/>
        <v>0</v>
      </c>
      <c r="W59">
        <f t="shared" si="10"/>
        <v>0</v>
      </c>
      <c r="Y59">
        <f t="shared" si="11"/>
        <v>1</v>
      </c>
    </row>
    <row r="60" spans="1:25" x14ac:dyDescent="0.2">
      <c r="A60" s="17" t="s">
        <v>141</v>
      </c>
      <c r="B60" s="17" t="s">
        <v>86</v>
      </c>
      <c r="C60" s="17">
        <v>4</v>
      </c>
      <c r="D60" s="17">
        <v>38</v>
      </c>
      <c r="E60">
        <v>0</v>
      </c>
      <c r="F60">
        <v>1</v>
      </c>
      <c r="G60">
        <v>0</v>
      </c>
      <c r="H60">
        <v>0</v>
      </c>
      <c r="I60">
        <v>0</v>
      </c>
      <c r="L60">
        <f t="shared" si="0"/>
        <v>1</v>
      </c>
      <c r="N60" s="12" t="str">
        <f t="shared" si="1"/>
        <v>Bob Lee</v>
      </c>
      <c r="O60">
        <f t="shared" si="2"/>
        <v>0</v>
      </c>
      <c r="P60">
        <f t="shared" si="3"/>
        <v>1</v>
      </c>
      <c r="Q60">
        <f t="shared" si="4"/>
        <v>0</v>
      </c>
      <c r="R60">
        <f t="shared" si="5"/>
        <v>0</v>
      </c>
      <c r="S60">
        <f t="shared" si="6"/>
        <v>0</v>
      </c>
      <c r="T60">
        <f t="shared" si="7"/>
        <v>0</v>
      </c>
      <c r="U60">
        <f t="shared" si="8"/>
        <v>0</v>
      </c>
      <c r="V60">
        <f t="shared" si="9"/>
        <v>0</v>
      </c>
      <c r="W60">
        <f t="shared" si="10"/>
        <v>0</v>
      </c>
      <c r="Y60">
        <f t="shared" si="11"/>
        <v>1</v>
      </c>
    </row>
    <row r="61" spans="1:25" x14ac:dyDescent="0.2">
      <c r="A61" s="17" t="s">
        <v>142</v>
      </c>
      <c r="B61" s="17" t="s">
        <v>86</v>
      </c>
      <c r="C61" s="17">
        <v>5</v>
      </c>
      <c r="D61" s="17">
        <v>39</v>
      </c>
      <c r="E61">
        <v>0</v>
      </c>
      <c r="F61">
        <v>1</v>
      </c>
      <c r="G61">
        <v>0</v>
      </c>
      <c r="H61">
        <v>0</v>
      </c>
      <c r="I61">
        <v>0</v>
      </c>
      <c r="L61">
        <f t="shared" si="0"/>
        <v>1</v>
      </c>
      <c r="N61" s="12" t="str">
        <f t="shared" si="1"/>
        <v>Tom Barkley</v>
      </c>
      <c r="O61">
        <f t="shared" si="2"/>
        <v>0</v>
      </c>
      <c r="P61">
        <f t="shared" si="3"/>
        <v>1</v>
      </c>
      <c r="Q61">
        <f t="shared" si="4"/>
        <v>0</v>
      </c>
      <c r="R61">
        <f t="shared" si="5"/>
        <v>0</v>
      </c>
      <c r="S61">
        <f t="shared" si="6"/>
        <v>0</v>
      </c>
      <c r="T61">
        <f t="shared" si="7"/>
        <v>0</v>
      </c>
      <c r="U61">
        <f t="shared" si="8"/>
        <v>0</v>
      </c>
      <c r="V61">
        <f t="shared" si="9"/>
        <v>0</v>
      </c>
      <c r="W61">
        <f t="shared" si="10"/>
        <v>0</v>
      </c>
      <c r="Y61">
        <f t="shared" si="11"/>
        <v>1</v>
      </c>
    </row>
    <row r="62" spans="1:25" x14ac:dyDescent="0.2">
      <c r="A62" s="17" t="s">
        <v>143</v>
      </c>
      <c r="B62" s="17" t="s">
        <v>86</v>
      </c>
      <c r="C62" s="17">
        <v>6</v>
      </c>
      <c r="D62" s="17">
        <v>40</v>
      </c>
      <c r="E62">
        <v>0</v>
      </c>
      <c r="F62">
        <v>1</v>
      </c>
      <c r="G62">
        <v>0</v>
      </c>
      <c r="H62">
        <v>0</v>
      </c>
      <c r="I62">
        <v>0</v>
      </c>
      <c r="L62">
        <f t="shared" si="0"/>
        <v>1</v>
      </c>
      <c r="N62" s="12" t="str">
        <f t="shared" si="1"/>
        <v>Paulo Issler</v>
      </c>
      <c r="O62">
        <f t="shared" si="2"/>
        <v>0</v>
      </c>
      <c r="P62">
        <f t="shared" si="3"/>
        <v>1</v>
      </c>
      <c r="Q62">
        <f t="shared" si="4"/>
        <v>0</v>
      </c>
      <c r="R62">
        <f t="shared" si="5"/>
        <v>0</v>
      </c>
      <c r="S62">
        <f t="shared" si="6"/>
        <v>0</v>
      </c>
      <c r="T62">
        <f t="shared" si="7"/>
        <v>0</v>
      </c>
      <c r="U62">
        <f t="shared" si="8"/>
        <v>0</v>
      </c>
      <c r="V62">
        <f t="shared" si="9"/>
        <v>0</v>
      </c>
      <c r="W62">
        <f t="shared" si="10"/>
        <v>0</v>
      </c>
      <c r="Y62">
        <f t="shared" si="11"/>
        <v>1</v>
      </c>
    </row>
    <row r="63" spans="1:25" x14ac:dyDescent="0.2">
      <c r="A63" s="17" t="s">
        <v>164</v>
      </c>
      <c r="B63" s="17" t="s">
        <v>86</v>
      </c>
      <c r="C63" s="17">
        <v>7</v>
      </c>
      <c r="D63" s="17">
        <v>41</v>
      </c>
      <c r="E63">
        <v>0</v>
      </c>
      <c r="F63">
        <v>1</v>
      </c>
      <c r="G63">
        <v>0</v>
      </c>
      <c r="H63">
        <v>0</v>
      </c>
      <c r="I63">
        <v>0</v>
      </c>
      <c r="L63">
        <f t="shared" si="0"/>
        <v>1</v>
      </c>
      <c r="N63" s="12" t="str">
        <f t="shared" si="1"/>
        <v>Ken Deng</v>
      </c>
      <c r="O63">
        <f t="shared" si="2"/>
        <v>0</v>
      </c>
      <c r="P63">
        <f t="shared" si="3"/>
        <v>1</v>
      </c>
      <c r="Q63">
        <f t="shared" si="4"/>
        <v>0</v>
      </c>
      <c r="R63">
        <f t="shared" si="5"/>
        <v>0</v>
      </c>
      <c r="S63">
        <f t="shared" si="6"/>
        <v>0</v>
      </c>
      <c r="T63">
        <f t="shared" si="7"/>
        <v>0</v>
      </c>
      <c r="U63">
        <f t="shared" si="8"/>
        <v>0</v>
      </c>
      <c r="V63">
        <f t="shared" si="9"/>
        <v>0</v>
      </c>
      <c r="W63">
        <f t="shared" si="10"/>
        <v>0</v>
      </c>
      <c r="Y63">
        <f t="shared" si="11"/>
        <v>1</v>
      </c>
    </row>
    <row r="64" spans="1:25" x14ac:dyDescent="0.2">
      <c r="A64" s="17" t="s">
        <v>140</v>
      </c>
      <c r="B64" s="17" t="s">
        <v>91</v>
      </c>
      <c r="C64" s="17">
        <v>8</v>
      </c>
      <c r="D64" s="17">
        <v>42</v>
      </c>
      <c r="E64">
        <v>0</v>
      </c>
      <c r="F64">
        <v>1</v>
      </c>
      <c r="G64">
        <v>0</v>
      </c>
      <c r="H64">
        <v>0</v>
      </c>
      <c r="I64">
        <v>0</v>
      </c>
      <c r="L64">
        <f t="shared" si="0"/>
        <v>1</v>
      </c>
      <c r="N64" s="12" t="str">
        <f t="shared" si="1"/>
        <v>Karthi Rajan</v>
      </c>
      <c r="O64">
        <f t="shared" si="2"/>
        <v>0</v>
      </c>
      <c r="P64">
        <f t="shared" si="3"/>
        <v>0</v>
      </c>
      <c r="Q64">
        <f t="shared" si="4"/>
        <v>0</v>
      </c>
      <c r="R64">
        <f t="shared" si="5"/>
        <v>0</v>
      </c>
      <c r="S64">
        <f t="shared" si="6"/>
        <v>0</v>
      </c>
      <c r="T64">
        <f t="shared" si="7"/>
        <v>1</v>
      </c>
      <c r="U64">
        <f t="shared" si="8"/>
        <v>0</v>
      </c>
      <c r="V64">
        <f t="shared" si="9"/>
        <v>0</v>
      </c>
      <c r="W64">
        <f t="shared" si="10"/>
        <v>0</v>
      </c>
      <c r="Y64">
        <f t="shared" si="11"/>
        <v>1</v>
      </c>
    </row>
    <row r="65" spans="1:25" x14ac:dyDescent="0.2">
      <c r="A65" s="17" t="s">
        <v>144</v>
      </c>
      <c r="B65" s="17" t="s">
        <v>87</v>
      </c>
      <c r="C65" s="17">
        <v>9</v>
      </c>
      <c r="D65" s="17">
        <v>43</v>
      </c>
      <c r="E65">
        <v>0</v>
      </c>
      <c r="F65">
        <v>1</v>
      </c>
      <c r="G65">
        <v>0</v>
      </c>
      <c r="H65">
        <v>0</v>
      </c>
      <c r="I65">
        <v>0</v>
      </c>
      <c r="L65">
        <f t="shared" si="0"/>
        <v>1</v>
      </c>
      <c r="N65" s="12" t="str">
        <f t="shared" si="1"/>
        <v>Heather Johnson</v>
      </c>
      <c r="O65">
        <f t="shared" si="2"/>
        <v>0</v>
      </c>
      <c r="P65">
        <f t="shared" si="3"/>
        <v>0</v>
      </c>
      <c r="Q65">
        <f t="shared" si="4"/>
        <v>1</v>
      </c>
      <c r="R65">
        <f t="shared" si="5"/>
        <v>0</v>
      </c>
      <c r="S65">
        <f t="shared" si="6"/>
        <v>0</v>
      </c>
      <c r="T65">
        <f t="shared" si="7"/>
        <v>0</v>
      </c>
      <c r="U65">
        <f t="shared" si="8"/>
        <v>0</v>
      </c>
      <c r="V65">
        <f t="shared" si="9"/>
        <v>0</v>
      </c>
      <c r="W65">
        <f t="shared" si="10"/>
        <v>0</v>
      </c>
      <c r="Y65">
        <f t="shared" si="11"/>
        <v>1</v>
      </c>
    </row>
    <row r="66" spans="1:25" x14ac:dyDescent="0.2">
      <c r="A66" s="17" t="s">
        <v>145</v>
      </c>
      <c r="B66" s="17" t="s">
        <v>86</v>
      </c>
      <c r="C66" s="17">
        <v>10</v>
      </c>
      <c r="D66" s="17">
        <v>44</v>
      </c>
      <c r="E66">
        <v>0</v>
      </c>
      <c r="F66">
        <v>1</v>
      </c>
      <c r="G66">
        <v>0</v>
      </c>
      <c r="H66">
        <v>0</v>
      </c>
      <c r="I66">
        <v>0</v>
      </c>
      <c r="L66">
        <f>SUM(E66:K66)</f>
        <v>1</v>
      </c>
      <c r="N66" s="12" t="str">
        <f t="shared" si="1"/>
        <v>Vacant Man</v>
      </c>
      <c r="O66" t="s">
        <v>10</v>
      </c>
      <c r="P66" t="s">
        <v>10</v>
      </c>
      <c r="Q66" t="s">
        <v>10</v>
      </c>
      <c r="R66" t="s">
        <v>10</v>
      </c>
      <c r="S66" t="s">
        <v>10</v>
      </c>
      <c r="T66" t="s">
        <v>10</v>
      </c>
      <c r="U66" t="s">
        <v>10</v>
      </c>
      <c r="V66" t="s">
        <v>10</v>
      </c>
      <c r="W66" t="s">
        <v>10</v>
      </c>
      <c r="Y66" t="s">
        <v>10</v>
      </c>
    </row>
    <row r="67" spans="1:25" x14ac:dyDescent="0.2">
      <c r="A67" s="17" t="s">
        <v>146</v>
      </c>
      <c r="B67" s="17" t="s">
        <v>87</v>
      </c>
      <c r="C67" s="17">
        <v>11</v>
      </c>
      <c r="D67" s="17">
        <v>45</v>
      </c>
      <c r="E67">
        <v>0</v>
      </c>
      <c r="F67">
        <v>1</v>
      </c>
      <c r="G67">
        <v>0</v>
      </c>
      <c r="H67">
        <v>0</v>
      </c>
      <c r="I67">
        <v>0</v>
      </c>
      <c r="L67">
        <f t="shared" si="0"/>
        <v>1</v>
      </c>
      <c r="N67" s="12" t="str">
        <f t="shared" si="1"/>
        <v>Vacant Assoc</v>
      </c>
      <c r="O67">
        <f t="shared" si="2"/>
        <v>0</v>
      </c>
      <c r="P67">
        <f t="shared" si="3"/>
        <v>0</v>
      </c>
      <c r="Q67">
        <f t="shared" si="4"/>
        <v>1</v>
      </c>
      <c r="R67">
        <f t="shared" si="5"/>
        <v>0</v>
      </c>
      <c r="S67">
        <f t="shared" si="6"/>
        <v>0</v>
      </c>
      <c r="T67">
        <f t="shared" si="7"/>
        <v>0</v>
      </c>
      <c r="U67">
        <f t="shared" si="8"/>
        <v>0</v>
      </c>
      <c r="V67">
        <f t="shared" si="9"/>
        <v>0</v>
      </c>
      <c r="W67">
        <f t="shared" si="10"/>
        <v>0</v>
      </c>
      <c r="Y67">
        <f t="shared" si="11"/>
        <v>1</v>
      </c>
    </row>
    <row r="68" spans="1:25" x14ac:dyDescent="0.2">
      <c r="A68" s="17"/>
      <c r="B68" s="17"/>
      <c r="C68" s="17"/>
      <c r="D68" s="17"/>
      <c r="N68" s="12"/>
    </row>
    <row r="69" spans="1:25" x14ac:dyDescent="0.2">
      <c r="A69" s="17"/>
      <c r="B69" s="17"/>
      <c r="C69" s="17"/>
      <c r="D69" s="17"/>
      <c r="N69" s="12"/>
    </row>
    <row r="70" spans="1:25" x14ac:dyDescent="0.2">
      <c r="A70" s="17"/>
      <c r="B70" s="17"/>
      <c r="C70" s="17"/>
      <c r="D70" s="17"/>
      <c r="N70" s="12"/>
    </row>
    <row r="71" spans="1:25" x14ac:dyDescent="0.2">
      <c r="A71" s="12"/>
      <c r="B71" s="12"/>
      <c r="C71" s="12"/>
      <c r="D71" s="12"/>
      <c r="N71" s="12"/>
    </row>
    <row r="72" spans="1:25" x14ac:dyDescent="0.2">
      <c r="A72" s="12" t="s">
        <v>147</v>
      </c>
      <c r="B72" s="12" t="s">
        <v>84</v>
      </c>
      <c r="C72" s="12">
        <v>1</v>
      </c>
      <c r="D72" s="12">
        <v>46</v>
      </c>
      <c r="E72">
        <v>0</v>
      </c>
      <c r="F72">
        <v>1</v>
      </c>
      <c r="G72">
        <v>0</v>
      </c>
      <c r="H72">
        <v>0</v>
      </c>
      <c r="I72">
        <v>0</v>
      </c>
      <c r="L72">
        <f t="shared" si="0"/>
        <v>1</v>
      </c>
      <c r="N72" s="12" t="str">
        <f t="shared" si="1"/>
        <v>Mike Roberts</v>
      </c>
      <c r="O72">
        <f t="shared" si="2"/>
        <v>0</v>
      </c>
      <c r="P72">
        <f t="shared" si="3"/>
        <v>0</v>
      </c>
      <c r="Q72">
        <f t="shared" si="4"/>
        <v>0</v>
      </c>
      <c r="R72">
        <f t="shared" si="5"/>
        <v>0</v>
      </c>
      <c r="S72">
        <f t="shared" si="6"/>
        <v>0</v>
      </c>
      <c r="T72">
        <f t="shared" si="7"/>
        <v>0</v>
      </c>
      <c r="U72">
        <f t="shared" si="8"/>
        <v>0</v>
      </c>
      <c r="V72">
        <f t="shared" si="9"/>
        <v>0</v>
      </c>
      <c r="W72">
        <f t="shared" si="10"/>
        <v>1</v>
      </c>
      <c r="Y72">
        <f t="shared" si="11"/>
        <v>1</v>
      </c>
    </row>
    <row r="73" spans="1:25" x14ac:dyDescent="0.2">
      <c r="A73" s="12" t="s">
        <v>148</v>
      </c>
      <c r="B73" s="12" t="s">
        <v>86</v>
      </c>
      <c r="C73" s="12">
        <v>2</v>
      </c>
      <c r="D73" s="12">
        <v>47</v>
      </c>
      <c r="E73">
        <v>0</v>
      </c>
      <c r="F73">
        <v>1</v>
      </c>
      <c r="G73">
        <v>0</v>
      </c>
      <c r="H73">
        <v>0</v>
      </c>
      <c r="I73">
        <v>0</v>
      </c>
      <c r="L73">
        <f t="shared" ref="L73:L79" si="12">SUM(E73:K73)</f>
        <v>1</v>
      </c>
      <c r="N73" s="12" t="str">
        <f t="shared" si="1"/>
        <v>Jose Marquez</v>
      </c>
    </row>
    <row r="74" spans="1:25" x14ac:dyDescent="0.2">
      <c r="A74" s="12" t="s">
        <v>149</v>
      </c>
      <c r="B74" s="12" t="s">
        <v>86</v>
      </c>
      <c r="C74" s="12">
        <v>3</v>
      </c>
      <c r="D74" s="12">
        <v>48</v>
      </c>
      <c r="E74">
        <v>0</v>
      </c>
      <c r="F74">
        <v>1</v>
      </c>
      <c r="G74">
        <v>0</v>
      </c>
      <c r="H74">
        <v>0</v>
      </c>
      <c r="I74">
        <v>0</v>
      </c>
      <c r="L74">
        <f t="shared" si="12"/>
        <v>1</v>
      </c>
      <c r="N74" s="12" t="str">
        <f t="shared" si="1"/>
        <v>Stephen Bennett</v>
      </c>
    </row>
    <row r="75" spans="1:25" x14ac:dyDescent="0.2">
      <c r="A75" s="12" t="s">
        <v>150</v>
      </c>
      <c r="B75" s="12" t="s">
        <v>91</v>
      </c>
      <c r="C75" s="12">
        <v>4</v>
      </c>
      <c r="D75" s="12">
        <v>49</v>
      </c>
      <c r="E75">
        <v>0</v>
      </c>
      <c r="F75">
        <v>1</v>
      </c>
      <c r="G75">
        <v>0</v>
      </c>
      <c r="H75">
        <v>0</v>
      </c>
      <c r="I75">
        <v>0</v>
      </c>
      <c r="L75">
        <f t="shared" si="12"/>
        <v>1</v>
      </c>
      <c r="N75" s="12" t="str">
        <f t="shared" si="1"/>
        <v>Adam Stevens</v>
      </c>
    </row>
    <row r="76" spans="1:25" x14ac:dyDescent="0.2">
      <c r="A76" s="12" t="s">
        <v>151</v>
      </c>
      <c r="B76" s="12" t="s">
        <v>91</v>
      </c>
      <c r="C76" s="12">
        <v>5</v>
      </c>
      <c r="D76" s="12">
        <v>50</v>
      </c>
      <c r="E76">
        <v>0</v>
      </c>
      <c r="F76">
        <v>1</v>
      </c>
      <c r="G76">
        <v>0</v>
      </c>
      <c r="H76">
        <v>0</v>
      </c>
      <c r="I76">
        <v>0</v>
      </c>
      <c r="L76">
        <f t="shared" si="12"/>
        <v>1</v>
      </c>
      <c r="N76" s="12" t="str">
        <f t="shared" si="1"/>
        <v>Sarah Woody</v>
      </c>
      <c r="O76" t="s">
        <v>10</v>
      </c>
      <c r="P76" t="s">
        <v>10</v>
      </c>
    </row>
    <row r="77" spans="1:25" x14ac:dyDescent="0.2">
      <c r="A77" s="12" t="s">
        <v>152</v>
      </c>
      <c r="B77" s="12" t="s">
        <v>100</v>
      </c>
      <c r="C77" s="12">
        <v>6</v>
      </c>
      <c r="D77" s="12">
        <v>51</v>
      </c>
      <c r="E77">
        <v>0</v>
      </c>
      <c r="F77">
        <v>1</v>
      </c>
      <c r="G77">
        <v>0</v>
      </c>
      <c r="H77">
        <v>0</v>
      </c>
      <c r="I77">
        <v>0</v>
      </c>
      <c r="L77">
        <f t="shared" si="12"/>
        <v>1</v>
      </c>
      <c r="N77" s="12" t="str">
        <f t="shared" si="1"/>
        <v>Chris Pernoud</v>
      </c>
      <c r="O77">
        <f>SUM(O12:O72)</f>
        <v>3</v>
      </c>
      <c r="P77">
        <f t="shared" ref="P77:W77" si="13">SUM(P12:P72)</f>
        <v>23</v>
      </c>
      <c r="Q77">
        <f t="shared" si="13"/>
        <v>2</v>
      </c>
      <c r="R77">
        <f t="shared" si="13"/>
        <v>0</v>
      </c>
      <c r="S77">
        <f t="shared" si="13"/>
        <v>0</v>
      </c>
      <c r="T77">
        <f t="shared" si="13"/>
        <v>3</v>
      </c>
      <c r="U77">
        <f t="shared" si="13"/>
        <v>0</v>
      </c>
      <c r="V77">
        <f t="shared" si="13"/>
        <v>0</v>
      </c>
      <c r="W77">
        <f t="shared" si="13"/>
        <v>4</v>
      </c>
      <c r="X77">
        <f>SUM(O77:W77)</f>
        <v>35</v>
      </c>
      <c r="Y77">
        <f>SUM(Y12:Y72)</f>
        <v>35</v>
      </c>
    </row>
    <row r="78" spans="1:25" x14ac:dyDescent="0.2">
      <c r="A78" s="12" t="s">
        <v>153</v>
      </c>
      <c r="B78" s="12" t="s">
        <v>90</v>
      </c>
      <c r="C78" s="12">
        <v>7</v>
      </c>
      <c r="D78" s="12">
        <v>52</v>
      </c>
      <c r="E78">
        <v>0</v>
      </c>
      <c r="F78">
        <v>1</v>
      </c>
      <c r="G78">
        <v>0</v>
      </c>
      <c r="H78">
        <v>0</v>
      </c>
      <c r="I78">
        <v>0</v>
      </c>
      <c r="L78">
        <f t="shared" si="12"/>
        <v>1</v>
      </c>
      <c r="N78" s="12" t="str">
        <f>A78</f>
        <v>Sam Smith</v>
      </c>
    </row>
    <row r="79" spans="1:25" x14ac:dyDescent="0.2">
      <c r="A79" s="12" t="s">
        <v>89</v>
      </c>
      <c r="B79" s="12" t="s">
        <v>86</v>
      </c>
      <c r="C79" s="12">
        <v>8</v>
      </c>
      <c r="D79" s="12">
        <v>53</v>
      </c>
      <c r="E79">
        <v>0</v>
      </c>
      <c r="F79">
        <v>1</v>
      </c>
      <c r="G79">
        <v>0</v>
      </c>
      <c r="H79">
        <v>0</v>
      </c>
      <c r="I79">
        <v>0</v>
      </c>
      <c r="L79">
        <f t="shared" si="12"/>
        <v>1</v>
      </c>
      <c r="N79" s="12" t="str">
        <f>A79</f>
        <v>Vac Man</v>
      </c>
      <c r="O79" s="13" t="s">
        <v>85</v>
      </c>
      <c r="P79" s="13" t="s">
        <v>86</v>
      </c>
      <c r="Q79" s="13" t="s">
        <v>87</v>
      </c>
      <c r="R79" s="13" t="s">
        <v>88</v>
      </c>
      <c r="S79" s="13" t="s">
        <v>90</v>
      </c>
      <c r="T79" s="13" t="s">
        <v>92</v>
      </c>
      <c r="U79" s="13" t="s">
        <v>64</v>
      </c>
      <c r="V79" s="13" t="s">
        <v>94</v>
      </c>
      <c r="W79" s="13" t="s">
        <v>84</v>
      </c>
      <c r="X79" s="13" t="s">
        <v>34</v>
      </c>
      <c r="Y79" s="13" t="s">
        <v>34</v>
      </c>
    </row>
    <row r="80" spans="1:25" x14ac:dyDescent="0.2">
      <c r="A80" s="12"/>
      <c r="B80" s="12"/>
      <c r="C80" s="12"/>
      <c r="D80" s="12"/>
    </row>
    <row r="81" spans="1:24" x14ac:dyDescent="0.2">
      <c r="A81" t="s">
        <v>10</v>
      </c>
    </row>
    <row r="82" spans="1:24" x14ac:dyDescent="0.2">
      <c r="E82" s="12" t="s">
        <v>93</v>
      </c>
      <c r="F82" s="12" t="s">
        <v>167</v>
      </c>
      <c r="G82" s="12" t="s">
        <v>168</v>
      </c>
      <c r="H82" s="12" t="s">
        <v>80</v>
      </c>
      <c r="I82" s="12" t="s">
        <v>169</v>
      </c>
    </row>
    <row r="83" spans="1:24" x14ac:dyDescent="0.2">
      <c r="M83" t="s">
        <v>95</v>
      </c>
      <c r="O83">
        <v>70</v>
      </c>
      <c r="P83">
        <v>40</v>
      </c>
      <c r="Q83">
        <v>30</v>
      </c>
      <c r="R83">
        <v>20</v>
      </c>
      <c r="S83">
        <v>15</v>
      </c>
      <c r="T83">
        <v>15</v>
      </c>
      <c r="U83">
        <v>5</v>
      </c>
      <c r="V83">
        <v>200</v>
      </c>
      <c r="W83">
        <v>150</v>
      </c>
    </row>
    <row r="86" spans="1:24" x14ac:dyDescent="0.2">
      <c r="M86" t="s">
        <v>95</v>
      </c>
      <c r="O86">
        <f>O77*O83</f>
        <v>210</v>
      </c>
      <c r="P86">
        <f t="shared" ref="P86:W86" si="14">P77*P83</f>
        <v>920</v>
      </c>
      <c r="Q86">
        <f t="shared" si="14"/>
        <v>60</v>
      </c>
      <c r="R86">
        <f t="shared" si="14"/>
        <v>0</v>
      </c>
      <c r="S86">
        <f t="shared" si="14"/>
        <v>0</v>
      </c>
      <c r="T86">
        <f t="shared" si="14"/>
        <v>45</v>
      </c>
      <c r="U86">
        <f t="shared" si="14"/>
        <v>0</v>
      </c>
      <c r="V86">
        <f t="shared" si="14"/>
        <v>0</v>
      </c>
      <c r="W86">
        <f t="shared" si="14"/>
        <v>600</v>
      </c>
      <c r="X86">
        <f>SUM(O86:W86)</f>
        <v>1835</v>
      </c>
    </row>
    <row r="90" spans="1:24" x14ac:dyDescent="0.2">
      <c r="M90" t="s">
        <v>96</v>
      </c>
      <c r="O90">
        <v>5</v>
      </c>
      <c r="P90">
        <v>4</v>
      </c>
      <c r="Q90">
        <v>2</v>
      </c>
      <c r="R90">
        <v>2</v>
      </c>
      <c r="S90">
        <v>2</v>
      </c>
      <c r="T90">
        <v>2</v>
      </c>
      <c r="U90">
        <v>2</v>
      </c>
      <c r="V90">
        <v>6</v>
      </c>
      <c r="W90">
        <v>6</v>
      </c>
    </row>
    <row r="91" spans="1:24" x14ac:dyDescent="0.2">
      <c r="A91" s="3" t="s">
        <v>110</v>
      </c>
      <c r="B91" s="3"/>
      <c r="C91" s="3"/>
      <c r="O91">
        <f>O90*O77</f>
        <v>15</v>
      </c>
      <c r="P91">
        <f t="shared" ref="P91:W91" si="15">P90*P77</f>
        <v>92</v>
      </c>
      <c r="Q91">
        <f t="shared" si="15"/>
        <v>4</v>
      </c>
      <c r="R91">
        <f t="shared" si="15"/>
        <v>0</v>
      </c>
      <c r="S91">
        <f t="shared" si="15"/>
        <v>0</v>
      </c>
      <c r="T91">
        <f t="shared" si="15"/>
        <v>6</v>
      </c>
      <c r="U91">
        <f t="shared" si="15"/>
        <v>0</v>
      </c>
      <c r="V91">
        <f t="shared" si="15"/>
        <v>0</v>
      </c>
      <c r="W91">
        <f t="shared" si="15"/>
        <v>24</v>
      </c>
      <c r="X91">
        <f>SUM(O91:W91)</f>
        <v>141</v>
      </c>
    </row>
    <row r="96" spans="1:24" x14ac:dyDescent="0.2">
      <c r="A96" s="22" t="s">
        <v>154</v>
      </c>
      <c r="B96" s="22" t="s">
        <v>160</v>
      </c>
      <c r="C96" s="22">
        <v>1</v>
      </c>
      <c r="D96" s="22">
        <v>54</v>
      </c>
    </row>
    <row r="97" spans="1:4" x14ac:dyDescent="0.2">
      <c r="A97" s="22" t="s">
        <v>155</v>
      </c>
      <c r="B97" s="22" t="s">
        <v>161</v>
      </c>
      <c r="C97" s="22">
        <v>2</v>
      </c>
      <c r="D97" s="22">
        <v>55</v>
      </c>
    </row>
    <row r="98" spans="1:4" x14ac:dyDescent="0.2">
      <c r="A98" s="22" t="s">
        <v>156</v>
      </c>
      <c r="B98" s="22" t="s">
        <v>161</v>
      </c>
      <c r="C98" s="22">
        <v>3</v>
      </c>
      <c r="D98" s="22">
        <v>56</v>
      </c>
    </row>
    <row r="99" spans="1:4" x14ac:dyDescent="0.2">
      <c r="A99" s="22" t="s">
        <v>157</v>
      </c>
      <c r="B99" s="22" t="s">
        <v>162</v>
      </c>
      <c r="C99" s="22">
        <v>4</v>
      </c>
      <c r="D99" s="22">
        <v>57</v>
      </c>
    </row>
    <row r="100" spans="1:4" x14ac:dyDescent="0.2">
      <c r="A100" s="22" t="s">
        <v>158</v>
      </c>
      <c r="B100" s="22" t="s">
        <v>163</v>
      </c>
      <c r="C100" s="22">
        <v>5</v>
      </c>
      <c r="D100" s="22">
        <v>58</v>
      </c>
    </row>
    <row r="101" spans="1:4" x14ac:dyDescent="0.2">
      <c r="A101" s="22" t="s">
        <v>159</v>
      </c>
      <c r="B101" s="22" t="s">
        <v>100</v>
      </c>
      <c r="C101" s="22">
        <v>6</v>
      </c>
      <c r="D101" s="22">
        <v>59</v>
      </c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workbookViewId="0">
      <selection activeCell="D24" sqref="D24"/>
    </sheetView>
  </sheetViews>
  <sheetFormatPr defaultRowHeight="12.75" x14ac:dyDescent="0.2"/>
  <cols>
    <col min="1" max="1" width="13.5703125" customWidth="1"/>
  </cols>
  <sheetData>
    <row r="1" spans="1:10" x14ac:dyDescent="0.2">
      <c r="A1" t="s">
        <v>10</v>
      </c>
      <c r="B1" t="s">
        <v>97</v>
      </c>
      <c r="C1" t="s">
        <v>102</v>
      </c>
      <c r="D1" t="s">
        <v>103</v>
      </c>
      <c r="E1" t="s">
        <v>104</v>
      </c>
      <c r="F1" t="s">
        <v>105</v>
      </c>
      <c r="G1" t="s">
        <v>106</v>
      </c>
      <c r="H1" t="s">
        <v>107</v>
      </c>
      <c r="J1" t="s">
        <v>34</v>
      </c>
    </row>
    <row r="3" spans="1:10" x14ac:dyDescent="0.2">
      <c r="A3" t="s">
        <v>98</v>
      </c>
      <c r="B3">
        <v>2</v>
      </c>
      <c r="C3">
        <v>10</v>
      </c>
      <c r="D3">
        <v>3</v>
      </c>
      <c r="E3">
        <v>9</v>
      </c>
      <c r="F3">
        <v>5</v>
      </c>
      <c r="G3">
        <v>3</v>
      </c>
      <c r="H3">
        <v>7</v>
      </c>
      <c r="J3">
        <f>SUM(B3:I3)</f>
        <v>39</v>
      </c>
    </row>
    <row r="4" spans="1:10" x14ac:dyDescent="0.2">
      <c r="A4" t="s">
        <v>99</v>
      </c>
      <c r="C4">
        <v>3</v>
      </c>
      <c r="D4">
        <v>4</v>
      </c>
      <c r="E4">
        <v>3</v>
      </c>
      <c r="H4">
        <v>5</v>
      </c>
      <c r="J4">
        <f>SUM(B4:I4)</f>
        <v>15</v>
      </c>
    </row>
    <row r="5" spans="1:10" x14ac:dyDescent="0.2">
      <c r="A5" t="s">
        <v>100</v>
      </c>
      <c r="B5" t="s">
        <v>10</v>
      </c>
      <c r="C5" t="s">
        <v>10</v>
      </c>
      <c r="D5" t="s">
        <v>10</v>
      </c>
      <c r="E5">
        <v>1</v>
      </c>
      <c r="F5">
        <v>1</v>
      </c>
      <c r="J5">
        <f>SUM(B5:I5)</f>
        <v>2</v>
      </c>
    </row>
    <row r="6" spans="1:10" x14ac:dyDescent="0.2">
      <c r="A6" t="s">
        <v>101</v>
      </c>
      <c r="B6">
        <v>0</v>
      </c>
      <c r="J6">
        <f>SUM(B6:I6)</f>
        <v>0</v>
      </c>
    </row>
    <row r="7" spans="1:10" x14ac:dyDescent="0.2">
      <c r="A7" t="s">
        <v>109</v>
      </c>
      <c r="B7">
        <v>2</v>
      </c>
      <c r="F7">
        <v>2</v>
      </c>
      <c r="J7">
        <f>SUM(B7:I7)</f>
        <v>4</v>
      </c>
    </row>
    <row r="8" spans="1:10" x14ac:dyDescent="0.2">
      <c r="J8">
        <f>SUM(J3:J7)</f>
        <v>60</v>
      </c>
    </row>
    <row r="9" spans="1:10" x14ac:dyDescent="0.2">
      <c r="A9" t="s">
        <v>34</v>
      </c>
    </row>
    <row r="15" spans="1:10" x14ac:dyDescent="0.2">
      <c r="A15" t="s">
        <v>108</v>
      </c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7"/>
  <sheetViews>
    <sheetView topLeftCell="D1" workbookViewId="0">
      <selection activeCell="H82" sqref="H82"/>
    </sheetView>
  </sheetViews>
  <sheetFormatPr defaultRowHeight="12.75" x14ac:dyDescent="0.2"/>
  <cols>
    <col min="2" max="11" width="11.42578125" customWidth="1"/>
  </cols>
  <sheetData>
    <row r="1" spans="1:13" ht="25.5" x14ac:dyDescent="0.2">
      <c r="A1" s="1"/>
      <c r="B1" s="1" t="s">
        <v>1</v>
      </c>
      <c r="C1" s="1" t="s">
        <v>3</v>
      </c>
      <c r="D1" s="1" t="s">
        <v>2</v>
      </c>
      <c r="E1" s="1" t="s">
        <v>0</v>
      </c>
      <c r="F1" s="1" t="s">
        <v>4</v>
      </c>
      <c r="G1" s="1" t="s">
        <v>5</v>
      </c>
      <c r="H1" s="1" t="s">
        <v>16</v>
      </c>
      <c r="I1" s="1" t="s">
        <v>43</v>
      </c>
      <c r="J1" s="1" t="s">
        <v>6</v>
      </c>
      <c r="K1" s="1" t="s">
        <v>15</v>
      </c>
      <c r="L1" s="1"/>
      <c r="M1" s="1"/>
    </row>
    <row r="2" spans="1:13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x14ac:dyDescent="0.2">
      <c r="A3" s="1"/>
      <c r="B3" s="1" t="s">
        <v>7</v>
      </c>
      <c r="C3" s="1"/>
      <c r="D3" s="1"/>
      <c r="E3" s="1"/>
      <c r="F3" s="1"/>
      <c r="G3" s="1"/>
      <c r="H3" s="1" t="s">
        <v>17</v>
      </c>
      <c r="I3" s="1"/>
      <c r="J3" s="1"/>
      <c r="K3" s="1"/>
      <c r="L3" s="1"/>
      <c r="M3" s="1"/>
    </row>
    <row r="4" spans="1:13" x14ac:dyDescent="0.2">
      <c r="B4" t="s">
        <v>10</v>
      </c>
      <c r="H4" t="s">
        <v>18</v>
      </c>
    </row>
    <row r="5" spans="1:13" x14ac:dyDescent="0.2">
      <c r="H5" t="s">
        <v>19</v>
      </c>
    </row>
    <row r="8" spans="1:13" x14ac:dyDescent="0.2">
      <c r="C8" s="4" t="s">
        <v>9</v>
      </c>
      <c r="D8" s="4" t="s">
        <v>10</v>
      </c>
      <c r="E8" s="4" t="s">
        <v>11</v>
      </c>
      <c r="F8" s="4" t="s">
        <v>14</v>
      </c>
      <c r="G8" s="4"/>
      <c r="H8" s="4"/>
      <c r="I8" s="4"/>
      <c r="J8" s="4"/>
      <c r="K8" s="4">
        <v>1</v>
      </c>
    </row>
    <row r="9" spans="1:13" x14ac:dyDescent="0.2">
      <c r="C9" s="4"/>
      <c r="D9" s="4"/>
      <c r="E9" s="4" t="s">
        <v>12</v>
      </c>
      <c r="F9" s="4"/>
      <c r="G9" s="4"/>
      <c r="H9" s="4"/>
      <c r="I9" s="4"/>
      <c r="J9" s="4"/>
      <c r="K9" s="4"/>
    </row>
    <row r="10" spans="1:13" x14ac:dyDescent="0.2">
      <c r="C10" s="4"/>
      <c r="D10" s="4"/>
      <c r="E10" s="4" t="s">
        <v>13</v>
      </c>
      <c r="F10" s="4"/>
      <c r="G10" s="4"/>
      <c r="H10" s="4"/>
      <c r="I10" s="4"/>
      <c r="J10" s="4"/>
      <c r="K10" s="4"/>
    </row>
    <row r="13" spans="1:13" x14ac:dyDescent="0.2">
      <c r="D13" s="5" t="s">
        <v>8</v>
      </c>
      <c r="E13" s="5"/>
      <c r="F13" s="5" t="s">
        <v>22</v>
      </c>
      <c r="G13" s="5" t="s">
        <v>20</v>
      </c>
      <c r="H13" s="5"/>
      <c r="I13" s="5"/>
      <c r="J13" s="5" t="s">
        <v>21</v>
      </c>
      <c r="K13" s="5"/>
    </row>
    <row r="15" spans="1:13" x14ac:dyDescent="0.2">
      <c r="A15" s="3"/>
      <c r="B15" s="3"/>
      <c r="C15" s="3" t="s">
        <v>14</v>
      </c>
      <c r="D15" s="3"/>
      <c r="E15" s="3" t="s">
        <v>36</v>
      </c>
      <c r="F15" s="3" t="s">
        <v>45</v>
      </c>
      <c r="G15" s="3"/>
      <c r="H15" s="3"/>
      <c r="I15" s="3" t="s">
        <v>40</v>
      </c>
      <c r="J15" s="3"/>
      <c r="K15" s="3">
        <v>3</v>
      </c>
    </row>
    <row r="16" spans="1:13" x14ac:dyDescent="0.2">
      <c r="A16" s="3"/>
      <c r="B16" s="3"/>
      <c r="C16" s="3"/>
      <c r="D16" s="3"/>
      <c r="E16" s="3" t="s">
        <v>41</v>
      </c>
      <c r="F16" s="3"/>
      <c r="G16" s="3"/>
      <c r="H16" s="3"/>
      <c r="I16" s="3" t="s">
        <v>44</v>
      </c>
      <c r="J16" s="3"/>
      <c r="K16" s="3"/>
    </row>
    <row r="17" spans="1:11" x14ac:dyDescent="0.2">
      <c r="A17" s="3"/>
      <c r="B17" s="3"/>
      <c r="C17" s="3"/>
      <c r="D17" s="3"/>
      <c r="E17" s="3" t="s">
        <v>42</v>
      </c>
      <c r="F17" s="3"/>
      <c r="G17" s="3"/>
      <c r="H17" s="3"/>
      <c r="I17" s="3"/>
      <c r="J17" s="3"/>
      <c r="K17" s="3" t="s">
        <v>10</v>
      </c>
    </row>
    <row r="18" spans="1:11" x14ac:dyDescent="0.2">
      <c r="A18" s="3"/>
      <c r="B18" s="3"/>
      <c r="C18" s="3"/>
      <c r="D18" s="3"/>
      <c r="E18" s="3" t="s">
        <v>37</v>
      </c>
      <c r="F18" s="3"/>
      <c r="G18" s="3"/>
      <c r="H18" s="3"/>
      <c r="I18" s="3"/>
      <c r="J18" s="3"/>
      <c r="K18" s="3"/>
    </row>
    <row r="19" spans="1:11" x14ac:dyDescent="0.2">
      <c r="A19" s="3"/>
      <c r="B19" s="3"/>
      <c r="C19" s="3"/>
      <c r="D19" s="3"/>
      <c r="E19" s="3" t="s">
        <v>38</v>
      </c>
      <c r="F19" s="3"/>
      <c r="G19" s="3"/>
      <c r="H19" s="3"/>
      <c r="I19" s="3"/>
      <c r="J19" s="3"/>
      <c r="K19" s="3"/>
    </row>
    <row r="20" spans="1:11" x14ac:dyDescent="0.2">
      <c r="A20" s="3"/>
      <c r="B20" s="3"/>
      <c r="C20" s="3"/>
      <c r="D20" s="3"/>
      <c r="E20" s="3" t="s">
        <v>39</v>
      </c>
      <c r="F20" s="3"/>
      <c r="G20" s="3"/>
      <c r="H20" s="3"/>
      <c r="I20" s="3"/>
      <c r="J20" s="3"/>
      <c r="K20" s="3"/>
    </row>
    <row r="21" spans="1:11" x14ac:dyDescent="0.2">
      <c r="E21" t="s">
        <v>10</v>
      </c>
    </row>
    <row r="22" spans="1:11" x14ac:dyDescent="0.2">
      <c r="C22" t="s">
        <v>10</v>
      </c>
      <c r="D22" s="6" t="s">
        <v>48</v>
      </c>
      <c r="E22" s="6" t="s">
        <v>49</v>
      </c>
      <c r="F22" s="6"/>
      <c r="G22" s="6" t="s">
        <v>51</v>
      </c>
      <c r="H22" s="6"/>
      <c r="I22" s="6"/>
      <c r="J22" s="6"/>
      <c r="K22" s="6">
        <v>6</v>
      </c>
    </row>
    <row r="23" spans="1:11" x14ac:dyDescent="0.2">
      <c r="D23" s="6"/>
      <c r="E23" s="6" t="s">
        <v>50</v>
      </c>
      <c r="F23" s="6"/>
      <c r="G23" s="6"/>
      <c r="H23" s="6"/>
      <c r="I23" s="6"/>
      <c r="J23" s="6"/>
      <c r="K23" s="6"/>
    </row>
    <row r="24" spans="1:11" x14ac:dyDescent="0.2">
      <c r="D24" s="6"/>
      <c r="E24" s="6"/>
      <c r="F24" s="6"/>
      <c r="G24" s="6"/>
      <c r="H24" s="6"/>
      <c r="I24" s="6"/>
      <c r="J24" s="6"/>
      <c r="K24" s="6"/>
    </row>
    <row r="26" spans="1:11" x14ac:dyDescent="0.2">
      <c r="C26" t="s">
        <v>52</v>
      </c>
      <c r="D26" t="s">
        <v>53</v>
      </c>
      <c r="E26" t="s">
        <v>56</v>
      </c>
      <c r="F26" t="s">
        <v>54</v>
      </c>
      <c r="G26" t="s">
        <v>52</v>
      </c>
      <c r="K26">
        <v>2</v>
      </c>
    </row>
    <row r="27" spans="1:11" x14ac:dyDescent="0.2">
      <c r="D27" t="s">
        <v>58</v>
      </c>
      <c r="E27" t="s">
        <v>57</v>
      </c>
      <c r="F27" t="s">
        <v>55</v>
      </c>
    </row>
    <row r="28" spans="1:11" x14ac:dyDescent="0.2">
      <c r="E28" t="s">
        <v>59</v>
      </c>
    </row>
    <row r="29" spans="1:11" x14ac:dyDescent="0.2">
      <c r="E29" t="s">
        <v>60</v>
      </c>
    </row>
    <row r="32" spans="1:11" x14ac:dyDescent="0.2">
      <c r="A32" t="s">
        <v>10</v>
      </c>
      <c r="C32" t="s">
        <v>61</v>
      </c>
      <c r="E32" t="s">
        <v>62</v>
      </c>
      <c r="J32" t="s">
        <v>63</v>
      </c>
    </row>
    <row r="33" spans="1:14" x14ac:dyDescent="0.2">
      <c r="E33" t="s">
        <v>64</v>
      </c>
    </row>
    <row r="35" spans="1:14" x14ac:dyDescent="0.2">
      <c r="A35" t="s">
        <v>34</v>
      </c>
      <c r="B35">
        <v>1</v>
      </c>
      <c r="C35">
        <v>4</v>
      </c>
      <c r="D35">
        <v>4</v>
      </c>
      <c r="E35">
        <v>17</v>
      </c>
      <c r="F35">
        <v>5</v>
      </c>
      <c r="G35">
        <v>3</v>
      </c>
      <c r="H35">
        <v>3</v>
      </c>
      <c r="I35">
        <v>2</v>
      </c>
      <c r="J35">
        <v>2</v>
      </c>
      <c r="N35" t="s">
        <v>10</v>
      </c>
    </row>
    <row r="37" spans="1:14" ht="25.5" x14ac:dyDescent="0.2">
      <c r="B37" s="1" t="s">
        <v>1</v>
      </c>
      <c r="C37" s="1" t="s">
        <v>3</v>
      </c>
      <c r="D37" s="1" t="s">
        <v>2</v>
      </c>
      <c r="E37" s="1" t="s">
        <v>0</v>
      </c>
      <c r="F37" s="1" t="s">
        <v>4</v>
      </c>
      <c r="G37" s="1" t="s">
        <v>5</v>
      </c>
      <c r="H37" s="1" t="s">
        <v>16</v>
      </c>
      <c r="I37" s="1" t="s">
        <v>43</v>
      </c>
      <c r="J37" s="1" t="s">
        <v>6</v>
      </c>
      <c r="K37" s="1" t="s">
        <v>15</v>
      </c>
    </row>
    <row r="38" spans="1:14" x14ac:dyDescent="0.2">
      <c r="B38" s="1"/>
      <c r="C38" s="1"/>
      <c r="D38" s="1"/>
      <c r="E38" s="1"/>
      <c r="F38" s="1"/>
      <c r="G38" s="1"/>
      <c r="H38" s="1"/>
      <c r="I38" s="1"/>
      <c r="J38" s="1"/>
      <c r="K38" s="1"/>
    </row>
    <row r="39" spans="1:14" x14ac:dyDescent="0.2">
      <c r="B39" s="1"/>
      <c r="C39" s="1"/>
      <c r="D39" s="1"/>
      <c r="E39" s="1"/>
      <c r="F39" s="1"/>
      <c r="G39" s="1"/>
      <c r="H39" s="1"/>
      <c r="I39" s="1"/>
      <c r="J39" s="1"/>
      <c r="K39" s="1"/>
    </row>
    <row r="40" spans="1:14" x14ac:dyDescent="0.2">
      <c r="B40" s="12" t="s">
        <v>77</v>
      </c>
      <c r="C40" s="12" t="s">
        <v>78</v>
      </c>
      <c r="D40" s="12" t="s">
        <v>79</v>
      </c>
      <c r="E40" s="12" t="s">
        <v>80</v>
      </c>
      <c r="F40" s="12" t="s">
        <v>81</v>
      </c>
      <c r="G40" s="12" t="s">
        <v>82</v>
      </c>
      <c r="H40" s="12" t="s">
        <v>83</v>
      </c>
      <c r="I40" s="12"/>
      <c r="J40" s="12"/>
      <c r="K40" s="12" t="s">
        <v>34</v>
      </c>
    </row>
    <row r="43" spans="1:14" x14ac:dyDescent="0.2">
      <c r="A43" s="12" t="s">
        <v>7</v>
      </c>
      <c r="B43">
        <v>0.25</v>
      </c>
      <c r="C43">
        <v>0.05</v>
      </c>
      <c r="D43">
        <v>0.1</v>
      </c>
      <c r="E43">
        <v>0.1</v>
      </c>
      <c r="F43">
        <v>0.1</v>
      </c>
      <c r="G43">
        <v>0.2</v>
      </c>
      <c r="H43">
        <v>0.2</v>
      </c>
      <c r="K43" s="18">
        <f>SUM(B43:J43)</f>
        <v>1</v>
      </c>
      <c r="M43">
        <v>250</v>
      </c>
    </row>
    <row r="44" spans="1:14" x14ac:dyDescent="0.2">
      <c r="A44" s="12"/>
    </row>
    <row r="45" spans="1:14" x14ac:dyDescent="0.2">
      <c r="A45" s="13" t="s">
        <v>9</v>
      </c>
      <c r="B45">
        <v>0.2</v>
      </c>
      <c r="D45">
        <v>0.1</v>
      </c>
      <c r="H45">
        <v>0.7</v>
      </c>
      <c r="K45" s="18">
        <f t="shared" ref="K45:K95" si="0">SUM(B45:J45)</f>
        <v>1</v>
      </c>
      <c r="M45">
        <v>200</v>
      </c>
    </row>
    <row r="46" spans="1:14" x14ac:dyDescent="0.2">
      <c r="A46" s="13" t="s">
        <v>11</v>
      </c>
      <c r="H46">
        <v>1</v>
      </c>
      <c r="K46" s="18">
        <f t="shared" si="0"/>
        <v>1</v>
      </c>
      <c r="M46">
        <v>110</v>
      </c>
    </row>
    <row r="47" spans="1:14" x14ac:dyDescent="0.2">
      <c r="A47" s="13" t="s">
        <v>12</v>
      </c>
      <c r="H47">
        <v>1</v>
      </c>
      <c r="K47" s="18">
        <f t="shared" si="0"/>
        <v>1</v>
      </c>
      <c r="M47">
        <v>110</v>
      </c>
    </row>
    <row r="48" spans="1:14" x14ac:dyDescent="0.2">
      <c r="A48" s="13" t="s">
        <v>13</v>
      </c>
      <c r="H48">
        <v>1</v>
      </c>
      <c r="K48" s="18">
        <f t="shared" si="0"/>
        <v>1</v>
      </c>
      <c r="M48">
        <v>110</v>
      </c>
    </row>
    <row r="49" spans="1:21" x14ac:dyDescent="0.2">
      <c r="A49" s="13" t="s">
        <v>14</v>
      </c>
      <c r="H49">
        <v>1</v>
      </c>
      <c r="K49" s="18">
        <f t="shared" si="0"/>
        <v>1</v>
      </c>
      <c r="M49">
        <v>80</v>
      </c>
      <c r="T49" t="s">
        <v>10</v>
      </c>
    </row>
    <row r="50" spans="1:21" x14ac:dyDescent="0.2">
      <c r="A50" s="13" t="s">
        <v>72</v>
      </c>
      <c r="H50">
        <v>1</v>
      </c>
      <c r="K50" s="18">
        <f t="shared" si="0"/>
        <v>1</v>
      </c>
      <c r="M50">
        <v>90</v>
      </c>
    </row>
    <row r="51" spans="1:21" x14ac:dyDescent="0.2">
      <c r="A51" s="12"/>
    </row>
    <row r="52" spans="1:21" x14ac:dyDescent="0.2">
      <c r="A52" s="16" t="s">
        <v>8</v>
      </c>
      <c r="F52">
        <v>0.6</v>
      </c>
      <c r="H52">
        <v>0.4</v>
      </c>
      <c r="K52" s="18">
        <f t="shared" si="0"/>
        <v>1</v>
      </c>
      <c r="M52">
        <v>130</v>
      </c>
    </row>
    <row r="53" spans="1:21" x14ac:dyDescent="0.2">
      <c r="A53" s="16" t="s">
        <v>22</v>
      </c>
      <c r="F53">
        <v>0.6</v>
      </c>
      <c r="H53">
        <v>0.4</v>
      </c>
      <c r="K53" s="18">
        <f t="shared" si="0"/>
        <v>1</v>
      </c>
      <c r="M53">
        <v>80</v>
      </c>
      <c r="Q53" t="s">
        <v>10</v>
      </c>
    </row>
    <row r="54" spans="1:21" x14ac:dyDescent="0.2">
      <c r="A54" s="16" t="s">
        <v>20</v>
      </c>
      <c r="F54">
        <v>0.6</v>
      </c>
      <c r="H54">
        <v>0.4</v>
      </c>
      <c r="K54" s="18">
        <f t="shared" si="0"/>
        <v>1</v>
      </c>
      <c r="M54">
        <v>60</v>
      </c>
    </row>
    <row r="55" spans="1:21" x14ac:dyDescent="0.2">
      <c r="A55" s="16" t="s">
        <v>21</v>
      </c>
      <c r="F55">
        <v>0.6</v>
      </c>
      <c r="H55">
        <v>0.4</v>
      </c>
      <c r="K55" s="18">
        <f t="shared" si="0"/>
        <v>1</v>
      </c>
      <c r="M55">
        <v>40</v>
      </c>
    </row>
    <row r="56" spans="1:21" x14ac:dyDescent="0.2">
      <c r="A56" s="12"/>
    </row>
    <row r="57" spans="1:21" x14ac:dyDescent="0.2">
      <c r="A57" s="14" t="s">
        <v>14</v>
      </c>
      <c r="B57">
        <v>0.5</v>
      </c>
      <c r="D57">
        <v>0.1</v>
      </c>
      <c r="F57">
        <v>0.2</v>
      </c>
      <c r="H57">
        <v>0.2</v>
      </c>
      <c r="K57" s="20">
        <f t="shared" si="0"/>
        <v>1</v>
      </c>
      <c r="M57">
        <v>200</v>
      </c>
    </row>
    <row r="58" spans="1:21" x14ac:dyDescent="0.2">
      <c r="A58" s="14" t="s">
        <v>36</v>
      </c>
      <c r="B58">
        <v>1</v>
      </c>
      <c r="K58" s="20">
        <f t="shared" si="0"/>
        <v>1</v>
      </c>
      <c r="M58">
        <v>110</v>
      </c>
      <c r="U58" t="s">
        <v>63</v>
      </c>
    </row>
    <row r="59" spans="1:21" x14ac:dyDescent="0.2">
      <c r="A59" s="14" t="s">
        <v>41</v>
      </c>
      <c r="B59">
        <v>1</v>
      </c>
      <c r="K59" s="20">
        <f t="shared" si="0"/>
        <v>1</v>
      </c>
      <c r="M59">
        <v>110</v>
      </c>
    </row>
    <row r="60" spans="1:21" x14ac:dyDescent="0.2">
      <c r="A60" s="14" t="s">
        <v>42</v>
      </c>
      <c r="H60">
        <v>1</v>
      </c>
      <c r="K60" s="20">
        <f t="shared" si="0"/>
        <v>1</v>
      </c>
      <c r="M60">
        <v>110</v>
      </c>
    </row>
    <row r="61" spans="1:21" x14ac:dyDescent="0.2">
      <c r="A61" s="14" t="s">
        <v>37</v>
      </c>
      <c r="H61">
        <v>1</v>
      </c>
      <c r="K61" s="20">
        <f t="shared" si="0"/>
        <v>1</v>
      </c>
      <c r="M61">
        <v>110</v>
      </c>
    </row>
    <row r="62" spans="1:21" x14ac:dyDescent="0.2">
      <c r="A62" s="14" t="s">
        <v>38</v>
      </c>
      <c r="B62">
        <v>1</v>
      </c>
      <c r="K62" s="20">
        <f t="shared" si="0"/>
        <v>1</v>
      </c>
      <c r="M62">
        <v>110</v>
      </c>
    </row>
    <row r="63" spans="1:21" x14ac:dyDescent="0.2">
      <c r="A63" s="14" t="s">
        <v>39</v>
      </c>
      <c r="K63" s="20">
        <f t="shared" si="0"/>
        <v>0</v>
      </c>
      <c r="M63">
        <v>0</v>
      </c>
    </row>
    <row r="64" spans="1:21" x14ac:dyDescent="0.2">
      <c r="A64" s="14" t="s">
        <v>72</v>
      </c>
      <c r="B64">
        <v>1</v>
      </c>
      <c r="K64" s="20">
        <f t="shared" si="0"/>
        <v>1</v>
      </c>
      <c r="M64">
        <v>110</v>
      </c>
    </row>
    <row r="65" spans="1:13" x14ac:dyDescent="0.2">
      <c r="A65" s="14" t="s">
        <v>73</v>
      </c>
      <c r="H65">
        <v>1</v>
      </c>
      <c r="K65" s="20">
        <f t="shared" si="0"/>
        <v>1</v>
      </c>
      <c r="M65">
        <v>110</v>
      </c>
    </row>
    <row r="66" spans="1:13" x14ac:dyDescent="0.2">
      <c r="A66" s="14" t="s">
        <v>74</v>
      </c>
      <c r="F66">
        <v>1</v>
      </c>
      <c r="K66" s="20">
        <f t="shared" si="0"/>
        <v>1</v>
      </c>
      <c r="M66">
        <v>110</v>
      </c>
    </row>
    <row r="67" spans="1:13" x14ac:dyDescent="0.2">
      <c r="A67" s="12"/>
    </row>
    <row r="68" spans="1:13" x14ac:dyDescent="0.2">
      <c r="A68" s="15" t="s">
        <v>48</v>
      </c>
      <c r="C68">
        <v>0.3</v>
      </c>
      <c r="E68">
        <v>0.5</v>
      </c>
      <c r="G68">
        <v>0.2</v>
      </c>
      <c r="K68" s="19">
        <f t="shared" si="0"/>
        <v>1</v>
      </c>
      <c r="M68">
        <v>130</v>
      </c>
    </row>
    <row r="69" spans="1:13" x14ac:dyDescent="0.2">
      <c r="A69" s="15" t="s">
        <v>49</v>
      </c>
      <c r="E69">
        <v>1</v>
      </c>
      <c r="K69" s="19">
        <f t="shared" si="0"/>
        <v>1</v>
      </c>
      <c r="M69">
        <v>110</v>
      </c>
    </row>
    <row r="70" spans="1:13" x14ac:dyDescent="0.2">
      <c r="A70" s="15" t="s">
        <v>50</v>
      </c>
      <c r="E70">
        <v>1</v>
      </c>
      <c r="K70" s="19">
        <f t="shared" si="0"/>
        <v>1</v>
      </c>
      <c r="M70">
        <v>110</v>
      </c>
    </row>
    <row r="71" spans="1:13" x14ac:dyDescent="0.2">
      <c r="A71" s="15" t="s">
        <v>51</v>
      </c>
      <c r="E71">
        <v>1</v>
      </c>
      <c r="K71" s="19">
        <f t="shared" si="0"/>
        <v>1</v>
      </c>
      <c r="M71">
        <v>80</v>
      </c>
    </row>
    <row r="72" spans="1:13" x14ac:dyDescent="0.2">
      <c r="A72" s="15" t="s">
        <v>72</v>
      </c>
      <c r="E72">
        <v>1</v>
      </c>
      <c r="K72" s="19">
        <f t="shared" si="0"/>
        <v>1</v>
      </c>
      <c r="M72">
        <v>110</v>
      </c>
    </row>
    <row r="73" spans="1:13" x14ac:dyDescent="0.2">
      <c r="A73" s="15" t="s">
        <v>73</v>
      </c>
      <c r="E73">
        <v>1</v>
      </c>
      <c r="K73" s="19">
        <f t="shared" si="0"/>
        <v>1</v>
      </c>
      <c r="M73">
        <v>110</v>
      </c>
    </row>
    <row r="74" spans="1:13" x14ac:dyDescent="0.2">
      <c r="A74" s="15" t="s">
        <v>74</v>
      </c>
      <c r="C74">
        <v>1</v>
      </c>
      <c r="K74" s="19">
        <f t="shared" si="0"/>
        <v>1</v>
      </c>
      <c r="M74">
        <v>110</v>
      </c>
    </row>
    <row r="75" spans="1:13" x14ac:dyDescent="0.2">
      <c r="A75" s="15" t="s">
        <v>75</v>
      </c>
      <c r="C75">
        <v>1</v>
      </c>
      <c r="K75" s="19">
        <f t="shared" si="0"/>
        <v>1</v>
      </c>
      <c r="M75">
        <v>110</v>
      </c>
    </row>
    <row r="76" spans="1:13" x14ac:dyDescent="0.2">
      <c r="A76" s="15" t="s">
        <v>76</v>
      </c>
      <c r="C76">
        <v>1</v>
      </c>
      <c r="K76" s="19">
        <f t="shared" si="0"/>
        <v>1</v>
      </c>
      <c r="M76">
        <v>110</v>
      </c>
    </row>
    <row r="77" spans="1:13" x14ac:dyDescent="0.2">
      <c r="A77" s="12"/>
    </row>
    <row r="78" spans="1:13" x14ac:dyDescent="0.2">
      <c r="A78" s="17" t="s">
        <v>52</v>
      </c>
      <c r="D78">
        <v>0.1</v>
      </c>
      <c r="G78">
        <v>0.7</v>
      </c>
      <c r="H78">
        <v>0.2</v>
      </c>
      <c r="K78" s="19">
        <f t="shared" si="0"/>
        <v>1</v>
      </c>
      <c r="M78">
        <v>200</v>
      </c>
    </row>
    <row r="79" spans="1:13" x14ac:dyDescent="0.2">
      <c r="A79" s="17" t="s">
        <v>58</v>
      </c>
      <c r="C79">
        <v>0</v>
      </c>
      <c r="D79">
        <v>0.1</v>
      </c>
      <c r="E79">
        <v>0</v>
      </c>
      <c r="F79">
        <v>0.2</v>
      </c>
      <c r="G79">
        <v>0</v>
      </c>
      <c r="H79">
        <v>0.7</v>
      </c>
      <c r="I79">
        <v>0</v>
      </c>
      <c r="J79">
        <v>0</v>
      </c>
      <c r="K79" s="19">
        <f t="shared" si="0"/>
        <v>1</v>
      </c>
      <c r="M79">
        <v>130</v>
      </c>
    </row>
    <row r="80" spans="1:13" x14ac:dyDescent="0.2">
      <c r="A80" s="17" t="s">
        <v>57</v>
      </c>
      <c r="D80">
        <v>0.1</v>
      </c>
      <c r="F80">
        <v>0.3</v>
      </c>
      <c r="H80">
        <v>0.6</v>
      </c>
      <c r="K80" s="19">
        <f t="shared" si="0"/>
        <v>1</v>
      </c>
      <c r="M80">
        <v>110</v>
      </c>
    </row>
    <row r="81" spans="1:13" x14ac:dyDescent="0.2">
      <c r="A81" s="17" t="s">
        <v>59</v>
      </c>
      <c r="D81">
        <v>0.1</v>
      </c>
      <c r="F81">
        <v>0.2</v>
      </c>
      <c r="H81">
        <v>0.7</v>
      </c>
      <c r="K81" s="19">
        <f t="shared" si="0"/>
        <v>1</v>
      </c>
      <c r="M81">
        <v>110</v>
      </c>
    </row>
    <row r="82" spans="1:13" x14ac:dyDescent="0.2">
      <c r="A82" s="17" t="s">
        <v>72</v>
      </c>
      <c r="G82">
        <v>1</v>
      </c>
      <c r="H82">
        <v>0</v>
      </c>
      <c r="K82" s="19">
        <f t="shared" si="0"/>
        <v>1</v>
      </c>
      <c r="M82">
        <v>110</v>
      </c>
    </row>
    <row r="83" spans="1:13" x14ac:dyDescent="0.2">
      <c r="A83" s="17" t="s">
        <v>53</v>
      </c>
      <c r="G83">
        <v>1</v>
      </c>
      <c r="K83" s="19">
        <f t="shared" si="0"/>
        <v>1</v>
      </c>
      <c r="M83">
        <v>130</v>
      </c>
    </row>
    <row r="84" spans="1:13" x14ac:dyDescent="0.2">
      <c r="A84" s="17" t="s">
        <v>56</v>
      </c>
      <c r="G84">
        <v>1</v>
      </c>
      <c r="K84" s="19">
        <f t="shared" si="0"/>
        <v>1</v>
      </c>
      <c r="M84">
        <v>110</v>
      </c>
    </row>
    <row r="85" spans="1:13" x14ac:dyDescent="0.2">
      <c r="A85" s="17" t="s">
        <v>54</v>
      </c>
      <c r="G85">
        <v>1</v>
      </c>
      <c r="K85" s="19">
        <f t="shared" si="0"/>
        <v>1</v>
      </c>
      <c r="M85">
        <v>80</v>
      </c>
    </row>
    <row r="86" spans="1:13" x14ac:dyDescent="0.2">
      <c r="A86" s="17" t="s">
        <v>55</v>
      </c>
      <c r="G86">
        <v>1</v>
      </c>
      <c r="K86" s="19">
        <f t="shared" si="0"/>
        <v>1</v>
      </c>
      <c r="M86">
        <v>80</v>
      </c>
    </row>
    <row r="87" spans="1:13" x14ac:dyDescent="0.2">
      <c r="A87" s="17" t="s">
        <v>52</v>
      </c>
      <c r="G87">
        <v>1</v>
      </c>
      <c r="K87" s="19">
        <f t="shared" si="0"/>
        <v>1</v>
      </c>
      <c r="M87">
        <v>60</v>
      </c>
    </row>
    <row r="88" spans="1:13" x14ac:dyDescent="0.2">
      <c r="A88" s="17" t="s">
        <v>73</v>
      </c>
      <c r="G88">
        <v>1</v>
      </c>
      <c r="K88" s="19">
        <f t="shared" si="0"/>
        <v>1</v>
      </c>
      <c r="M88">
        <v>110</v>
      </c>
    </row>
    <row r="89" spans="1:13" x14ac:dyDescent="0.2">
      <c r="A89" s="12"/>
      <c r="G89" t="s">
        <v>10</v>
      </c>
      <c r="K89" s="19" t="s">
        <v>10</v>
      </c>
    </row>
    <row r="90" spans="1:13" x14ac:dyDescent="0.2">
      <c r="A90" s="12" t="s">
        <v>61</v>
      </c>
      <c r="H90">
        <v>1</v>
      </c>
      <c r="K90" s="19">
        <f t="shared" si="0"/>
        <v>1</v>
      </c>
      <c r="M90">
        <v>200</v>
      </c>
    </row>
    <row r="91" spans="1:13" x14ac:dyDescent="0.2">
      <c r="A91" s="12" t="s">
        <v>62</v>
      </c>
      <c r="H91">
        <v>1</v>
      </c>
      <c r="K91" s="19">
        <f t="shared" si="0"/>
        <v>1</v>
      </c>
      <c r="M91">
        <v>110</v>
      </c>
    </row>
    <row r="92" spans="1:13" x14ac:dyDescent="0.2">
      <c r="A92" s="12" t="s">
        <v>64</v>
      </c>
      <c r="H92">
        <v>1</v>
      </c>
      <c r="K92" s="19">
        <f t="shared" si="0"/>
        <v>1</v>
      </c>
      <c r="M92">
        <v>110</v>
      </c>
    </row>
    <row r="93" spans="1:13" x14ac:dyDescent="0.2">
      <c r="A93" s="12" t="s">
        <v>63</v>
      </c>
      <c r="H93">
        <v>1</v>
      </c>
      <c r="K93" s="19">
        <f t="shared" si="0"/>
        <v>1</v>
      </c>
      <c r="M93">
        <v>40</v>
      </c>
    </row>
    <row r="94" spans="1:13" x14ac:dyDescent="0.2">
      <c r="A94" s="12" t="s">
        <v>72</v>
      </c>
      <c r="H94">
        <v>1</v>
      </c>
      <c r="K94" s="19">
        <f t="shared" si="0"/>
        <v>1</v>
      </c>
      <c r="M94">
        <v>110</v>
      </c>
    </row>
    <row r="95" spans="1:13" x14ac:dyDescent="0.2">
      <c r="A95" s="12" t="s">
        <v>73</v>
      </c>
      <c r="H95">
        <v>0</v>
      </c>
      <c r="K95" s="19">
        <f t="shared" si="0"/>
        <v>0</v>
      </c>
      <c r="M95">
        <v>0</v>
      </c>
    </row>
    <row r="97" spans="2:11" x14ac:dyDescent="0.2">
      <c r="B97" s="12" t="str">
        <f>B40</f>
        <v>ENE/RAC</v>
      </c>
      <c r="C97" s="12" t="str">
        <f t="shared" ref="C97:K97" si="1">C40</f>
        <v>GPG Exec</v>
      </c>
      <c r="D97" s="12" t="str">
        <f t="shared" si="1"/>
        <v>ENE Europe</v>
      </c>
      <c r="E97" s="12" t="str">
        <f t="shared" si="1"/>
        <v>EES</v>
      </c>
      <c r="F97" s="12" t="str">
        <f t="shared" si="1"/>
        <v>EI</v>
      </c>
      <c r="G97" s="12" t="str">
        <f t="shared" si="1"/>
        <v>EBS</v>
      </c>
      <c r="H97" s="12" t="str">
        <f t="shared" si="1"/>
        <v>ENE NA</v>
      </c>
      <c r="I97" s="12" t="s">
        <v>10</v>
      </c>
      <c r="J97" s="12" t="s">
        <v>10</v>
      </c>
      <c r="K97" s="12" t="str">
        <f t="shared" si="1"/>
        <v>Total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Sheet1</vt:lpstr>
      <vt:lpstr>Sheet2</vt:lpstr>
      <vt:lpstr>Allocations</vt:lpstr>
      <vt:lpstr>Pctgs</vt:lpstr>
      <vt:lpstr>Plan</vt:lpstr>
      <vt:lpstr>Sheet3</vt:lpstr>
      <vt:lpstr>Allocations!Print_Area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vkamins</dc:creator>
  <cp:lastModifiedBy>Jan Havlíček</cp:lastModifiedBy>
  <cp:lastPrinted>2000-09-20T16:49:20Z</cp:lastPrinted>
  <dcterms:created xsi:type="dcterms:W3CDTF">2000-04-21T14:44:44Z</dcterms:created>
  <dcterms:modified xsi:type="dcterms:W3CDTF">2023-09-19T16:46:04Z</dcterms:modified>
</cp:coreProperties>
</file>