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CEFA1D-2826-4B26-9F99-D162B959F909}" xr6:coauthVersionLast="47" xr6:coauthVersionMax="47" xr10:uidLastSave="{00000000-0000-0000-0000-000000000000}"/>
  <bookViews>
    <workbookView xWindow="-120" yWindow="-120" windowWidth="38640" windowHeight="15720" tabRatio="469" activeTab="1"/>
  </bookViews>
  <sheets>
    <sheet name="inputs" sheetId="4" r:id="rId1"/>
    <sheet name="inflationCurves" sheetId="2" r:id="rId2"/>
    <sheet name="Comparisons" sheetId="315" r:id="rId3"/>
    <sheet name="Forecasts" sheetId="53768" r:id="rId4"/>
    <sheet name="Charts" sheetId="2760" r:id="rId5"/>
    <sheet name="Output" sheetId="16" r:id="rId6"/>
    <sheet name="PLLU Short-Term Model" sheetId="53770" r:id="rId7"/>
    <sheet name="DZCV Short-Term Model" sheetId="53769" r:id="rId8"/>
  </sheets>
  <externalReferences>
    <externalReference r:id="rId9"/>
    <externalReference r:id="rId10"/>
  </externalReferences>
  <definedNames>
    <definedName name="CPPI_Run">[1]!CPPI_Run</definedName>
    <definedName name="_xlnm.Print_Area" localSheetId="4">Charts!$A$112:$R$190</definedName>
    <definedName name="RPILdate">inputs!$H$34</definedName>
    <definedName name="Section1">Charts!$A$1:$L$107</definedName>
    <definedName name="Section2">Charts!$A$111:$R$191</definedName>
    <definedName name="Section3">Charts!$M$1:$U$106</definedName>
    <definedName name="spread">#REF!</definedName>
    <definedName name="Today">inputs!$B$1</definedName>
  </definedNames>
  <calcPr calcId="0"/>
</workbook>
</file>

<file path=xl/calcChain.xml><?xml version="1.0" encoding="utf-8"?>
<calcChain xmlns="http://schemas.openxmlformats.org/spreadsheetml/2006/main">
  <c r="A2" i="315" l="1"/>
  <c r="B6" i="315"/>
  <c r="B71" i="315"/>
  <c r="B72" i="315"/>
  <c r="B73" i="315"/>
  <c r="B74" i="315"/>
  <c r="B75" i="315"/>
  <c r="B76" i="315"/>
  <c r="B77" i="315"/>
  <c r="B78" i="315"/>
  <c r="B79" i="315"/>
  <c r="B80" i="315"/>
  <c r="B81" i="315"/>
  <c r="B82" i="315"/>
  <c r="B83" i="315"/>
  <c r="B84" i="315"/>
  <c r="B85" i="315"/>
  <c r="B86" i="315"/>
  <c r="B87" i="315"/>
  <c r="B88" i="315"/>
  <c r="B89" i="315"/>
  <c r="B90" i="315"/>
  <c r="B91" i="315"/>
  <c r="B92" i="315"/>
  <c r="B93" i="315"/>
  <c r="B94" i="315"/>
  <c r="B95" i="315"/>
  <c r="B96" i="315"/>
  <c r="B97" i="315"/>
  <c r="B98" i="315"/>
  <c r="B99" i="315"/>
  <c r="B100" i="315"/>
  <c r="B101" i="315"/>
  <c r="B102" i="315"/>
  <c r="B103" i="315"/>
  <c r="B104" i="315"/>
  <c r="B105" i="315"/>
  <c r="B106" i="315"/>
  <c r="B107" i="315"/>
  <c r="B108" i="315"/>
  <c r="B109" i="315"/>
  <c r="B110" i="315"/>
  <c r="B111" i="315"/>
  <c r="B112" i="315"/>
  <c r="B113" i="315"/>
  <c r="B114" i="315"/>
  <c r="B115" i="315"/>
  <c r="B116" i="315"/>
  <c r="B117" i="315"/>
  <c r="B118" i="315"/>
  <c r="B119" i="315"/>
  <c r="B120" i="315"/>
  <c r="B121" i="315"/>
  <c r="B122" i="315"/>
  <c r="B123" i="315"/>
  <c r="B124" i="315"/>
  <c r="B125" i="315"/>
  <c r="B126" i="315"/>
  <c r="B127" i="315"/>
  <c r="B128" i="315"/>
  <c r="B129" i="315"/>
  <c r="B130" i="315"/>
  <c r="B131" i="315"/>
  <c r="B132" i="315"/>
  <c r="B133" i="315"/>
  <c r="B134" i="315"/>
  <c r="B135" i="315"/>
  <c r="B136" i="315"/>
  <c r="B137" i="315"/>
  <c r="B138" i="315"/>
  <c r="B139" i="315"/>
  <c r="B140" i="315"/>
  <c r="B141" i="315"/>
  <c r="B142" i="315"/>
  <c r="B143" i="315"/>
  <c r="B144" i="315"/>
  <c r="B145" i="315"/>
  <c r="B146" i="315"/>
  <c r="B147" i="315"/>
  <c r="B148" i="315"/>
  <c r="B149" i="315"/>
  <c r="B150" i="315"/>
  <c r="B151" i="315"/>
  <c r="B152" i="315"/>
  <c r="B153" i="315"/>
  <c r="B154" i="315"/>
  <c r="B155" i="315"/>
  <c r="B156" i="315"/>
  <c r="B157" i="315"/>
  <c r="B158" i="315"/>
  <c r="B159" i="315"/>
  <c r="B160" i="315"/>
  <c r="B161" i="315"/>
  <c r="B162" i="315"/>
  <c r="B163" i="315"/>
  <c r="B164" i="315"/>
  <c r="B165" i="315"/>
  <c r="B166" i="315"/>
  <c r="B167" i="315"/>
  <c r="B168" i="315"/>
  <c r="B169" i="315"/>
  <c r="B170" i="315"/>
  <c r="B171" i="315"/>
  <c r="B172" i="315"/>
  <c r="B173" i="315"/>
  <c r="B174" i="315"/>
  <c r="B175" i="315"/>
  <c r="B176" i="315"/>
  <c r="B177" i="315"/>
  <c r="B178" i="315"/>
  <c r="B179" i="315"/>
  <c r="B180" i="315"/>
  <c r="B181" i="315"/>
  <c r="B182" i="315"/>
  <c r="B183" i="315"/>
  <c r="B184" i="315"/>
  <c r="B185" i="315"/>
  <c r="B186" i="315"/>
  <c r="B187" i="315"/>
  <c r="B188" i="315"/>
  <c r="B189" i="315"/>
  <c r="B190" i="315"/>
  <c r="B191" i="315"/>
  <c r="B192" i="315"/>
  <c r="B193" i="315"/>
  <c r="B194" i="315"/>
  <c r="B195" i="315"/>
  <c r="B196" i="315"/>
  <c r="B197" i="315"/>
  <c r="B198" i="315"/>
  <c r="B199" i="315"/>
  <c r="B200" i="315"/>
  <c r="B201" i="315"/>
  <c r="B202" i="315"/>
  <c r="B203" i="315"/>
  <c r="B204" i="315"/>
  <c r="B205" i="315"/>
  <c r="B206" i="315"/>
  <c r="B207" i="315"/>
  <c r="B208" i="315"/>
  <c r="B209" i="315"/>
  <c r="B210" i="315"/>
  <c r="B211" i="315"/>
  <c r="B212" i="315"/>
  <c r="B213" i="315"/>
  <c r="B214" i="315"/>
  <c r="B215" i="315"/>
  <c r="B216" i="315"/>
  <c r="B217" i="315"/>
  <c r="B218" i="315"/>
  <c r="B219" i="315"/>
  <c r="B220" i="315"/>
  <c r="B221" i="315"/>
  <c r="B222" i="315"/>
  <c r="B223" i="315"/>
  <c r="B224" i="315"/>
  <c r="B225" i="315"/>
  <c r="B226" i="315"/>
  <c r="B227" i="315"/>
  <c r="B228" i="315"/>
  <c r="B229" i="315"/>
  <c r="B230" i="315"/>
  <c r="B231" i="315"/>
  <c r="B232" i="315"/>
  <c r="B233" i="315"/>
  <c r="B234" i="315"/>
  <c r="B235" i="315"/>
  <c r="B236" i="315"/>
  <c r="B237" i="315"/>
  <c r="B238" i="315"/>
  <c r="B239" i="315"/>
  <c r="B240" i="315"/>
  <c r="B241" i="315"/>
  <c r="B242" i="315"/>
  <c r="B243" i="315"/>
  <c r="B244" i="315"/>
  <c r="B245" i="315"/>
  <c r="B246" i="315"/>
  <c r="B247" i="315"/>
  <c r="B248" i="315"/>
  <c r="B249" i="315"/>
  <c r="B250" i="315"/>
  <c r="B251" i="315"/>
  <c r="B252" i="315"/>
  <c r="B253" i="315"/>
  <c r="B254" i="315"/>
  <c r="B255" i="315"/>
  <c r="B256" i="315"/>
  <c r="B257" i="315"/>
  <c r="B258" i="315"/>
  <c r="B259" i="315"/>
  <c r="B260" i="315"/>
  <c r="B261" i="315"/>
  <c r="B262" i="315"/>
  <c r="B263" i="315"/>
  <c r="B264" i="315"/>
  <c r="B265" i="315"/>
  <c r="B266" i="315"/>
  <c r="B267" i="315"/>
  <c r="B268" i="315"/>
  <c r="B269" i="315"/>
  <c r="B270" i="315"/>
  <c r="B271" i="315"/>
  <c r="B272" i="315"/>
  <c r="B273" i="315"/>
  <c r="B274" i="315"/>
  <c r="B275" i="315"/>
  <c r="B276" i="315"/>
  <c r="B277" i="315"/>
  <c r="B278" i="315"/>
  <c r="B279" i="315"/>
  <c r="B280" i="315"/>
  <c r="B281" i="315"/>
  <c r="B282" i="315"/>
  <c r="B283" i="315"/>
  <c r="B284" i="315"/>
  <c r="B285" i="315"/>
  <c r="B286" i="315"/>
  <c r="B287" i="315"/>
  <c r="B288" i="315"/>
  <c r="B289" i="315"/>
  <c r="B290" i="315"/>
  <c r="B291" i="315"/>
  <c r="B292" i="315"/>
  <c r="B293" i="315"/>
  <c r="B294" i="315"/>
  <c r="B295" i="315"/>
  <c r="B296" i="315"/>
  <c r="B297" i="315"/>
  <c r="B298" i="315"/>
  <c r="B299" i="315"/>
  <c r="B300" i="315"/>
  <c r="B301" i="315"/>
  <c r="B302" i="315"/>
  <c r="B303" i="315"/>
  <c r="B304" i="315"/>
  <c r="B305" i="315"/>
  <c r="B306" i="315"/>
  <c r="B307" i="315"/>
  <c r="B308" i="315"/>
  <c r="B309" i="315"/>
  <c r="B310" i="315"/>
  <c r="B311" i="315"/>
  <c r="B312" i="315"/>
  <c r="B313" i="315"/>
  <c r="B314" i="315"/>
  <c r="B315" i="315"/>
  <c r="B316" i="315"/>
  <c r="B317" i="315"/>
  <c r="B318" i="315"/>
  <c r="B319" i="315"/>
  <c r="B320" i="315"/>
  <c r="B321" i="315"/>
  <c r="B322" i="315"/>
  <c r="B323" i="315"/>
  <c r="B324" i="315"/>
  <c r="B325" i="315"/>
  <c r="B326" i="315"/>
  <c r="B327" i="315"/>
  <c r="B328" i="315"/>
  <c r="B329" i="315"/>
  <c r="B330" i="315"/>
  <c r="B331" i="315"/>
  <c r="B332" i="315"/>
  <c r="B333" i="315"/>
  <c r="B334" i="315"/>
  <c r="B335" i="315"/>
  <c r="B336" i="315"/>
  <c r="B337" i="315"/>
  <c r="B338" i="315"/>
  <c r="B339" i="315"/>
  <c r="B340" i="315"/>
  <c r="B341" i="315"/>
  <c r="B342" i="315"/>
  <c r="B343" i="315"/>
  <c r="B344" i="315"/>
  <c r="B345" i="315"/>
  <c r="B346" i="315"/>
  <c r="B347" i="315"/>
  <c r="B348" i="315"/>
  <c r="B349" i="315"/>
  <c r="B350" i="315"/>
  <c r="B351" i="315"/>
  <c r="B352" i="315"/>
  <c r="C4" i="53769"/>
  <c r="F8" i="53769"/>
  <c r="E11" i="53769"/>
  <c r="F11" i="53769"/>
  <c r="G11" i="53769"/>
  <c r="G13" i="53769"/>
  <c r="D20" i="53769"/>
  <c r="D21" i="53769"/>
  <c r="E21" i="53769"/>
  <c r="F21" i="53769"/>
  <c r="G21" i="53769"/>
  <c r="D22" i="53769"/>
  <c r="E22" i="53769"/>
  <c r="F22" i="53769"/>
  <c r="G22" i="53769"/>
  <c r="D23" i="53769"/>
  <c r="E23" i="53769"/>
  <c r="F23" i="53769"/>
  <c r="G23" i="53769"/>
  <c r="D24" i="53769"/>
  <c r="E24" i="53769"/>
  <c r="F24" i="53769"/>
  <c r="G24" i="53769"/>
  <c r="D25" i="53769"/>
  <c r="E25" i="53769"/>
  <c r="F25" i="53769"/>
  <c r="G25" i="53769"/>
  <c r="D26" i="53769"/>
  <c r="E26" i="53769"/>
  <c r="F26" i="53769"/>
  <c r="G26" i="53769"/>
  <c r="D27" i="53769"/>
  <c r="E27" i="53769"/>
  <c r="F27" i="53769"/>
  <c r="G27" i="53769"/>
  <c r="D28" i="53769"/>
  <c r="E28" i="53769"/>
  <c r="F28" i="53769"/>
  <c r="G28" i="53769"/>
  <c r="D29" i="53769"/>
  <c r="E29" i="53769"/>
  <c r="F29" i="53769"/>
  <c r="G29" i="53769"/>
  <c r="D30" i="53769"/>
  <c r="E30" i="53769"/>
  <c r="F30" i="53769"/>
  <c r="G30" i="53769"/>
  <c r="D31" i="53769"/>
  <c r="E31" i="53769"/>
  <c r="F31" i="53769"/>
  <c r="G31" i="53769"/>
  <c r="D32" i="53769"/>
  <c r="E32" i="53769"/>
  <c r="F32" i="53769"/>
  <c r="G32" i="53769"/>
  <c r="D33" i="53769"/>
  <c r="E33" i="53769"/>
  <c r="F33" i="53769"/>
  <c r="G33" i="53769"/>
  <c r="D34" i="53769"/>
  <c r="E34" i="53769"/>
  <c r="F34" i="53769"/>
  <c r="G34" i="53769"/>
  <c r="D35" i="53769"/>
  <c r="E35" i="53769"/>
  <c r="F35" i="53769"/>
  <c r="G35" i="53769"/>
  <c r="D36" i="53769"/>
  <c r="E36" i="53769"/>
  <c r="F36" i="53769"/>
  <c r="G36" i="53769"/>
  <c r="D37" i="53769"/>
  <c r="E37" i="53769"/>
  <c r="F37" i="53769"/>
  <c r="G37" i="53769"/>
  <c r="D38" i="53769"/>
  <c r="E38" i="53769"/>
  <c r="F38" i="53769"/>
  <c r="G38" i="53769"/>
  <c r="D39" i="53769"/>
  <c r="E39" i="53769"/>
  <c r="F39" i="53769"/>
  <c r="G39" i="53769"/>
  <c r="D40" i="53769"/>
  <c r="E40" i="53769"/>
  <c r="F40" i="53769"/>
  <c r="G40" i="53769"/>
  <c r="D41" i="53769"/>
  <c r="E41" i="53769"/>
  <c r="F41" i="53769"/>
  <c r="G41" i="53769"/>
  <c r="D42" i="53769"/>
  <c r="E42" i="53769"/>
  <c r="F42" i="53769"/>
  <c r="G42" i="53769"/>
  <c r="D43" i="53769"/>
  <c r="E43" i="53769"/>
  <c r="F43" i="53769"/>
  <c r="G43" i="53769"/>
  <c r="D44" i="53769"/>
  <c r="E44" i="53769"/>
  <c r="F44" i="53769"/>
  <c r="G44" i="53769"/>
  <c r="D45" i="53769"/>
  <c r="E45" i="53769"/>
  <c r="F45" i="53769"/>
  <c r="G45" i="53769"/>
  <c r="D46" i="53769"/>
  <c r="E46" i="53769"/>
  <c r="F46" i="53769"/>
  <c r="G46" i="53769"/>
  <c r="D47" i="53769"/>
  <c r="E47" i="53769"/>
  <c r="F47" i="53769"/>
  <c r="G47" i="53769"/>
  <c r="D48" i="53769"/>
  <c r="E48" i="53769"/>
  <c r="F48" i="53769"/>
  <c r="G48" i="53769"/>
  <c r="D49" i="53769"/>
  <c r="E49" i="53769"/>
  <c r="F49" i="53769"/>
  <c r="G49" i="53769"/>
  <c r="D50" i="53769"/>
  <c r="E50" i="53769"/>
  <c r="F50" i="53769"/>
  <c r="G50" i="53769"/>
  <c r="D51" i="53769"/>
  <c r="E51" i="53769"/>
  <c r="F51" i="53769"/>
  <c r="G51" i="53769"/>
  <c r="D52" i="53769"/>
  <c r="E52" i="53769"/>
  <c r="F52" i="53769"/>
  <c r="G52" i="53769"/>
  <c r="D53" i="53769"/>
  <c r="E53" i="53769"/>
  <c r="F53" i="53769"/>
  <c r="G53" i="53769"/>
  <c r="D54" i="53769"/>
  <c r="E54" i="53769"/>
  <c r="F54" i="53769"/>
  <c r="G54" i="53769"/>
  <c r="D55" i="53769"/>
  <c r="E55" i="53769"/>
  <c r="F55" i="53769"/>
  <c r="G55" i="53769"/>
  <c r="D56" i="53769"/>
  <c r="E56" i="53769"/>
  <c r="F56" i="53769"/>
  <c r="G56" i="53769"/>
  <c r="D57" i="53769"/>
  <c r="E57" i="53769"/>
  <c r="F57" i="53769"/>
  <c r="G57" i="53769"/>
  <c r="D58" i="53769"/>
  <c r="E58" i="53769"/>
  <c r="F58" i="53769"/>
  <c r="G58" i="53769"/>
  <c r="D59" i="53769"/>
  <c r="E59" i="53769"/>
  <c r="F59" i="53769"/>
  <c r="G59" i="53769"/>
  <c r="D60" i="53769"/>
  <c r="E60" i="53769"/>
  <c r="F60" i="53769"/>
  <c r="G60" i="53769"/>
  <c r="D61" i="53769"/>
  <c r="E61" i="53769"/>
  <c r="F61" i="53769"/>
  <c r="G61" i="53769"/>
  <c r="D62" i="53769"/>
  <c r="E62" i="53769"/>
  <c r="F62" i="53769"/>
  <c r="G62" i="53769"/>
  <c r="D63" i="53769"/>
  <c r="E63" i="53769"/>
  <c r="F63" i="53769"/>
  <c r="G63" i="53769"/>
  <c r="D64" i="53769"/>
  <c r="E64" i="53769"/>
  <c r="F64" i="53769"/>
  <c r="G64" i="53769"/>
  <c r="D65" i="53769"/>
  <c r="E65" i="53769"/>
  <c r="F65" i="53769"/>
  <c r="G65" i="53769"/>
  <c r="D66" i="53769"/>
  <c r="E66" i="53769"/>
  <c r="F66" i="53769"/>
  <c r="G66" i="53769"/>
  <c r="D67" i="53769"/>
  <c r="E67" i="53769"/>
  <c r="F67" i="53769"/>
  <c r="G67" i="53769"/>
  <c r="D68" i="53769"/>
  <c r="E68" i="53769"/>
  <c r="F68" i="53769"/>
  <c r="G68" i="53769"/>
  <c r="D69" i="53769"/>
  <c r="E69" i="53769"/>
  <c r="F69" i="53769"/>
  <c r="G69" i="53769"/>
  <c r="D70" i="53769"/>
  <c r="E70" i="53769"/>
  <c r="F70" i="53769"/>
  <c r="G70" i="53769"/>
  <c r="D71" i="53769"/>
  <c r="E71" i="53769"/>
  <c r="F71" i="53769"/>
  <c r="G71" i="53769"/>
  <c r="D72" i="53769"/>
  <c r="E72" i="53769"/>
  <c r="F72" i="53769"/>
  <c r="G72" i="53769"/>
  <c r="D73" i="53769"/>
  <c r="E73" i="53769"/>
  <c r="F73" i="53769"/>
  <c r="G73" i="53769"/>
  <c r="D74" i="53769"/>
  <c r="E74" i="53769"/>
  <c r="F74" i="53769"/>
  <c r="G74" i="53769"/>
  <c r="D75" i="53769"/>
  <c r="E75" i="53769"/>
  <c r="F75" i="53769"/>
  <c r="G75" i="53769"/>
  <c r="D76" i="53769"/>
  <c r="E76" i="53769"/>
  <c r="F76" i="53769"/>
  <c r="G76" i="53769"/>
  <c r="D77" i="53769"/>
  <c r="E77" i="53769"/>
  <c r="F77" i="53769"/>
  <c r="G77" i="53769"/>
  <c r="D78" i="53769"/>
  <c r="E78" i="53769"/>
  <c r="F78" i="53769"/>
  <c r="G78" i="53769"/>
  <c r="D79" i="53769"/>
  <c r="E79" i="53769"/>
  <c r="F79" i="53769"/>
  <c r="G79" i="53769"/>
  <c r="D80" i="53769"/>
  <c r="E80" i="53769"/>
  <c r="F80" i="53769"/>
  <c r="G80" i="53769"/>
  <c r="D81" i="53769"/>
  <c r="E81" i="53769"/>
  <c r="F81" i="53769"/>
  <c r="G81" i="53769"/>
  <c r="D82" i="53769"/>
  <c r="E82" i="53769"/>
  <c r="F82" i="53769"/>
  <c r="G82" i="53769"/>
  <c r="D83" i="53769"/>
  <c r="E83" i="53769"/>
  <c r="F83" i="53769"/>
  <c r="G83" i="53769"/>
  <c r="D84" i="53769"/>
  <c r="E84" i="53769"/>
  <c r="F84" i="53769"/>
  <c r="G84" i="53769"/>
  <c r="D85" i="53769"/>
  <c r="E85" i="53769"/>
  <c r="F85" i="53769"/>
  <c r="G85" i="53769"/>
  <c r="D86" i="53769"/>
  <c r="E86" i="53769"/>
  <c r="F86" i="53769"/>
  <c r="G86" i="53769"/>
  <c r="D87" i="53769"/>
  <c r="E87" i="53769"/>
  <c r="F87" i="53769"/>
  <c r="G87" i="53769"/>
  <c r="D88" i="53769"/>
  <c r="E88" i="53769"/>
  <c r="F88" i="53769"/>
  <c r="G88" i="53769"/>
  <c r="D89" i="53769"/>
  <c r="E89" i="53769"/>
  <c r="F89" i="53769"/>
  <c r="G89" i="53769"/>
  <c r="D90" i="53769"/>
  <c r="E90" i="53769"/>
  <c r="F90" i="53769"/>
  <c r="G90" i="53769"/>
  <c r="D91" i="53769"/>
  <c r="E91" i="53769"/>
  <c r="F91" i="53769"/>
  <c r="G91" i="53769"/>
  <c r="D92" i="53769"/>
  <c r="E92" i="53769"/>
  <c r="F92" i="53769"/>
  <c r="G92" i="53769"/>
  <c r="D93" i="53769"/>
  <c r="E93" i="53769"/>
  <c r="F93" i="53769"/>
  <c r="G93" i="53769"/>
  <c r="D94" i="53769"/>
  <c r="E94" i="53769"/>
  <c r="F94" i="53769"/>
  <c r="G94" i="53769"/>
  <c r="D95" i="53769"/>
  <c r="E95" i="53769"/>
  <c r="F95" i="53769"/>
  <c r="G95" i="53769"/>
  <c r="D96" i="53769"/>
  <c r="E96" i="53769"/>
  <c r="F96" i="53769"/>
  <c r="G96" i="53769"/>
  <c r="D97" i="53769"/>
  <c r="E97" i="53769"/>
  <c r="F97" i="53769"/>
  <c r="G97" i="53769"/>
  <c r="D98" i="53769"/>
  <c r="E98" i="53769"/>
  <c r="F98" i="53769"/>
  <c r="G98" i="53769"/>
  <c r="D99" i="53769"/>
  <c r="E99" i="53769"/>
  <c r="F99" i="53769"/>
  <c r="G99" i="53769"/>
  <c r="D100" i="53769"/>
  <c r="E100" i="53769"/>
  <c r="F100" i="53769"/>
  <c r="G100" i="53769"/>
  <c r="D101" i="53769"/>
  <c r="E101" i="53769"/>
  <c r="F101" i="53769"/>
  <c r="G101" i="53769"/>
  <c r="D102" i="53769"/>
  <c r="E102" i="53769"/>
  <c r="F102" i="53769"/>
  <c r="G102" i="53769"/>
  <c r="D103" i="53769"/>
  <c r="E103" i="53769"/>
  <c r="F103" i="53769"/>
  <c r="G103" i="53769"/>
  <c r="D104" i="53769"/>
  <c r="E104" i="53769"/>
  <c r="F104" i="53769"/>
  <c r="G104" i="53769"/>
  <c r="D105" i="53769"/>
  <c r="E105" i="53769"/>
  <c r="F105" i="53769"/>
  <c r="G105" i="53769"/>
  <c r="D106" i="53769"/>
  <c r="E106" i="53769"/>
  <c r="F106" i="53769"/>
  <c r="G106" i="53769"/>
  <c r="D107" i="53769"/>
  <c r="E107" i="53769"/>
  <c r="F107" i="53769"/>
  <c r="G107" i="53769"/>
  <c r="D108" i="53769"/>
  <c r="E108" i="53769"/>
  <c r="F108" i="53769"/>
  <c r="G108" i="53769"/>
  <c r="D109" i="53769"/>
  <c r="E109" i="53769"/>
  <c r="F109" i="53769"/>
  <c r="G109" i="53769"/>
  <c r="D110" i="53769"/>
  <c r="E110" i="53769"/>
  <c r="F110" i="53769"/>
  <c r="G110" i="53769"/>
  <c r="D111" i="53769"/>
  <c r="D112" i="53769"/>
  <c r="C113" i="53769"/>
  <c r="D113" i="53769"/>
  <c r="C114" i="53769"/>
  <c r="D114" i="53769"/>
  <c r="C115" i="53769"/>
  <c r="D115" i="53769"/>
  <c r="C116" i="53769"/>
  <c r="D116" i="53769"/>
  <c r="C117" i="53769"/>
  <c r="D117" i="53769"/>
  <c r="C118" i="53769"/>
  <c r="D118" i="53769"/>
  <c r="C119" i="53769"/>
  <c r="D119" i="53769"/>
  <c r="C120" i="53769"/>
  <c r="D120" i="53769"/>
  <c r="C121" i="53769"/>
  <c r="D121" i="53769"/>
  <c r="C122" i="53769"/>
  <c r="D122" i="53769"/>
  <c r="C123" i="53769"/>
  <c r="D123" i="53769"/>
  <c r="C124" i="53769"/>
  <c r="D124" i="53769"/>
  <c r="C125" i="53769"/>
  <c r="D125" i="53769"/>
  <c r="C126" i="53769"/>
  <c r="D126" i="53769"/>
  <c r="C127" i="53769"/>
  <c r="D127" i="53769"/>
  <c r="C128" i="53769"/>
  <c r="D128" i="53769"/>
  <c r="C129" i="53769"/>
  <c r="D129" i="53769"/>
  <c r="C130" i="53769"/>
  <c r="D130" i="53769"/>
  <c r="C131" i="53769"/>
  <c r="D131" i="53769"/>
  <c r="C132" i="53769"/>
  <c r="D132" i="53769"/>
  <c r="C133" i="53769"/>
  <c r="D133" i="53769"/>
  <c r="C134" i="53769"/>
  <c r="D134" i="53769"/>
  <c r="C135" i="53769"/>
  <c r="D135" i="53769"/>
  <c r="C136" i="53769"/>
  <c r="D136" i="53769"/>
  <c r="C137" i="53769"/>
  <c r="D137" i="53769"/>
  <c r="C138" i="53769"/>
  <c r="D138" i="53769"/>
  <c r="C139" i="53769"/>
  <c r="D139" i="53769"/>
  <c r="C140" i="53769"/>
  <c r="D140" i="53769"/>
  <c r="C141" i="53769"/>
  <c r="D141" i="53769"/>
  <c r="C142" i="53769"/>
  <c r="D142" i="53769"/>
  <c r="C143" i="53769"/>
  <c r="D143" i="53769"/>
  <c r="C144" i="53769"/>
  <c r="D144" i="53769"/>
  <c r="C145" i="53769"/>
  <c r="D145" i="53769"/>
  <c r="C146" i="53769"/>
  <c r="D146" i="53769"/>
  <c r="C147" i="53769"/>
  <c r="D147" i="53769"/>
  <c r="C148" i="53769"/>
  <c r="D148" i="53769"/>
  <c r="C149" i="53769"/>
  <c r="D149" i="53769"/>
  <c r="C150" i="53769"/>
  <c r="D150" i="53769"/>
  <c r="C151" i="53769"/>
  <c r="D151" i="53769"/>
  <c r="C152" i="53769"/>
  <c r="D152" i="53769"/>
  <c r="C153" i="53769"/>
  <c r="D153" i="53769"/>
  <c r="C154" i="53769"/>
  <c r="D154" i="53769"/>
  <c r="C155" i="53769"/>
  <c r="D155" i="53769"/>
  <c r="C156" i="53769"/>
  <c r="D156" i="53769"/>
  <c r="C157" i="53769"/>
  <c r="D157" i="53769"/>
  <c r="C158" i="53769"/>
  <c r="D158" i="53769"/>
  <c r="A2" i="53768"/>
  <c r="B8" i="53768"/>
  <c r="B9" i="53768"/>
  <c r="B10" i="53768"/>
  <c r="B11" i="53768"/>
  <c r="B12" i="53768"/>
  <c r="B13" i="53768"/>
  <c r="B14" i="53768"/>
  <c r="B15" i="53768"/>
  <c r="B16" i="53768"/>
  <c r="B17" i="53768"/>
  <c r="B18" i="53768"/>
  <c r="B19" i="53768"/>
  <c r="B20" i="53768"/>
  <c r="B21" i="53768"/>
  <c r="B22" i="53768"/>
  <c r="B23" i="53768"/>
  <c r="B24" i="53768"/>
  <c r="B25" i="53768"/>
  <c r="B26" i="53768"/>
  <c r="B27" i="53768"/>
  <c r="B28" i="53768"/>
  <c r="B29" i="53768"/>
  <c r="B30" i="53768"/>
  <c r="B31" i="53768"/>
  <c r="B32" i="53768"/>
  <c r="B33" i="53768"/>
  <c r="B34" i="53768"/>
  <c r="B35" i="53768"/>
  <c r="B36" i="53768"/>
  <c r="B37" i="53768"/>
  <c r="B38" i="53768"/>
  <c r="B39" i="53768"/>
  <c r="B40" i="53768"/>
  <c r="B41" i="53768"/>
  <c r="B42" i="53768"/>
  <c r="B43" i="53768"/>
  <c r="B44" i="53768"/>
  <c r="B45" i="53768"/>
  <c r="B46" i="53768"/>
  <c r="B47" i="53768"/>
  <c r="B48" i="53768"/>
  <c r="B49" i="53768"/>
  <c r="B50" i="53768"/>
  <c r="B51" i="53768"/>
  <c r="B52" i="53768"/>
  <c r="B53" i="53768"/>
  <c r="B54" i="53768"/>
  <c r="B55" i="53768"/>
  <c r="B56" i="53768"/>
  <c r="B57" i="53768"/>
  <c r="B58" i="53768"/>
  <c r="B59" i="53768"/>
  <c r="B60" i="53768"/>
  <c r="B61" i="53768"/>
  <c r="B62" i="53768"/>
  <c r="B63" i="53768"/>
  <c r="B64" i="53768"/>
  <c r="B65" i="53768"/>
  <c r="B66" i="53768"/>
  <c r="B67" i="53768"/>
  <c r="B68" i="53768"/>
  <c r="B69" i="53768"/>
  <c r="B70" i="53768"/>
  <c r="B71" i="53768"/>
  <c r="B72" i="53768"/>
  <c r="E72" i="53768"/>
  <c r="G72" i="53768"/>
  <c r="B73" i="53768"/>
  <c r="E73" i="53768"/>
  <c r="G73" i="53768"/>
  <c r="B74" i="53768"/>
  <c r="E74" i="53768"/>
  <c r="G74" i="53768"/>
  <c r="B75" i="53768"/>
  <c r="E75" i="53768"/>
  <c r="G75" i="53768"/>
  <c r="B76" i="53768"/>
  <c r="E76" i="53768"/>
  <c r="G76" i="53768"/>
  <c r="B77" i="53768"/>
  <c r="E77" i="53768"/>
  <c r="G77" i="53768"/>
  <c r="B78" i="53768"/>
  <c r="E78" i="53768"/>
  <c r="G78" i="53768"/>
  <c r="B79" i="53768"/>
  <c r="E79" i="53768"/>
  <c r="G79" i="53768"/>
  <c r="B80" i="53768"/>
  <c r="E80" i="53768"/>
  <c r="G80" i="53768"/>
  <c r="B81" i="53768"/>
  <c r="E81" i="53768"/>
  <c r="G81" i="53768"/>
  <c r="B82" i="53768"/>
  <c r="E82" i="53768"/>
  <c r="G82" i="53768"/>
  <c r="B83" i="53768"/>
  <c r="E83" i="53768"/>
  <c r="G83" i="53768"/>
  <c r="B84" i="53768"/>
  <c r="E84" i="53768"/>
  <c r="G84" i="53768"/>
  <c r="B85" i="53768"/>
  <c r="E85" i="53768"/>
  <c r="G85" i="53768"/>
  <c r="B86" i="53768"/>
  <c r="E86" i="53768"/>
  <c r="G86" i="53768"/>
  <c r="B87" i="53768"/>
  <c r="E87" i="53768"/>
  <c r="G87" i="53768"/>
  <c r="B88" i="53768"/>
  <c r="E88" i="53768"/>
  <c r="G88" i="53768"/>
  <c r="B89" i="53768"/>
  <c r="E89" i="53768"/>
  <c r="G89" i="53768"/>
  <c r="B90" i="53768"/>
  <c r="E90" i="53768"/>
  <c r="G90" i="53768"/>
  <c r="B91" i="53768"/>
  <c r="E91" i="53768"/>
  <c r="G91" i="53768"/>
  <c r="B92" i="53768"/>
  <c r="E92" i="53768"/>
  <c r="G92" i="53768"/>
  <c r="B93" i="53768"/>
  <c r="E93" i="53768"/>
  <c r="G93" i="53768"/>
  <c r="B94" i="53768"/>
  <c r="E94" i="53768"/>
  <c r="G94" i="53768"/>
  <c r="B95" i="53768"/>
  <c r="E95" i="53768"/>
  <c r="G95" i="53768"/>
  <c r="B96" i="53768"/>
  <c r="E96" i="53768"/>
  <c r="G96" i="53768"/>
  <c r="B97" i="53768"/>
  <c r="E97" i="53768"/>
  <c r="G97" i="53768"/>
  <c r="B98" i="53768"/>
  <c r="E98" i="53768"/>
  <c r="G98" i="53768"/>
  <c r="B99" i="53768"/>
  <c r="E99" i="53768"/>
  <c r="G99" i="53768"/>
  <c r="B100" i="53768"/>
  <c r="E100" i="53768"/>
  <c r="G100" i="53768"/>
  <c r="B101" i="53768"/>
  <c r="E101" i="53768"/>
  <c r="G101" i="53768"/>
  <c r="B102" i="53768"/>
  <c r="E102" i="53768"/>
  <c r="G102" i="53768"/>
  <c r="B103" i="53768"/>
  <c r="E103" i="53768"/>
  <c r="G103" i="53768"/>
  <c r="B104" i="53768"/>
  <c r="E104" i="53768"/>
  <c r="G104" i="53768"/>
  <c r="B105" i="53768"/>
  <c r="E105" i="53768"/>
  <c r="G105" i="53768"/>
  <c r="B106" i="53768"/>
  <c r="E106" i="53768"/>
  <c r="G106" i="53768"/>
  <c r="B107" i="53768"/>
  <c r="E107" i="53768"/>
  <c r="G107" i="53768"/>
  <c r="B108" i="53768"/>
  <c r="E108" i="53768"/>
  <c r="G108" i="53768"/>
  <c r="B109" i="53768"/>
  <c r="E109" i="53768"/>
  <c r="G109" i="53768"/>
  <c r="B110" i="53768"/>
  <c r="E110" i="53768"/>
  <c r="G110" i="53768"/>
  <c r="B111" i="53768"/>
  <c r="E111" i="53768"/>
  <c r="G111" i="53768"/>
  <c r="B112" i="53768"/>
  <c r="E112" i="53768"/>
  <c r="G112" i="53768"/>
  <c r="B113" i="53768"/>
  <c r="E113" i="53768"/>
  <c r="G113" i="53768"/>
  <c r="B114" i="53768"/>
  <c r="E114" i="53768"/>
  <c r="G114" i="53768"/>
  <c r="B115" i="53768"/>
  <c r="E115" i="53768"/>
  <c r="G115" i="53768"/>
  <c r="B116" i="53768"/>
  <c r="E116" i="53768"/>
  <c r="G116" i="53768"/>
  <c r="B117" i="53768"/>
  <c r="E117" i="53768"/>
  <c r="G117" i="53768"/>
  <c r="B118" i="53768"/>
  <c r="E118" i="53768"/>
  <c r="G118" i="53768"/>
  <c r="B119" i="53768"/>
  <c r="E119" i="53768"/>
  <c r="G119" i="53768"/>
  <c r="B120" i="53768"/>
  <c r="E120" i="53768"/>
  <c r="G120" i="53768"/>
  <c r="B121" i="53768"/>
  <c r="E121" i="53768"/>
  <c r="G121" i="53768"/>
  <c r="B122" i="53768"/>
  <c r="E122" i="53768"/>
  <c r="G122" i="53768"/>
  <c r="B123" i="53768"/>
  <c r="E123" i="53768"/>
  <c r="G123" i="53768"/>
  <c r="B124" i="53768"/>
  <c r="E124" i="53768"/>
  <c r="G124" i="53768"/>
  <c r="B125" i="53768"/>
  <c r="E125" i="53768"/>
  <c r="G125" i="53768"/>
  <c r="B126" i="53768"/>
  <c r="E126" i="53768"/>
  <c r="G126" i="53768"/>
  <c r="B127" i="53768"/>
  <c r="E127" i="53768"/>
  <c r="G127" i="53768"/>
  <c r="B128" i="53768"/>
  <c r="E128" i="53768"/>
  <c r="G128" i="53768"/>
  <c r="B129" i="53768"/>
  <c r="E129" i="53768"/>
  <c r="G129" i="53768"/>
  <c r="B130" i="53768"/>
  <c r="E130" i="53768"/>
  <c r="G130" i="53768"/>
  <c r="B131" i="53768"/>
  <c r="E131" i="53768"/>
  <c r="G131" i="53768"/>
  <c r="B132" i="53768"/>
  <c r="E132" i="53768"/>
  <c r="G132" i="53768"/>
  <c r="B133" i="53768"/>
  <c r="E133" i="53768"/>
  <c r="G133" i="53768"/>
  <c r="B134" i="53768"/>
  <c r="E134" i="53768"/>
  <c r="G134" i="53768"/>
  <c r="B135" i="53768"/>
  <c r="E135" i="53768"/>
  <c r="G135" i="53768"/>
  <c r="B136" i="53768"/>
  <c r="E136" i="53768"/>
  <c r="G136" i="53768"/>
  <c r="B137" i="53768"/>
  <c r="E137" i="53768"/>
  <c r="G137" i="53768"/>
  <c r="B138" i="53768"/>
  <c r="E138" i="53768"/>
  <c r="G138" i="53768"/>
  <c r="B139" i="53768"/>
  <c r="E139" i="53768"/>
  <c r="G139" i="53768"/>
  <c r="B140" i="53768"/>
  <c r="E140" i="53768"/>
  <c r="G140" i="53768"/>
  <c r="B141" i="53768"/>
  <c r="E141" i="53768"/>
  <c r="G141" i="53768"/>
  <c r="B142" i="53768"/>
  <c r="E142" i="53768"/>
  <c r="G142" i="53768"/>
  <c r="B143" i="53768"/>
  <c r="E143" i="53768"/>
  <c r="G143" i="53768"/>
  <c r="B144" i="53768"/>
  <c r="E144" i="53768"/>
  <c r="G144" i="53768"/>
  <c r="B145" i="53768"/>
  <c r="E145" i="53768"/>
  <c r="G145" i="53768"/>
  <c r="B146" i="53768"/>
  <c r="E146" i="53768"/>
  <c r="G146" i="53768"/>
  <c r="B147" i="53768"/>
  <c r="E147" i="53768"/>
  <c r="G147" i="53768"/>
  <c r="B148" i="53768"/>
  <c r="E148" i="53768"/>
  <c r="G148" i="53768"/>
  <c r="B149" i="53768"/>
  <c r="E149" i="53768"/>
  <c r="G149" i="53768"/>
  <c r="B150" i="53768"/>
  <c r="E150" i="53768"/>
  <c r="G150" i="53768"/>
  <c r="B151" i="53768"/>
  <c r="E151" i="53768"/>
  <c r="G151" i="53768"/>
  <c r="B152" i="53768"/>
  <c r="E152" i="53768"/>
  <c r="G152" i="53768"/>
  <c r="B153" i="53768"/>
  <c r="E153" i="53768"/>
  <c r="G153" i="53768"/>
  <c r="B154" i="53768"/>
  <c r="E154" i="53768"/>
  <c r="G154" i="53768"/>
  <c r="B155" i="53768"/>
  <c r="E155" i="53768"/>
  <c r="G155" i="53768"/>
  <c r="B156" i="53768"/>
  <c r="E156" i="53768"/>
  <c r="G156" i="53768"/>
  <c r="B157" i="53768"/>
  <c r="E157" i="53768"/>
  <c r="G157" i="53768"/>
  <c r="B158" i="53768"/>
  <c r="E158" i="53768"/>
  <c r="G158" i="53768"/>
  <c r="B159" i="53768"/>
  <c r="E159" i="53768"/>
  <c r="G159" i="53768"/>
  <c r="B160" i="53768"/>
  <c r="E160" i="53768"/>
  <c r="G160" i="53768"/>
  <c r="B161" i="53768"/>
  <c r="E161" i="53768"/>
  <c r="G161" i="53768"/>
  <c r="B162" i="53768"/>
  <c r="E162" i="53768"/>
  <c r="G162" i="53768"/>
  <c r="B163" i="53768"/>
  <c r="E163" i="53768"/>
  <c r="G163" i="53768"/>
  <c r="B164" i="53768"/>
  <c r="E164" i="53768"/>
  <c r="G164" i="53768"/>
  <c r="B165" i="53768"/>
  <c r="E165" i="53768"/>
  <c r="G165" i="53768"/>
  <c r="B166" i="53768"/>
  <c r="E166" i="53768"/>
  <c r="G166" i="53768"/>
  <c r="B167" i="53768"/>
  <c r="E167" i="53768"/>
  <c r="G167" i="53768"/>
  <c r="B168" i="53768"/>
  <c r="E168" i="53768"/>
  <c r="G168" i="53768"/>
  <c r="B169" i="53768"/>
  <c r="E169" i="53768"/>
  <c r="G169" i="53768"/>
  <c r="B170" i="53768"/>
  <c r="E170" i="53768"/>
  <c r="G170" i="53768"/>
  <c r="B171" i="53768"/>
  <c r="E171" i="53768"/>
  <c r="G171" i="53768"/>
  <c r="B172" i="53768"/>
  <c r="E172" i="53768"/>
  <c r="G172" i="53768"/>
  <c r="B173" i="53768"/>
  <c r="E173" i="53768"/>
  <c r="G173" i="53768"/>
  <c r="B174" i="53768"/>
  <c r="E174" i="53768"/>
  <c r="G174" i="53768"/>
  <c r="B175" i="53768"/>
  <c r="E175" i="53768"/>
  <c r="G175" i="53768"/>
  <c r="B176" i="53768"/>
  <c r="E176" i="53768"/>
  <c r="G176" i="53768"/>
  <c r="B177" i="53768"/>
  <c r="E177" i="53768"/>
  <c r="G177" i="53768"/>
  <c r="B178" i="53768"/>
  <c r="E178" i="53768"/>
  <c r="G178" i="53768"/>
  <c r="B179" i="53768"/>
  <c r="E179" i="53768"/>
  <c r="G179" i="53768"/>
  <c r="B180" i="53768"/>
  <c r="E180" i="53768"/>
  <c r="G180" i="53768"/>
  <c r="B181" i="53768"/>
  <c r="E181" i="53768"/>
  <c r="G181" i="53768"/>
  <c r="B182" i="53768"/>
  <c r="E182" i="53768"/>
  <c r="G182" i="53768"/>
  <c r="B183" i="53768"/>
  <c r="E183" i="53768"/>
  <c r="G183" i="53768"/>
  <c r="B184" i="53768"/>
  <c r="E184" i="53768"/>
  <c r="G184" i="53768"/>
  <c r="B185" i="53768"/>
  <c r="E185" i="53768"/>
  <c r="G185" i="53768"/>
  <c r="B186" i="53768"/>
  <c r="E186" i="53768"/>
  <c r="G186" i="53768"/>
  <c r="B187" i="53768"/>
  <c r="E187" i="53768"/>
  <c r="G187" i="53768"/>
  <c r="B188" i="53768"/>
  <c r="E188" i="53768"/>
  <c r="G188" i="53768"/>
  <c r="B189" i="53768"/>
  <c r="E189" i="53768"/>
  <c r="G189" i="53768"/>
  <c r="B190" i="53768"/>
  <c r="E190" i="53768"/>
  <c r="G190" i="53768"/>
  <c r="B191" i="53768"/>
  <c r="E191" i="53768"/>
  <c r="G191" i="53768"/>
  <c r="B192" i="53768"/>
  <c r="E192" i="53768"/>
  <c r="G192" i="53768"/>
  <c r="B193" i="53768"/>
  <c r="E193" i="53768"/>
  <c r="G193" i="53768"/>
  <c r="B194" i="53768"/>
  <c r="E194" i="53768"/>
  <c r="G194" i="53768"/>
  <c r="B195" i="53768"/>
  <c r="E195" i="53768"/>
  <c r="G195" i="53768"/>
  <c r="B196" i="53768"/>
  <c r="E196" i="53768"/>
  <c r="G196" i="53768"/>
  <c r="B197" i="53768"/>
  <c r="E197" i="53768"/>
  <c r="G197" i="53768"/>
  <c r="B198" i="53768"/>
  <c r="E198" i="53768"/>
  <c r="G198" i="53768"/>
  <c r="B199" i="53768"/>
  <c r="E199" i="53768"/>
  <c r="G199" i="53768"/>
  <c r="B200" i="53768"/>
  <c r="E200" i="53768"/>
  <c r="G200" i="53768"/>
  <c r="B201" i="53768"/>
  <c r="E201" i="53768"/>
  <c r="G201" i="53768"/>
  <c r="B202" i="53768"/>
  <c r="E202" i="53768"/>
  <c r="G202" i="53768"/>
  <c r="B203" i="53768"/>
  <c r="E203" i="53768"/>
  <c r="G203" i="53768"/>
  <c r="B204" i="53768"/>
  <c r="E204" i="53768"/>
  <c r="G204" i="53768"/>
  <c r="B205" i="53768"/>
  <c r="E205" i="53768"/>
  <c r="G205" i="53768"/>
  <c r="B206" i="53768"/>
  <c r="E206" i="53768"/>
  <c r="G206" i="53768"/>
  <c r="B207" i="53768"/>
  <c r="E207" i="53768"/>
  <c r="G207" i="53768"/>
  <c r="B208" i="53768"/>
  <c r="E208" i="53768"/>
  <c r="G208" i="53768"/>
  <c r="B209" i="53768"/>
  <c r="E209" i="53768"/>
  <c r="G209" i="53768"/>
  <c r="B210" i="53768"/>
  <c r="E210" i="53768"/>
  <c r="G210" i="53768"/>
  <c r="B211" i="53768"/>
  <c r="E211" i="53768"/>
  <c r="G211" i="53768"/>
  <c r="B212" i="53768"/>
  <c r="E212" i="53768"/>
  <c r="G212" i="53768"/>
  <c r="B213" i="53768"/>
  <c r="E213" i="53768"/>
  <c r="G213" i="53768"/>
  <c r="B214" i="53768"/>
  <c r="E214" i="53768"/>
  <c r="G214" i="53768"/>
  <c r="B215" i="53768"/>
  <c r="E215" i="53768"/>
  <c r="G215" i="53768"/>
  <c r="B216" i="53768"/>
  <c r="E216" i="53768"/>
  <c r="G216" i="53768"/>
  <c r="B217" i="53768"/>
  <c r="E217" i="53768"/>
  <c r="G217" i="53768"/>
  <c r="B218" i="53768"/>
  <c r="E218" i="53768"/>
  <c r="G218" i="53768"/>
  <c r="B219" i="53768"/>
  <c r="E219" i="53768"/>
  <c r="G219" i="53768"/>
  <c r="B220" i="53768"/>
  <c r="E220" i="53768"/>
  <c r="G220" i="53768"/>
  <c r="B221" i="53768"/>
  <c r="E221" i="53768"/>
  <c r="G221" i="53768"/>
  <c r="B222" i="53768"/>
  <c r="E222" i="53768"/>
  <c r="G222" i="53768"/>
  <c r="B223" i="53768"/>
  <c r="E223" i="53768"/>
  <c r="G223" i="53768"/>
  <c r="B224" i="53768"/>
  <c r="E224" i="53768"/>
  <c r="G224" i="53768"/>
  <c r="B225" i="53768"/>
  <c r="E225" i="53768"/>
  <c r="G225" i="53768"/>
  <c r="B226" i="53768"/>
  <c r="E226" i="53768"/>
  <c r="G226" i="53768"/>
  <c r="B227" i="53768"/>
  <c r="E227" i="53768"/>
  <c r="G227" i="53768"/>
  <c r="B228" i="53768"/>
  <c r="E228" i="53768"/>
  <c r="G228" i="53768"/>
  <c r="B229" i="53768"/>
  <c r="E229" i="53768"/>
  <c r="G229" i="53768"/>
  <c r="B230" i="53768"/>
  <c r="E230" i="53768"/>
  <c r="G230" i="53768"/>
  <c r="B231" i="53768"/>
  <c r="E231" i="53768"/>
  <c r="G231" i="53768"/>
  <c r="B232" i="53768"/>
  <c r="E232" i="53768"/>
  <c r="G232" i="53768"/>
  <c r="B233" i="53768"/>
  <c r="E233" i="53768"/>
  <c r="G233" i="53768"/>
  <c r="B234" i="53768"/>
  <c r="E234" i="53768"/>
  <c r="G234" i="53768"/>
  <c r="B235" i="53768"/>
  <c r="E235" i="53768"/>
  <c r="G235" i="53768"/>
  <c r="B236" i="53768"/>
  <c r="E236" i="53768"/>
  <c r="G236" i="53768"/>
  <c r="B237" i="53768"/>
  <c r="E237" i="53768"/>
  <c r="G237" i="53768"/>
  <c r="B238" i="53768"/>
  <c r="E238" i="53768"/>
  <c r="G238" i="53768"/>
  <c r="B239" i="53768"/>
  <c r="E239" i="53768"/>
  <c r="G239" i="53768"/>
  <c r="B240" i="53768"/>
  <c r="E240" i="53768"/>
  <c r="G240" i="53768"/>
  <c r="B241" i="53768"/>
  <c r="E241" i="53768"/>
  <c r="G241" i="53768"/>
  <c r="B242" i="53768"/>
  <c r="E242" i="53768"/>
  <c r="G242" i="53768"/>
  <c r="B243" i="53768"/>
  <c r="E243" i="53768"/>
  <c r="G243" i="53768"/>
  <c r="B244" i="53768"/>
  <c r="E244" i="53768"/>
  <c r="G244" i="53768"/>
  <c r="B245" i="53768"/>
  <c r="E245" i="53768"/>
  <c r="G245" i="53768"/>
  <c r="B246" i="53768"/>
  <c r="E246" i="53768"/>
  <c r="G246" i="53768"/>
  <c r="B247" i="53768"/>
  <c r="E247" i="53768"/>
  <c r="G247" i="53768"/>
  <c r="B248" i="53768"/>
  <c r="E248" i="53768"/>
  <c r="G248" i="53768"/>
  <c r="B249" i="53768"/>
  <c r="E249" i="53768"/>
  <c r="G249" i="53768"/>
  <c r="B250" i="53768"/>
  <c r="E250" i="53768"/>
  <c r="G250" i="53768"/>
  <c r="B251" i="53768"/>
  <c r="E251" i="53768"/>
  <c r="G251" i="53768"/>
  <c r="B252" i="53768"/>
  <c r="E252" i="53768"/>
  <c r="G252" i="53768"/>
  <c r="B253" i="53768"/>
  <c r="E253" i="53768"/>
  <c r="G253" i="53768"/>
  <c r="B254" i="53768"/>
  <c r="E254" i="53768"/>
  <c r="G254" i="53768"/>
  <c r="B255" i="53768"/>
  <c r="E255" i="53768"/>
  <c r="G255" i="53768"/>
  <c r="B256" i="53768"/>
  <c r="E256" i="53768"/>
  <c r="G256" i="53768"/>
  <c r="B257" i="53768"/>
  <c r="E257" i="53768"/>
  <c r="G257" i="53768"/>
  <c r="B258" i="53768"/>
  <c r="E258" i="53768"/>
  <c r="G258" i="53768"/>
  <c r="B259" i="53768"/>
  <c r="E259" i="53768"/>
  <c r="G259" i="53768"/>
  <c r="B260" i="53768"/>
  <c r="E260" i="53768"/>
  <c r="G260" i="53768"/>
  <c r="B261" i="53768"/>
  <c r="E261" i="53768"/>
  <c r="G261" i="53768"/>
  <c r="B262" i="53768"/>
  <c r="E262" i="53768"/>
  <c r="G262" i="53768"/>
  <c r="B263" i="53768"/>
  <c r="E263" i="53768"/>
  <c r="G263" i="53768"/>
  <c r="B264" i="53768"/>
  <c r="E264" i="53768"/>
  <c r="G264" i="53768"/>
  <c r="B265" i="53768"/>
  <c r="E265" i="53768"/>
  <c r="G265" i="53768"/>
  <c r="B266" i="53768"/>
  <c r="E266" i="53768"/>
  <c r="G266" i="53768"/>
  <c r="B267" i="53768"/>
  <c r="E267" i="53768"/>
  <c r="G267" i="53768"/>
  <c r="B268" i="53768"/>
  <c r="E268" i="53768"/>
  <c r="G268" i="53768"/>
  <c r="B269" i="53768"/>
  <c r="E269" i="53768"/>
  <c r="G269" i="53768"/>
  <c r="B270" i="53768"/>
  <c r="E270" i="53768"/>
  <c r="G270" i="53768"/>
  <c r="B271" i="53768"/>
  <c r="E271" i="53768"/>
  <c r="G271" i="53768"/>
  <c r="B272" i="53768"/>
  <c r="E272" i="53768"/>
  <c r="G272" i="53768"/>
  <c r="B273" i="53768"/>
  <c r="E273" i="53768"/>
  <c r="G273" i="53768"/>
  <c r="B274" i="53768"/>
  <c r="E274" i="53768"/>
  <c r="G274" i="53768"/>
  <c r="B275" i="53768"/>
  <c r="E275" i="53768"/>
  <c r="G275" i="53768"/>
  <c r="B276" i="53768"/>
  <c r="E276" i="53768"/>
  <c r="G276" i="53768"/>
  <c r="B277" i="53768"/>
  <c r="E277" i="53768"/>
  <c r="G277" i="53768"/>
  <c r="B278" i="53768"/>
  <c r="E278" i="53768"/>
  <c r="G278" i="53768"/>
  <c r="B279" i="53768"/>
  <c r="E279" i="53768"/>
  <c r="G279" i="53768"/>
  <c r="B280" i="53768"/>
  <c r="E280" i="53768"/>
  <c r="G280" i="53768"/>
  <c r="B281" i="53768"/>
  <c r="E281" i="53768"/>
  <c r="G281" i="53768"/>
  <c r="B282" i="53768"/>
  <c r="E282" i="53768"/>
  <c r="G282" i="53768"/>
  <c r="B283" i="53768"/>
  <c r="E283" i="53768"/>
  <c r="G283" i="53768"/>
  <c r="B284" i="53768"/>
  <c r="E284" i="53768"/>
  <c r="G284" i="53768"/>
  <c r="B285" i="53768"/>
  <c r="E285" i="53768"/>
  <c r="G285" i="53768"/>
  <c r="B286" i="53768"/>
  <c r="E286" i="53768"/>
  <c r="G286" i="53768"/>
  <c r="B287" i="53768"/>
  <c r="E287" i="53768"/>
  <c r="G287" i="53768"/>
  <c r="B288" i="53768"/>
  <c r="E288" i="53768"/>
  <c r="G288" i="53768"/>
  <c r="B289" i="53768"/>
  <c r="E289" i="53768"/>
  <c r="G289" i="53768"/>
  <c r="B290" i="53768"/>
  <c r="E290" i="53768"/>
  <c r="G290" i="53768"/>
  <c r="B291" i="53768"/>
  <c r="E291" i="53768"/>
  <c r="G291" i="53768"/>
  <c r="B292" i="53768"/>
  <c r="E292" i="53768"/>
  <c r="G292" i="53768"/>
  <c r="B293" i="53768"/>
  <c r="E293" i="53768"/>
  <c r="G293" i="53768"/>
  <c r="B294" i="53768"/>
  <c r="E294" i="53768"/>
  <c r="G294" i="53768"/>
  <c r="B295" i="53768"/>
  <c r="E295" i="53768"/>
  <c r="G295" i="53768"/>
  <c r="B296" i="53768"/>
  <c r="E296" i="53768"/>
  <c r="G296" i="53768"/>
  <c r="B297" i="53768"/>
  <c r="E297" i="53768"/>
  <c r="G297" i="53768"/>
  <c r="B298" i="53768"/>
  <c r="E298" i="53768"/>
  <c r="G298" i="53768"/>
  <c r="B299" i="53768"/>
  <c r="E299" i="53768"/>
  <c r="G299" i="53768"/>
  <c r="B300" i="53768"/>
  <c r="E300" i="53768"/>
  <c r="G300" i="53768"/>
  <c r="B301" i="53768"/>
  <c r="E301" i="53768"/>
  <c r="G301" i="53768"/>
  <c r="B302" i="53768"/>
  <c r="E302" i="53768"/>
  <c r="G302" i="53768"/>
  <c r="B303" i="53768"/>
  <c r="E303" i="53768"/>
  <c r="G303" i="53768"/>
  <c r="B304" i="53768"/>
  <c r="E304" i="53768"/>
  <c r="G304" i="53768"/>
  <c r="B305" i="53768"/>
  <c r="E305" i="53768"/>
  <c r="G305" i="53768"/>
  <c r="B306" i="53768"/>
  <c r="E306" i="53768"/>
  <c r="G306" i="53768"/>
  <c r="B307" i="53768"/>
  <c r="E307" i="53768"/>
  <c r="G307" i="53768"/>
  <c r="B308" i="53768"/>
  <c r="E308" i="53768"/>
  <c r="G308" i="53768"/>
  <c r="B309" i="53768"/>
  <c r="E309" i="53768"/>
  <c r="G309" i="53768"/>
  <c r="B310" i="53768"/>
  <c r="E310" i="53768"/>
  <c r="G310" i="53768"/>
  <c r="B311" i="53768"/>
  <c r="E311" i="53768"/>
  <c r="G311" i="53768"/>
  <c r="B312" i="53768"/>
  <c r="E312" i="53768"/>
  <c r="G312" i="53768"/>
  <c r="B313" i="53768"/>
  <c r="E313" i="53768"/>
  <c r="G313" i="53768"/>
  <c r="B314" i="53768"/>
  <c r="E314" i="53768"/>
  <c r="G314" i="53768"/>
  <c r="B315" i="53768"/>
  <c r="E315" i="53768"/>
  <c r="G315" i="53768"/>
  <c r="B316" i="53768"/>
  <c r="E316" i="53768"/>
  <c r="G316" i="53768"/>
  <c r="B317" i="53768"/>
  <c r="E317" i="53768"/>
  <c r="G317" i="53768"/>
  <c r="B318" i="53768"/>
  <c r="E318" i="53768"/>
  <c r="G318" i="53768"/>
  <c r="B319" i="53768"/>
  <c r="E319" i="53768"/>
  <c r="G319" i="53768"/>
  <c r="B320" i="53768"/>
  <c r="E320" i="53768"/>
  <c r="G320" i="53768"/>
  <c r="B321" i="53768"/>
  <c r="E321" i="53768"/>
  <c r="G321" i="53768"/>
  <c r="B322" i="53768"/>
  <c r="E322" i="53768"/>
  <c r="G322" i="53768"/>
  <c r="B323" i="53768"/>
  <c r="E323" i="53768"/>
  <c r="G323" i="53768"/>
  <c r="B324" i="53768"/>
  <c r="E324" i="53768"/>
  <c r="G324" i="53768"/>
  <c r="B325" i="53768"/>
  <c r="E325" i="53768"/>
  <c r="G325" i="53768"/>
  <c r="B326" i="53768"/>
  <c r="E326" i="53768"/>
  <c r="G326" i="53768"/>
  <c r="B327" i="53768"/>
  <c r="E327" i="53768"/>
  <c r="G327" i="53768"/>
  <c r="B328" i="53768"/>
  <c r="E328" i="53768"/>
  <c r="G328" i="53768"/>
  <c r="B329" i="53768"/>
  <c r="E329" i="53768"/>
  <c r="G329" i="53768"/>
  <c r="B330" i="53768"/>
  <c r="E330" i="53768"/>
  <c r="G330" i="53768"/>
  <c r="B331" i="53768"/>
  <c r="E331" i="53768"/>
  <c r="G331" i="53768"/>
  <c r="B332" i="53768"/>
  <c r="E332" i="53768"/>
  <c r="G332" i="53768"/>
  <c r="B333" i="53768"/>
  <c r="E333" i="53768"/>
  <c r="G333" i="53768"/>
  <c r="B334" i="53768"/>
  <c r="E334" i="53768"/>
  <c r="G334" i="53768"/>
  <c r="B335" i="53768"/>
  <c r="E335" i="53768"/>
  <c r="G335" i="53768"/>
  <c r="B336" i="53768"/>
  <c r="E336" i="53768"/>
  <c r="G336" i="53768"/>
  <c r="B337" i="53768"/>
  <c r="E337" i="53768"/>
  <c r="G337" i="53768"/>
  <c r="B338" i="53768"/>
  <c r="E338" i="53768"/>
  <c r="G338" i="53768"/>
  <c r="B339" i="53768"/>
  <c r="E339" i="53768"/>
  <c r="G339" i="53768"/>
  <c r="B340" i="53768"/>
  <c r="E340" i="53768"/>
  <c r="G340" i="53768"/>
  <c r="B341" i="53768"/>
  <c r="E341" i="53768"/>
  <c r="G341" i="53768"/>
  <c r="B342" i="53768"/>
  <c r="E342" i="53768"/>
  <c r="G342" i="53768"/>
  <c r="B343" i="53768"/>
  <c r="E343" i="53768"/>
  <c r="G343" i="53768"/>
  <c r="B344" i="53768"/>
  <c r="E344" i="53768"/>
  <c r="G344" i="53768"/>
  <c r="B345" i="53768"/>
  <c r="E345" i="53768"/>
  <c r="G345" i="53768"/>
  <c r="B346" i="53768"/>
  <c r="E346" i="53768"/>
  <c r="G346" i="53768"/>
  <c r="B347" i="53768"/>
  <c r="E347" i="53768"/>
  <c r="G347" i="53768"/>
  <c r="B348" i="53768"/>
  <c r="E348" i="53768"/>
  <c r="G348" i="53768"/>
  <c r="E349" i="53768"/>
  <c r="G349" i="53768"/>
  <c r="G2" i="2"/>
  <c r="C11" i="2"/>
  <c r="E11" i="2"/>
  <c r="F11" i="2"/>
  <c r="G11" i="2"/>
  <c r="H11" i="2"/>
  <c r="I11" i="2"/>
  <c r="J11" i="2"/>
  <c r="K11" i="2"/>
  <c r="L11" i="2"/>
  <c r="M11" i="2"/>
  <c r="A12" i="2"/>
  <c r="C12" i="2"/>
  <c r="D12" i="2"/>
  <c r="E12" i="2"/>
  <c r="F12" i="2"/>
  <c r="G12" i="2"/>
  <c r="H12" i="2"/>
  <c r="I12" i="2"/>
  <c r="J12" i="2"/>
  <c r="K12" i="2"/>
  <c r="L12" i="2"/>
  <c r="M12" i="2"/>
  <c r="A13" i="2"/>
  <c r="C13" i="2"/>
  <c r="D13" i="2"/>
  <c r="E13" i="2"/>
  <c r="F13" i="2"/>
  <c r="G13" i="2"/>
  <c r="H13" i="2"/>
  <c r="I13" i="2"/>
  <c r="J13" i="2"/>
  <c r="K13" i="2"/>
  <c r="L13" i="2"/>
  <c r="M13" i="2"/>
  <c r="A14" i="2"/>
  <c r="C14" i="2"/>
  <c r="D14" i="2"/>
  <c r="E14" i="2"/>
  <c r="F14" i="2"/>
  <c r="G14" i="2"/>
  <c r="H14" i="2"/>
  <c r="I14" i="2"/>
  <c r="J14" i="2"/>
  <c r="K14" i="2"/>
  <c r="L14" i="2"/>
  <c r="M14" i="2"/>
  <c r="A15" i="2"/>
  <c r="C15" i="2"/>
  <c r="D15" i="2"/>
  <c r="E15" i="2"/>
  <c r="F15" i="2"/>
  <c r="G15" i="2"/>
  <c r="H15" i="2"/>
  <c r="I15" i="2"/>
  <c r="J15" i="2"/>
  <c r="K15" i="2"/>
  <c r="L15" i="2"/>
  <c r="M15" i="2"/>
  <c r="A16" i="2"/>
  <c r="C16" i="2"/>
  <c r="D16" i="2"/>
  <c r="E16" i="2"/>
  <c r="F16" i="2"/>
  <c r="G16" i="2"/>
  <c r="H16" i="2"/>
  <c r="I16" i="2"/>
  <c r="J16" i="2"/>
  <c r="K16" i="2"/>
  <c r="L16" i="2"/>
  <c r="M16" i="2"/>
  <c r="A17" i="2"/>
  <c r="C17" i="2"/>
  <c r="D17" i="2"/>
  <c r="E17" i="2"/>
  <c r="F17" i="2"/>
  <c r="G17" i="2"/>
  <c r="H17" i="2"/>
  <c r="I17" i="2"/>
  <c r="J17" i="2"/>
  <c r="K17" i="2"/>
  <c r="L17" i="2"/>
  <c r="M17" i="2"/>
  <c r="A18" i="2"/>
  <c r="C18" i="2"/>
  <c r="D18" i="2"/>
  <c r="E18" i="2"/>
  <c r="F18" i="2"/>
  <c r="G18" i="2"/>
  <c r="H18" i="2"/>
  <c r="I18" i="2"/>
  <c r="J18" i="2"/>
  <c r="K18" i="2"/>
  <c r="L18" i="2"/>
  <c r="M18" i="2"/>
  <c r="A19" i="2"/>
  <c r="C19" i="2"/>
  <c r="D19" i="2"/>
  <c r="E19" i="2"/>
  <c r="F19" i="2"/>
  <c r="G19" i="2"/>
  <c r="H19" i="2"/>
  <c r="I19" i="2"/>
  <c r="J19" i="2"/>
  <c r="K19" i="2"/>
  <c r="L19" i="2"/>
  <c r="M19" i="2"/>
  <c r="A20" i="2"/>
  <c r="C20" i="2"/>
  <c r="D20" i="2"/>
  <c r="E20" i="2"/>
  <c r="F20" i="2"/>
  <c r="G20" i="2"/>
  <c r="H20" i="2"/>
  <c r="I20" i="2"/>
  <c r="J20" i="2"/>
  <c r="K20" i="2"/>
  <c r="L20" i="2"/>
  <c r="M20" i="2"/>
  <c r="A21" i="2"/>
  <c r="C21" i="2"/>
  <c r="D21" i="2"/>
  <c r="E21" i="2"/>
  <c r="F21" i="2"/>
  <c r="G21" i="2"/>
  <c r="H21" i="2"/>
  <c r="I21" i="2"/>
  <c r="J21" i="2"/>
  <c r="K21" i="2"/>
  <c r="L21" i="2"/>
  <c r="M21" i="2"/>
  <c r="A22" i="2"/>
  <c r="C22" i="2"/>
  <c r="D22" i="2"/>
  <c r="E22" i="2"/>
  <c r="F22" i="2"/>
  <c r="G22" i="2"/>
  <c r="H22" i="2"/>
  <c r="I22" i="2"/>
  <c r="J22" i="2"/>
  <c r="K22" i="2"/>
  <c r="L22" i="2"/>
  <c r="M22" i="2"/>
  <c r="A23" i="2"/>
  <c r="C23" i="2"/>
  <c r="D23" i="2"/>
  <c r="E23" i="2"/>
  <c r="F23" i="2"/>
  <c r="G23" i="2"/>
  <c r="H23" i="2"/>
  <c r="I23" i="2"/>
  <c r="J23" i="2"/>
  <c r="K23" i="2"/>
  <c r="L23" i="2"/>
  <c r="M23" i="2"/>
  <c r="A24" i="2"/>
  <c r="C24" i="2"/>
  <c r="D24" i="2"/>
  <c r="E24" i="2"/>
  <c r="F24" i="2"/>
  <c r="G24" i="2"/>
  <c r="H24" i="2"/>
  <c r="I24" i="2"/>
  <c r="J24" i="2"/>
  <c r="K24" i="2"/>
  <c r="L24" i="2"/>
  <c r="M24" i="2"/>
  <c r="A25" i="2"/>
  <c r="C25" i="2"/>
  <c r="D25" i="2"/>
  <c r="E25" i="2"/>
  <c r="F25" i="2"/>
  <c r="G25" i="2"/>
  <c r="H25" i="2"/>
  <c r="I25" i="2"/>
  <c r="J25" i="2"/>
  <c r="K25" i="2"/>
  <c r="L25" i="2"/>
  <c r="M25" i="2"/>
  <c r="A26" i="2"/>
  <c r="C26" i="2"/>
  <c r="D26" i="2"/>
  <c r="E26" i="2"/>
  <c r="F26" i="2"/>
  <c r="G26" i="2"/>
  <c r="H26" i="2"/>
  <c r="I26" i="2"/>
  <c r="J26" i="2"/>
  <c r="K26" i="2"/>
  <c r="L26" i="2"/>
  <c r="M26" i="2"/>
  <c r="A27" i="2"/>
  <c r="C27" i="2"/>
  <c r="D27" i="2"/>
  <c r="E27" i="2"/>
  <c r="F27" i="2"/>
  <c r="G27" i="2"/>
  <c r="H27" i="2"/>
  <c r="I27" i="2"/>
  <c r="J27" i="2"/>
  <c r="K27" i="2"/>
  <c r="L27" i="2"/>
  <c r="M27" i="2"/>
  <c r="A28" i="2"/>
  <c r="C28" i="2"/>
  <c r="D28" i="2"/>
  <c r="E28" i="2"/>
  <c r="F28" i="2"/>
  <c r="G28" i="2"/>
  <c r="H28" i="2"/>
  <c r="I28" i="2"/>
  <c r="J28" i="2"/>
  <c r="K28" i="2"/>
  <c r="L28" i="2"/>
  <c r="M28" i="2"/>
  <c r="A29" i="2"/>
  <c r="C29" i="2"/>
  <c r="D29" i="2"/>
  <c r="E29" i="2"/>
  <c r="F29" i="2"/>
  <c r="G29" i="2"/>
  <c r="H29" i="2"/>
  <c r="I29" i="2"/>
  <c r="J29" i="2"/>
  <c r="K29" i="2"/>
  <c r="L29" i="2"/>
  <c r="M29" i="2"/>
  <c r="A30" i="2"/>
  <c r="C30" i="2"/>
  <c r="D30" i="2"/>
  <c r="E30" i="2"/>
  <c r="F30" i="2"/>
  <c r="G30" i="2"/>
  <c r="H30" i="2"/>
  <c r="I30" i="2"/>
  <c r="J30" i="2"/>
  <c r="K30" i="2"/>
  <c r="L30" i="2"/>
  <c r="M30" i="2"/>
  <c r="A31" i="2"/>
  <c r="C31" i="2"/>
  <c r="D31" i="2"/>
  <c r="E31" i="2"/>
  <c r="F31" i="2"/>
  <c r="G31" i="2"/>
  <c r="H31" i="2"/>
  <c r="I31" i="2"/>
  <c r="J31" i="2"/>
  <c r="K31" i="2"/>
  <c r="L31" i="2"/>
  <c r="M31" i="2"/>
  <c r="A32" i="2"/>
  <c r="C32" i="2"/>
  <c r="D32" i="2"/>
  <c r="E32" i="2"/>
  <c r="F32" i="2"/>
  <c r="G32" i="2"/>
  <c r="H32" i="2"/>
  <c r="I32" i="2"/>
  <c r="J32" i="2"/>
  <c r="K32" i="2"/>
  <c r="L32" i="2"/>
  <c r="M32" i="2"/>
  <c r="A33" i="2"/>
  <c r="C33" i="2"/>
  <c r="D33" i="2"/>
  <c r="E33" i="2"/>
  <c r="F33" i="2"/>
  <c r="G33" i="2"/>
  <c r="H33" i="2"/>
  <c r="I33" i="2"/>
  <c r="J33" i="2"/>
  <c r="K33" i="2"/>
  <c r="L33" i="2"/>
  <c r="M33" i="2"/>
  <c r="A34" i="2"/>
  <c r="C34" i="2"/>
  <c r="D34" i="2"/>
  <c r="E34" i="2"/>
  <c r="F34" i="2"/>
  <c r="G34" i="2"/>
  <c r="H34" i="2"/>
  <c r="I34" i="2"/>
  <c r="J34" i="2"/>
  <c r="K34" i="2"/>
  <c r="L34" i="2"/>
  <c r="M34" i="2"/>
  <c r="A35" i="2"/>
  <c r="C35" i="2"/>
  <c r="D35" i="2"/>
  <c r="E35" i="2"/>
  <c r="F35" i="2"/>
  <c r="G35" i="2"/>
  <c r="H35" i="2"/>
  <c r="I35" i="2"/>
  <c r="J35" i="2"/>
  <c r="K35" i="2"/>
  <c r="L35" i="2"/>
  <c r="M35" i="2"/>
  <c r="A36" i="2"/>
  <c r="C36" i="2"/>
  <c r="D36" i="2"/>
  <c r="E36" i="2"/>
  <c r="F36" i="2"/>
  <c r="G36" i="2"/>
  <c r="H36" i="2"/>
  <c r="I36" i="2"/>
  <c r="J36" i="2"/>
  <c r="K36" i="2"/>
  <c r="L36" i="2"/>
  <c r="M36" i="2"/>
  <c r="A37" i="2"/>
  <c r="C37" i="2"/>
  <c r="D37" i="2"/>
  <c r="E37" i="2"/>
  <c r="F37" i="2"/>
  <c r="G37" i="2"/>
  <c r="H37" i="2"/>
  <c r="I37" i="2"/>
  <c r="J37" i="2"/>
  <c r="K37" i="2"/>
  <c r="L37" i="2"/>
  <c r="M37" i="2"/>
  <c r="A38" i="2"/>
  <c r="C38" i="2"/>
  <c r="D38" i="2"/>
  <c r="E38" i="2"/>
  <c r="F38" i="2"/>
  <c r="G38" i="2"/>
  <c r="H38" i="2"/>
  <c r="I38" i="2"/>
  <c r="J38" i="2"/>
  <c r="K38" i="2"/>
  <c r="L38" i="2"/>
  <c r="M38" i="2"/>
  <c r="A39" i="2"/>
  <c r="C39" i="2"/>
  <c r="D39" i="2"/>
  <c r="E39" i="2"/>
  <c r="F39" i="2"/>
  <c r="G39" i="2"/>
  <c r="H39" i="2"/>
  <c r="I39" i="2"/>
  <c r="J39" i="2"/>
  <c r="K39" i="2"/>
  <c r="L39" i="2"/>
  <c r="M39" i="2"/>
  <c r="A40" i="2"/>
  <c r="C40" i="2"/>
  <c r="D40" i="2"/>
  <c r="E40" i="2"/>
  <c r="F40" i="2"/>
  <c r="G40" i="2"/>
  <c r="H40" i="2"/>
  <c r="I40" i="2"/>
  <c r="J40" i="2"/>
  <c r="K40" i="2"/>
  <c r="L40" i="2"/>
  <c r="M40" i="2"/>
  <c r="A41" i="2"/>
  <c r="C41" i="2"/>
  <c r="D41" i="2"/>
  <c r="E41" i="2"/>
  <c r="F41" i="2"/>
  <c r="G41" i="2"/>
  <c r="H41" i="2"/>
  <c r="I41" i="2"/>
  <c r="J41" i="2"/>
  <c r="K41" i="2"/>
  <c r="L41" i="2"/>
  <c r="M41" i="2"/>
  <c r="A42" i="2"/>
  <c r="C42" i="2"/>
  <c r="D42" i="2"/>
  <c r="E42" i="2"/>
  <c r="F42" i="2"/>
  <c r="G42" i="2"/>
  <c r="H42" i="2"/>
  <c r="I42" i="2"/>
  <c r="J42" i="2"/>
  <c r="K42" i="2"/>
  <c r="L42" i="2"/>
  <c r="M42" i="2"/>
  <c r="A43" i="2"/>
  <c r="C43" i="2"/>
  <c r="D43" i="2"/>
  <c r="E43" i="2"/>
  <c r="F43" i="2"/>
  <c r="G43" i="2"/>
  <c r="H43" i="2"/>
  <c r="I43" i="2"/>
  <c r="J43" i="2"/>
  <c r="K43" i="2"/>
  <c r="L43" i="2"/>
  <c r="M43" i="2"/>
  <c r="A44" i="2"/>
  <c r="C44" i="2"/>
  <c r="D44" i="2"/>
  <c r="E44" i="2"/>
  <c r="F44" i="2"/>
  <c r="G44" i="2"/>
  <c r="H44" i="2"/>
  <c r="I44" i="2"/>
  <c r="J44" i="2"/>
  <c r="K44" i="2"/>
  <c r="L44" i="2"/>
  <c r="M44" i="2"/>
  <c r="A45" i="2"/>
  <c r="C45" i="2"/>
  <c r="D45" i="2"/>
  <c r="E45" i="2"/>
  <c r="F45" i="2"/>
  <c r="G45" i="2"/>
  <c r="H45" i="2"/>
  <c r="I45" i="2"/>
  <c r="J45" i="2"/>
  <c r="K45" i="2"/>
  <c r="L45" i="2"/>
  <c r="M45" i="2"/>
  <c r="A46" i="2"/>
  <c r="C46" i="2"/>
  <c r="D46" i="2"/>
  <c r="E46" i="2"/>
  <c r="F46" i="2"/>
  <c r="G46" i="2"/>
  <c r="H46" i="2"/>
  <c r="I46" i="2"/>
  <c r="J46" i="2"/>
  <c r="K46" i="2"/>
  <c r="L46" i="2"/>
  <c r="M46" i="2"/>
  <c r="A47" i="2"/>
  <c r="C47" i="2"/>
  <c r="D47" i="2"/>
  <c r="E47" i="2"/>
  <c r="F47" i="2"/>
  <c r="G47" i="2"/>
  <c r="H47" i="2"/>
  <c r="I47" i="2"/>
  <c r="J47" i="2"/>
  <c r="K47" i="2"/>
  <c r="L47" i="2"/>
  <c r="M47" i="2"/>
  <c r="A48" i="2"/>
  <c r="C48" i="2"/>
  <c r="D48" i="2"/>
  <c r="E48" i="2"/>
  <c r="F48" i="2"/>
  <c r="G48" i="2"/>
  <c r="H48" i="2"/>
  <c r="I48" i="2"/>
  <c r="J48" i="2"/>
  <c r="K48" i="2"/>
  <c r="L48" i="2"/>
  <c r="M48" i="2"/>
  <c r="A49" i="2"/>
  <c r="C49" i="2"/>
  <c r="D49" i="2"/>
  <c r="E49" i="2"/>
  <c r="F49" i="2"/>
  <c r="G49" i="2"/>
  <c r="H49" i="2"/>
  <c r="I49" i="2"/>
  <c r="J49" i="2"/>
  <c r="K49" i="2"/>
  <c r="L49" i="2"/>
  <c r="M49" i="2"/>
  <c r="A50" i="2"/>
  <c r="C50" i="2"/>
  <c r="D50" i="2"/>
  <c r="E50" i="2"/>
  <c r="F50" i="2"/>
  <c r="G50" i="2"/>
  <c r="H50" i="2"/>
  <c r="I50" i="2"/>
  <c r="J50" i="2"/>
  <c r="K50" i="2"/>
  <c r="L50" i="2"/>
  <c r="M50" i="2"/>
  <c r="A51" i="2"/>
  <c r="C51" i="2"/>
  <c r="D51" i="2"/>
  <c r="E51" i="2"/>
  <c r="F51" i="2"/>
  <c r="G51" i="2"/>
  <c r="H51" i="2"/>
  <c r="I51" i="2"/>
  <c r="J51" i="2"/>
  <c r="K51" i="2"/>
  <c r="L51" i="2"/>
  <c r="M51" i="2"/>
  <c r="A52" i="2"/>
  <c r="C52" i="2"/>
  <c r="D52" i="2"/>
  <c r="E52" i="2"/>
  <c r="F52" i="2"/>
  <c r="G52" i="2"/>
  <c r="H52" i="2"/>
  <c r="I52" i="2"/>
  <c r="J52" i="2"/>
  <c r="K52" i="2"/>
  <c r="L52" i="2"/>
  <c r="M52" i="2"/>
  <c r="A53" i="2"/>
  <c r="C53" i="2"/>
  <c r="D53" i="2"/>
  <c r="E53" i="2"/>
  <c r="F53" i="2"/>
  <c r="G53" i="2"/>
  <c r="H53" i="2"/>
  <c r="I53" i="2"/>
  <c r="J53" i="2"/>
  <c r="K53" i="2"/>
  <c r="L53" i="2"/>
  <c r="M53" i="2"/>
  <c r="A54" i="2"/>
  <c r="C54" i="2"/>
  <c r="D54" i="2"/>
  <c r="E54" i="2"/>
  <c r="F54" i="2"/>
  <c r="G54" i="2"/>
  <c r="H54" i="2"/>
  <c r="I54" i="2"/>
  <c r="J54" i="2"/>
  <c r="K54" i="2"/>
  <c r="L54" i="2"/>
  <c r="M54" i="2"/>
  <c r="A55" i="2"/>
  <c r="C55" i="2"/>
  <c r="D55" i="2"/>
  <c r="E55" i="2"/>
  <c r="F55" i="2"/>
  <c r="G55" i="2"/>
  <c r="H55" i="2"/>
  <c r="I55" i="2"/>
  <c r="J55" i="2"/>
  <c r="K55" i="2"/>
  <c r="L55" i="2"/>
  <c r="M55" i="2"/>
  <c r="A56" i="2"/>
  <c r="C56" i="2"/>
  <c r="D56" i="2"/>
  <c r="E56" i="2"/>
  <c r="F56" i="2"/>
  <c r="G56" i="2"/>
  <c r="H56" i="2"/>
  <c r="I56" i="2"/>
  <c r="J56" i="2"/>
  <c r="K56" i="2"/>
  <c r="L56" i="2"/>
  <c r="M56" i="2"/>
  <c r="A57" i="2"/>
  <c r="C57" i="2"/>
  <c r="D57" i="2"/>
  <c r="E57" i="2"/>
  <c r="F57" i="2"/>
  <c r="G57" i="2"/>
  <c r="H57" i="2"/>
  <c r="I57" i="2"/>
  <c r="J57" i="2"/>
  <c r="K57" i="2"/>
  <c r="L57" i="2"/>
  <c r="M57" i="2"/>
  <c r="A58" i="2"/>
  <c r="C58" i="2"/>
  <c r="D58" i="2"/>
  <c r="E58" i="2"/>
  <c r="F58" i="2"/>
  <c r="G58" i="2"/>
  <c r="H58" i="2"/>
  <c r="I58" i="2"/>
  <c r="J58" i="2"/>
  <c r="K58" i="2"/>
  <c r="L58" i="2"/>
  <c r="M58" i="2"/>
  <c r="A59" i="2"/>
  <c r="C59" i="2"/>
  <c r="D59" i="2"/>
  <c r="E59" i="2"/>
  <c r="F59" i="2"/>
  <c r="G59" i="2"/>
  <c r="H59" i="2"/>
  <c r="I59" i="2"/>
  <c r="J59" i="2"/>
  <c r="K59" i="2"/>
  <c r="L59" i="2"/>
  <c r="M59" i="2"/>
  <c r="A60" i="2"/>
  <c r="C60" i="2"/>
  <c r="D60" i="2"/>
  <c r="E60" i="2"/>
  <c r="F60" i="2"/>
  <c r="G60" i="2"/>
  <c r="H60" i="2"/>
  <c r="I60" i="2"/>
  <c r="J60" i="2"/>
  <c r="K60" i="2"/>
  <c r="L60" i="2"/>
  <c r="M60" i="2"/>
  <c r="A61" i="2"/>
  <c r="C61" i="2"/>
  <c r="D61" i="2"/>
  <c r="E61" i="2"/>
  <c r="F61" i="2"/>
  <c r="G61" i="2"/>
  <c r="H61" i="2"/>
  <c r="I61" i="2"/>
  <c r="J61" i="2"/>
  <c r="K61" i="2"/>
  <c r="L61" i="2"/>
  <c r="M61" i="2"/>
  <c r="A62" i="2"/>
  <c r="C62" i="2"/>
  <c r="D62" i="2"/>
  <c r="E62" i="2"/>
  <c r="F62" i="2"/>
  <c r="G62" i="2"/>
  <c r="H62" i="2"/>
  <c r="I62" i="2"/>
  <c r="J62" i="2"/>
  <c r="K62" i="2"/>
  <c r="L62" i="2"/>
  <c r="M62" i="2"/>
  <c r="A63" i="2"/>
  <c r="C63" i="2"/>
  <c r="D63" i="2"/>
  <c r="E63" i="2"/>
  <c r="F63" i="2"/>
  <c r="G63" i="2"/>
  <c r="H63" i="2"/>
  <c r="I63" i="2"/>
  <c r="J63" i="2"/>
  <c r="K63" i="2"/>
  <c r="L63" i="2"/>
  <c r="M63" i="2"/>
  <c r="A64" i="2"/>
  <c r="C64" i="2"/>
  <c r="D64" i="2"/>
  <c r="E64" i="2"/>
  <c r="F64" i="2"/>
  <c r="G64" i="2"/>
  <c r="H64" i="2"/>
  <c r="I64" i="2"/>
  <c r="J64" i="2"/>
  <c r="K64" i="2"/>
  <c r="L64" i="2"/>
  <c r="M64" i="2"/>
  <c r="A65" i="2"/>
  <c r="C65" i="2"/>
  <c r="D65" i="2"/>
  <c r="E65" i="2"/>
  <c r="F65" i="2"/>
  <c r="G65" i="2"/>
  <c r="H65" i="2"/>
  <c r="I65" i="2"/>
  <c r="J65" i="2"/>
  <c r="K65" i="2"/>
  <c r="L65" i="2"/>
  <c r="M65" i="2"/>
  <c r="A66" i="2"/>
  <c r="C66" i="2"/>
  <c r="D66" i="2"/>
  <c r="E66" i="2"/>
  <c r="F66" i="2"/>
  <c r="G66" i="2"/>
  <c r="H66" i="2"/>
  <c r="I66" i="2"/>
  <c r="J66" i="2"/>
  <c r="K66" i="2"/>
  <c r="L66" i="2"/>
  <c r="M66" i="2"/>
  <c r="A67" i="2"/>
  <c r="C67" i="2"/>
  <c r="D67" i="2"/>
  <c r="E67" i="2"/>
  <c r="F67" i="2"/>
  <c r="G67" i="2"/>
  <c r="H67" i="2"/>
  <c r="I67" i="2"/>
  <c r="J67" i="2"/>
  <c r="K67" i="2"/>
  <c r="L67" i="2"/>
  <c r="M67" i="2"/>
  <c r="A68" i="2"/>
  <c r="C68" i="2"/>
  <c r="D68" i="2"/>
  <c r="E68" i="2"/>
  <c r="F68" i="2"/>
  <c r="G68" i="2"/>
  <c r="H68" i="2"/>
  <c r="I68" i="2"/>
  <c r="J68" i="2"/>
  <c r="K68" i="2"/>
  <c r="L68" i="2"/>
  <c r="M68" i="2"/>
  <c r="A69" i="2"/>
  <c r="C69" i="2"/>
  <c r="D69" i="2"/>
  <c r="E69" i="2"/>
  <c r="F69" i="2"/>
  <c r="G69" i="2"/>
  <c r="H69" i="2"/>
  <c r="I69" i="2"/>
  <c r="J69" i="2"/>
  <c r="K69" i="2"/>
  <c r="L69" i="2"/>
  <c r="M69" i="2"/>
  <c r="A70" i="2"/>
  <c r="C70" i="2"/>
  <c r="D70" i="2"/>
  <c r="E70" i="2"/>
  <c r="F70" i="2"/>
  <c r="G70" i="2"/>
  <c r="H70" i="2"/>
  <c r="I70" i="2"/>
  <c r="J70" i="2"/>
  <c r="K70" i="2"/>
  <c r="L70" i="2"/>
  <c r="M70" i="2"/>
  <c r="A71" i="2"/>
  <c r="C71" i="2"/>
  <c r="D71" i="2"/>
  <c r="E71" i="2"/>
  <c r="F71" i="2"/>
  <c r="G71" i="2"/>
  <c r="H71" i="2"/>
  <c r="I71" i="2"/>
  <c r="J71" i="2"/>
  <c r="K71" i="2"/>
  <c r="L71" i="2"/>
  <c r="M71" i="2"/>
  <c r="A72" i="2"/>
  <c r="C72" i="2"/>
  <c r="D72" i="2"/>
  <c r="E72" i="2"/>
  <c r="F72" i="2"/>
  <c r="G72" i="2"/>
  <c r="H72" i="2"/>
  <c r="I72" i="2"/>
  <c r="J72" i="2"/>
  <c r="K72" i="2"/>
  <c r="L72" i="2"/>
  <c r="M72" i="2"/>
  <c r="A73" i="2"/>
  <c r="C73" i="2"/>
  <c r="D73" i="2"/>
  <c r="E73" i="2"/>
  <c r="F73" i="2"/>
  <c r="G73" i="2"/>
  <c r="H73" i="2"/>
  <c r="I73" i="2"/>
  <c r="J73" i="2"/>
  <c r="K73" i="2"/>
  <c r="L73" i="2"/>
  <c r="M73" i="2"/>
  <c r="A74" i="2"/>
  <c r="C74" i="2"/>
  <c r="D74" i="2"/>
  <c r="E74" i="2"/>
  <c r="F74" i="2"/>
  <c r="G74" i="2"/>
  <c r="H74" i="2"/>
  <c r="I74" i="2"/>
  <c r="J74" i="2"/>
  <c r="K74" i="2"/>
  <c r="L74" i="2"/>
  <c r="M74" i="2"/>
  <c r="A75" i="2"/>
  <c r="C75" i="2"/>
  <c r="D75" i="2"/>
  <c r="E75" i="2"/>
  <c r="F75" i="2"/>
  <c r="G75" i="2"/>
  <c r="H75" i="2"/>
  <c r="I75" i="2"/>
  <c r="J75" i="2"/>
  <c r="K75" i="2"/>
  <c r="L75" i="2"/>
  <c r="M75" i="2"/>
  <c r="A76" i="2"/>
  <c r="C76" i="2"/>
  <c r="D76" i="2"/>
  <c r="E76" i="2"/>
  <c r="F76" i="2"/>
  <c r="G76" i="2"/>
  <c r="H76" i="2"/>
  <c r="I76" i="2"/>
  <c r="J76" i="2"/>
  <c r="K76" i="2"/>
  <c r="L76" i="2"/>
  <c r="M76" i="2"/>
  <c r="A77" i="2"/>
  <c r="C77" i="2"/>
  <c r="D77" i="2"/>
  <c r="E77" i="2"/>
  <c r="F77" i="2"/>
  <c r="G77" i="2"/>
  <c r="H77" i="2"/>
  <c r="I77" i="2"/>
  <c r="J77" i="2"/>
  <c r="K77" i="2"/>
  <c r="L77" i="2"/>
  <c r="M77" i="2"/>
  <c r="A78" i="2"/>
  <c r="C78" i="2"/>
  <c r="D78" i="2"/>
  <c r="E78" i="2"/>
  <c r="F78" i="2"/>
  <c r="G78" i="2"/>
  <c r="H78" i="2"/>
  <c r="I78" i="2"/>
  <c r="J78" i="2"/>
  <c r="K78" i="2"/>
  <c r="L78" i="2"/>
  <c r="M78" i="2"/>
  <c r="A79" i="2"/>
  <c r="C79" i="2"/>
  <c r="D79" i="2"/>
  <c r="E79" i="2"/>
  <c r="F79" i="2"/>
  <c r="G79" i="2"/>
  <c r="H79" i="2"/>
  <c r="I79" i="2"/>
  <c r="J79" i="2"/>
  <c r="K79" i="2"/>
  <c r="L79" i="2"/>
  <c r="M79" i="2"/>
  <c r="A80" i="2"/>
  <c r="C80" i="2"/>
  <c r="D80" i="2"/>
  <c r="E80" i="2"/>
  <c r="F80" i="2"/>
  <c r="G80" i="2"/>
  <c r="H80" i="2"/>
  <c r="I80" i="2"/>
  <c r="J80" i="2"/>
  <c r="K80" i="2"/>
  <c r="L80" i="2"/>
  <c r="M80" i="2"/>
  <c r="A81" i="2"/>
  <c r="C81" i="2"/>
  <c r="D81" i="2"/>
  <c r="E81" i="2"/>
  <c r="F81" i="2"/>
  <c r="G81" i="2"/>
  <c r="H81" i="2"/>
  <c r="I81" i="2"/>
  <c r="J81" i="2"/>
  <c r="K81" i="2"/>
  <c r="L81" i="2"/>
  <c r="M81" i="2"/>
  <c r="A82" i="2"/>
  <c r="C82" i="2"/>
  <c r="D82" i="2"/>
  <c r="E82" i="2"/>
  <c r="F82" i="2"/>
  <c r="G82" i="2"/>
  <c r="H82" i="2"/>
  <c r="I82" i="2"/>
  <c r="J82" i="2"/>
  <c r="K82" i="2"/>
  <c r="L82" i="2"/>
  <c r="M82" i="2"/>
  <c r="A83" i="2"/>
  <c r="C83" i="2"/>
  <c r="D83" i="2"/>
  <c r="E83" i="2"/>
  <c r="F83" i="2"/>
  <c r="G83" i="2"/>
  <c r="H83" i="2"/>
  <c r="I83" i="2"/>
  <c r="J83" i="2"/>
  <c r="K83" i="2"/>
  <c r="L83" i="2"/>
  <c r="M83" i="2"/>
  <c r="A84" i="2"/>
  <c r="C84" i="2"/>
  <c r="D84" i="2"/>
  <c r="E84" i="2"/>
  <c r="F84" i="2"/>
  <c r="G84" i="2"/>
  <c r="H84" i="2"/>
  <c r="I84" i="2"/>
  <c r="J84" i="2"/>
  <c r="K84" i="2"/>
  <c r="L84" i="2"/>
  <c r="M84" i="2"/>
  <c r="A85" i="2"/>
  <c r="C85" i="2"/>
  <c r="D85" i="2"/>
  <c r="E85" i="2"/>
  <c r="F85" i="2"/>
  <c r="G85" i="2"/>
  <c r="H85" i="2"/>
  <c r="I85" i="2"/>
  <c r="J85" i="2"/>
  <c r="K85" i="2"/>
  <c r="L85" i="2"/>
  <c r="M85" i="2"/>
  <c r="A86" i="2"/>
  <c r="C86" i="2"/>
  <c r="D86" i="2"/>
  <c r="E86" i="2"/>
  <c r="F86" i="2"/>
  <c r="G86" i="2"/>
  <c r="H86" i="2"/>
  <c r="I86" i="2"/>
  <c r="J86" i="2"/>
  <c r="K86" i="2"/>
  <c r="L86" i="2"/>
  <c r="M86" i="2"/>
  <c r="A87" i="2"/>
  <c r="C87" i="2"/>
  <c r="D87" i="2"/>
  <c r="E87" i="2"/>
  <c r="F87" i="2"/>
  <c r="G87" i="2"/>
  <c r="H87" i="2"/>
  <c r="I87" i="2"/>
  <c r="J87" i="2"/>
  <c r="K87" i="2"/>
  <c r="L87" i="2"/>
  <c r="M87" i="2"/>
  <c r="A88" i="2"/>
  <c r="C88" i="2"/>
  <c r="D88" i="2"/>
  <c r="E88" i="2"/>
  <c r="F88" i="2"/>
  <c r="G88" i="2"/>
  <c r="H88" i="2"/>
  <c r="I88" i="2"/>
  <c r="J88" i="2"/>
  <c r="K88" i="2"/>
  <c r="L88" i="2"/>
  <c r="M88" i="2"/>
  <c r="A89" i="2"/>
  <c r="C89" i="2"/>
  <c r="D89" i="2"/>
  <c r="E89" i="2"/>
  <c r="F89" i="2"/>
  <c r="G89" i="2"/>
  <c r="H89" i="2"/>
  <c r="I89" i="2"/>
  <c r="J89" i="2"/>
  <c r="K89" i="2"/>
  <c r="L89" i="2"/>
  <c r="M89" i="2"/>
  <c r="A90" i="2"/>
  <c r="C90" i="2"/>
  <c r="D90" i="2"/>
  <c r="E90" i="2"/>
  <c r="F90" i="2"/>
  <c r="G90" i="2"/>
  <c r="H90" i="2"/>
  <c r="I90" i="2"/>
  <c r="J90" i="2"/>
  <c r="K90" i="2"/>
  <c r="L90" i="2"/>
  <c r="M90" i="2"/>
  <c r="A91" i="2"/>
  <c r="C91" i="2"/>
  <c r="D91" i="2"/>
  <c r="E91" i="2"/>
  <c r="F91" i="2"/>
  <c r="G91" i="2"/>
  <c r="H91" i="2"/>
  <c r="I91" i="2"/>
  <c r="J91" i="2"/>
  <c r="K91" i="2"/>
  <c r="L91" i="2"/>
  <c r="M91" i="2"/>
  <c r="A92" i="2"/>
  <c r="C92" i="2"/>
  <c r="D92" i="2"/>
  <c r="E92" i="2"/>
  <c r="F92" i="2"/>
  <c r="G92" i="2"/>
  <c r="H92" i="2"/>
  <c r="I92" i="2"/>
  <c r="J92" i="2"/>
  <c r="K92" i="2"/>
  <c r="L92" i="2"/>
  <c r="M92" i="2"/>
  <c r="A93" i="2"/>
  <c r="C93" i="2"/>
  <c r="D93" i="2"/>
  <c r="E93" i="2"/>
  <c r="F93" i="2"/>
  <c r="G93" i="2"/>
  <c r="H93" i="2"/>
  <c r="I93" i="2"/>
  <c r="J93" i="2"/>
  <c r="K93" i="2"/>
  <c r="L93" i="2"/>
  <c r="M93" i="2"/>
  <c r="A94" i="2"/>
  <c r="C94" i="2"/>
  <c r="D94" i="2"/>
  <c r="E94" i="2"/>
  <c r="F94" i="2"/>
  <c r="G94" i="2"/>
  <c r="H94" i="2"/>
  <c r="I94" i="2"/>
  <c r="J94" i="2"/>
  <c r="K94" i="2"/>
  <c r="L94" i="2"/>
  <c r="M94" i="2"/>
  <c r="A95" i="2"/>
  <c r="C95" i="2"/>
  <c r="D95" i="2"/>
  <c r="E95" i="2"/>
  <c r="F95" i="2"/>
  <c r="G95" i="2"/>
  <c r="H95" i="2"/>
  <c r="I95" i="2"/>
  <c r="J95" i="2"/>
  <c r="K95" i="2"/>
  <c r="L95" i="2"/>
  <c r="M95" i="2"/>
  <c r="A96" i="2"/>
  <c r="C96" i="2"/>
  <c r="D96" i="2"/>
  <c r="E96" i="2"/>
  <c r="F96" i="2"/>
  <c r="G96" i="2"/>
  <c r="H96" i="2"/>
  <c r="I96" i="2"/>
  <c r="J96" i="2"/>
  <c r="K96" i="2"/>
  <c r="L96" i="2"/>
  <c r="M96" i="2"/>
  <c r="A97" i="2"/>
  <c r="C97" i="2"/>
  <c r="D97" i="2"/>
  <c r="E97" i="2"/>
  <c r="F97" i="2"/>
  <c r="G97" i="2"/>
  <c r="H97" i="2"/>
  <c r="I97" i="2"/>
  <c r="J97" i="2"/>
  <c r="K97" i="2"/>
  <c r="L97" i="2"/>
  <c r="M97" i="2"/>
  <c r="A98" i="2"/>
  <c r="C98" i="2"/>
  <c r="D98" i="2"/>
  <c r="E98" i="2"/>
  <c r="F98" i="2"/>
  <c r="G98" i="2"/>
  <c r="H98" i="2"/>
  <c r="I98" i="2"/>
  <c r="J98" i="2"/>
  <c r="K98" i="2"/>
  <c r="L98" i="2"/>
  <c r="M98" i="2"/>
  <c r="A99" i="2"/>
  <c r="C99" i="2"/>
  <c r="D99" i="2"/>
  <c r="E99" i="2"/>
  <c r="F99" i="2"/>
  <c r="G99" i="2"/>
  <c r="H99" i="2"/>
  <c r="I99" i="2"/>
  <c r="J99" i="2"/>
  <c r="K99" i="2"/>
  <c r="L99" i="2"/>
  <c r="M99" i="2"/>
  <c r="A100" i="2"/>
  <c r="C100" i="2"/>
  <c r="D100" i="2"/>
  <c r="E100" i="2"/>
  <c r="F100" i="2"/>
  <c r="G100" i="2"/>
  <c r="H100" i="2"/>
  <c r="I100" i="2"/>
  <c r="J100" i="2"/>
  <c r="K100" i="2"/>
  <c r="L100" i="2"/>
  <c r="M100" i="2"/>
  <c r="A101" i="2"/>
  <c r="C101" i="2"/>
  <c r="D101" i="2"/>
  <c r="E101" i="2"/>
  <c r="F101" i="2"/>
  <c r="G101" i="2"/>
  <c r="H101" i="2"/>
  <c r="I101" i="2"/>
  <c r="J101" i="2"/>
  <c r="K101" i="2"/>
  <c r="L101" i="2"/>
  <c r="M101" i="2"/>
  <c r="A102" i="2"/>
  <c r="C102" i="2"/>
  <c r="D102" i="2"/>
  <c r="E102" i="2"/>
  <c r="F102" i="2"/>
  <c r="G102" i="2"/>
  <c r="H102" i="2"/>
  <c r="I102" i="2"/>
  <c r="J102" i="2"/>
  <c r="K102" i="2"/>
  <c r="L102" i="2"/>
  <c r="M102" i="2"/>
  <c r="A103" i="2"/>
  <c r="C103" i="2"/>
  <c r="D103" i="2"/>
  <c r="E103" i="2"/>
  <c r="F103" i="2"/>
  <c r="G103" i="2"/>
  <c r="H103" i="2"/>
  <c r="I103" i="2"/>
  <c r="J103" i="2"/>
  <c r="K103" i="2"/>
  <c r="L103" i="2"/>
  <c r="M103" i="2"/>
  <c r="A104" i="2"/>
  <c r="C104" i="2"/>
  <c r="D104" i="2"/>
  <c r="E104" i="2"/>
  <c r="F104" i="2"/>
  <c r="G104" i="2"/>
  <c r="H104" i="2"/>
  <c r="I104" i="2"/>
  <c r="J104" i="2"/>
  <c r="K104" i="2"/>
  <c r="L104" i="2"/>
  <c r="M104" i="2"/>
  <c r="A105" i="2"/>
  <c r="C105" i="2"/>
  <c r="D105" i="2"/>
  <c r="E105" i="2"/>
  <c r="F105" i="2"/>
  <c r="G105" i="2"/>
  <c r="H105" i="2"/>
  <c r="I105" i="2"/>
  <c r="J105" i="2"/>
  <c r="K105" i="2"/>
  <c r="L105" i="2"/>
  <c r="M105" i="2"/>
  <c r="A106" i="2"/>
  <c r="C106" i="2"/>
  <c r="D106" i="2"/>
  <c r="E106" i="2"/>
  <c r="F106" i="2"/>
  <c r="G106" i="2"/>
  <c r="H106" i="2"/>
  <c r="I106" i="2"/>
  <c r="J106" i="2"/>
  <c r="K106" i="2"/>
  <c r="L106" i="2"/>
  <c r="M106" i="2"/>
  <c r="A107" i="2"/>
  <c r="C107" i="2"/>
  <c r="D107" i="2"/>
  <c r="E107" i="2"/>
  <c r="F107" i="2"/>
  <c r="G107" i="2"/>
  <c r="H107" i="2"/>
  <c r="I107" i="2"/>
  <c r="J107" i="2"/>
  <c r="K107" i="2"/>
  <c r="L107" i="2"/>
  <c r="M107" i="2"/>
  <c r="A108" i="2"/>
  <c r="C108" i="2"/>
  <c r="D108" i="2"/>
  <c r="E108" i="2"/>
  <c r="F108" i="2"/>
  <c r="G108" i="2"/>
  <c r="H108" i="2"/>
  <c r="I108" i="2"/>
  <c r="J108" i="2"/>
  <c r="K108" i="2"/>
  <c r="L108" i="2"/>
  <c r="M108" i="2"/>
  <c r="A109" i="2"/>
  <c r="C109" i="2"/>
  <c r="D109" i="2"/>
  <c r="E109" i="2"/>
  <c r="F109" i="2"/>
  <c r="G109" i="2"/>
  <c r="H109" i="2"/>
  <c r="I109" i="2"/>
  <c r="J109" i="2"/>
  <c r="K109" i="2"/>
  <c r="L109" i="2"/>
  <c r="M109" i="2"/>
  <c r="A110" i="2"/>
  <c r="C110" i="2"/>
  <c r="D110" i="2"/>
  <c r="E110" i="2"/>
  <c r="F110" i="2"/>
  <c r="G110" i="2"/>
  <c r="H110" i="2"/>
  <c r="I110" i="2"/>
  <c r="J110" i="2"/>
  <c r="K110" i="2"/>
  <c r="L110" i="2"/>
  <c r="M110" i="2"/>
  <c r="A111" i="2"/>
  <c r="C111" i="2"/>
  <c r="D111" i="2"/>
  <c r="E111" i="2"/>
  <c r="F111" i="2"/>
  <c r="G111" i="2"/>
  <c r="H111" i="2"/>
  <c r="I111" i="2"/>
  <c r="J111" i="2"/>
  <c r="K111" i="2"/>
  <c r="L111" i="2"/>
  <c r="M111" i="2"/>
  <c r="A112" i="2"/>
  <c r="C112" i="2"/>
  <c r="D112" i="2"/>
  <c r="E112" i="2"/>
  <c r="F112" i="2"/>
  <c r="G112" i="2"/>
  <c r="H112" i="2"/>
  <c r="I112" i="2"/>
  <c r="J112" i="2"/>
  <c r="K112" i="2"/>
  <c r="L112" i="2"/>
  <c r="M112" i="2"/>
  <c r="A113" i="2"/>
  <c r="C113" i="2"/>
  <c r="D113" i="2"/>
  <c r="E113" i="2"/>
  <c r="F113" i="2"/>
  <c r="G113" i="2"/>
  <c r="H113" i="2"/>
  <c r="I113" i="2"/>
  <c r="J113" i="2"/>
  <c r="K113" i="2"/>
  <c r="L113" i="2"/>
  <c r="M113" i="2"/>
  <c r="A114" i="2"/>
  <c r="C114" i="2"/>
  <c r="D114" i="2"/>
  <c r="E114" i="2"/>
  <c r="F114" i="2"/>
  <c r="G114" i="2"/>
  <c r="H114" i="2"/>
  <c r="I114" i="2"/>
  <c r="J114" i="2"/>
  <c r="K114" i="2"/>
  <c r="L114" i="2"/>
  <c r="M114" i="2"/>
  <c r="A115" i="2"/>
  <c r="C115" i="2"/>
  <c r="D115" i="2"/>
  <c r="E115" i="2"/>
  <c r="F115" i="2"/>
  <c r="G115" i="2"/>
  <c r="H115" i="2"/>
  <c r="I115" i="2"/>
  <c r="J115" i="2"/>
  <c r="K115" i="2"/>
  <c r="L115" i="2"/>
  <c r="M115" i="2"/>
  <c r="A116" i="2"/>
  <c r="C116" i="2"/>
  <c r="D116" i="2"/>
  <c r="E116" i="2"/>
  <c r="F116" i="2"/>
  <c r="G116" i="2"/>
  <c r="H116" i="2"/>
  <c r="I116" i="2"/>
  <c r="J116" i="2"/>
  <c r="K116" i="2"/>
  <c r="L116" i="2"/>
  <c r="M116" i="2"/>
  <c r="A117" i="2"/>
  <c r="C117" i="2"/>
  <c r="D117" i="2"/>
  <c r="E117" i="2"/>
  <c r="F117" i="2"/>
  <c r="G117" i="2"/>
  <c r="H117" i="2"/>
  <c r="I117" i="2"/>
  <c r="J117" i="2"/>
  <c r="K117" i="2"/>
  <c r="L117" i="2"/>
  <c r="M117" i="2"/>
  <c r="A118" i="2"/>
  <c r="C118" i="2"/>
  <c r="D118" i="2"/>
  <c r="E118" i="2"/>
  <c r="F118" i="2"/>
  <c r="G118" i="2"/>
  <c r="H118" i="2"/>
  <c r="I118" i="2"/>
  <c r="J118" i="2"/>
  <c r="K118" i="2"/>
  <c r="L118" i="2"/>
  <c r="M118" i="2"/>
  <c r="A119" i="2"/>
  <c r="C119" i="2"/>
  <c r="D119" i="2"/>
  <c r="E119" i="2"/>
  <c r="F119" i="2"/>
  <c r="G119" i="2"/>
  <c r="H119" i="2"/>
  <c r="I119" i="2"/>
  <c r="J119" i="2"/>
  <c r="K119" i="2"/>
  <c r="L119" i="2"/>
  <c r="M119" i="2"/>
  <c r="A120" i="2"/>
  <c r="C120" i="2"/>
  <c r="D120" i="2"/>
  <c r="E120" i="2"/>
  <c r="F120" i="2"/>
  <c r="G120" i="2"/>
  <c r="H120" i="2"/>
  <c r="I120" i="2"/>
  <c r="J120" i="2"/>
  <c r="K120" i="2"/>
  <c r="L120" i="2"/>
  <c r="M120" i="2"/>
  <c r="A121" i="2"/>
  <c r="C121" i="2"/>
  <c r="D121" i="2"/>
  <c r="E121" i="2"/>
  <c r="F121" i="2"/>
  <c r="G121" i="2"/>
  <c r="H121" i="2"/>
  <c r="I121" i="2"/>
  <c r="J121" i="2"/>
  <c r="K121" i="2"/>
  <c r="L121" i="2"/>
  <c r="M121" i="2"/>
  <c r="A122" i="2"/>
  <c r="C122" i="2"/>
  <c r="D122" i="2"/>
  <c r="E122" i="2"/>
  <c r="F122" i="2"/>
  <c r="G122" i="2"/>
  <c r="H122" i="2"/>
  <c r="I122" i="2"/>
  <c r="J122" i="2"/>
  <c r="K122" i="2"/>
  <c r="L122" i="2"/>
  <c r="M122" i="2"/>
  <c r="A123" i="2"/>
  <c r="C123" i="2"/>
  <c r="D123" i="2"/>
  <c r="E123" i="2"/>
  <c r="F123" i="2"/>
  <c r="G123" i="2"/>
  <c r="H123" i="2"/>
  <c r="I123" i="2"/>
  <c r="J123" i="2"/>
  <c r="K123" i="2"/>
  <c r="L123" i="2"/>
  <c r="M123" i="2"/>
  <c r="A124" i="2"/>
  <c r="C124" i="2"/>
  <c r="D124" i="2"/>
  <c r="E124" i="2"/>
  <c r="F124" i="2"/>
  <c r="G124" i="2"/>
  <c r="H124" i="2"/>
  <c r="I124" i="2"/>
  <c r="J124" i="2"/>
  <c r="K124" i="2"/>
  <c r="L124" i="2"/>
  <c r="M124" i="2"/>
  <c r="A125" i="2"/>
  <c r="C125" i="2"/>
  <c r="D125" i="2"/>
  <c r="E125" i="2"/>
  <c r="F125" i="2"/>
  <c r="G125" i="2"/>
  <c r="H125" i="2"/>
  <c r="I125" i="2"/>
  <c r="J125" i="2"/>
  <c r="K125" i="2"/>
  <c r="L125" i="2"/>
  <c r="M125" i="2"/>
  <c r="A126" i="2"/>
  <c r="C126" i="2"/>
  <c r="D126" i="2"/>
  <c r="E126" i="2"/>
  <c r="F126" i="2"/>
  <c r="G126" i="2"/>
  <c r="H126" i="2"/>
  <c r="I126" i="2"/>
  <c r="J126" i="2"/>
  <c r="K126" i="2"/>
  <c r="L126" i="2"/>
  <c r="M126" i="2"/>
  <c r="A127" i="2"/>
  <c r="C127" i="2"/>
  <c r="D127" i="2"/>
  <c r="E127" i="2"/>
  <c r="F127" i="2"/>
  <c r="G127" i="2"/>
  <c r="H127" i="2"/>
  <c r="I127" i="2"/>
  <c r="J127" i="2"/>
  <c r="K127" i="2"/>
  <c r="L127" i="2"/>
  <c r="M127" i="2"/>
  <c r="A128" i="2"/>
  <c r="C128" i="2"/>
  <c r="D128" i="2"/>
  <c r="E128" i="2"/>
  <c r="F128" i="2"/>
  <c r="G128" i="2"/>
  <c r="H128" i="2"/>
  <c r="I128" i="2"/>
  <c r="J128" i="2"/>
  <c r="K128" i="2"/>
  <c r="L128" i="2"/>
  <c r="M128" i="2"/>
  <c r="A129" i="2"/>
  <c r="C129" i="2"/>
  <c r="D129" i="2"/>
  <c r="E129" i="2"/>
  <c r="F129" i="2"/>
  <c r="G129" i="2"/>
  <c r="H129" i="2"/>
  <c r="I129" i="2"/>
  <c r="J129" i="2"/>
  <c r="K129" i="2"/>
  <c r="L129" i="2"/>
  <c r="M129" i="2"/>
  <c r="A130" i="2"/>
  <c r="C130" i="2"/>
  <c r="D130" i="2"/>
  <c r="E130" i="2"/>
  <c r="F130" i="2"/>
  <c r="G130" i="2"/>
  <c r="H130" i="2"/>
  <c r="I130" i="2"/>
  <c r="J130" i="2"/>
  <c r="K130" i="2"/>
  <c r="L130" i="2"/>
  <c r="M130" i="2"/>
  <c r="A131" i="2"/>
  <c r="C131" i="2"/>
  <c r="D131" i="2"/>
  <c r="E131" i="2"/>
  <c r="F131" i="2"/>
  <c r="G131" i="2"/>
  <c r="H131" i="2"/>
  <c r="I131" i="2"/>
  <c r="J131" i="2"/>
  <c r="K131" i="2"/>
  <c r="L131" i="2"/>
  <c r="M131" i="2"/>
  <c r="A132" i="2"/>
  <c r="C132" i="2"/>
  <c r="D132" i="2"/>
  <c r="E132" i="2"/>
  <c r="F132" i="2"/>
  <c r="G132" i="2"/>
  <c r="H132" i="2"/>
  <c r="I132" i="2"/>
  <c r="J132" i="2"/>
  <c r="K132" i="2"/>
  <c r="L132" i="2"/>
  <c r="M132" i="2"/>
  <c r="A133" i="2"/>
  <c r="C133" i="2"/>
  <c r="D133" i="2"/>
  <c r="E133" i="2"/>
  <c r="F133" i="2"/>
  <c r="G133" i="2"/>
  <c r="H133" i="2"/>
  <c r="I133" i="2"/>
  <c r="J133" i="2"/>
  <c r="K133" i="2"/>
  <c r="L133" i="2"/>
  <c r="M133" i="2"/>
  <c r="A134" i="2"/>
  <c r="C134" i="2"/>
  <c r="D134" i="2"/>
  <c r="E134" i="2"/>
  <c r="F134" i="2"/>
  <c r="G134" i="2"/>
  <c r="H134" i="2"/>
  <c r="I134" i="2"/>
  <c r="J134" i="2"/>
  <c r="K134" i="2"/>
  <c r="L134" i="2"/>
  <c r="M134" i="2"/>
  <c r="A135" i="2"/>
  <c r="C135" i="2"/>
  <c r="D135" i="2"/>
  <c r="E135" i="2"/>
  <c r="F135" i="2"/>
  <c r="G135" i="2"/>
  <c r="H135" i="2"/>
  <c r="I135" i="2"/>
  <c r="J135" i="2"/>
  <c r="K135" i="2"/>
  <c r="L135" i="2"/>
  <c r="M135" i="2"/>
  <c r="A136" i="2"/>
  <c r="C136" i="2"/>
  <c r="D136" i="2"/>
  <c r="E136" i="2"/>
  <c r="F136" i="2"/>
  <c r="G136" i="2"/>
  <c r="H136" i="2"/>
  <c r="I136" i="2"/>
  <c r="J136" i="2"/>
  <c r="K136" i="2"/>
  <c r="L136" i="2"/>
  <c r="M136" i="2"/>
  <c r="A137" i="2"/>
  <c r="C137" i="2"/>
  <c r="D137" i="2"/>
  <c r="E137" i="2"/>
  <c r="F137" i="2"/>
  <c r="G137" i="2"/>
  <c r="H137" i="2"/>
  <c r="I137" i="2"/>
  <c r="J137" i="2"/>
  <c r="K137" i="2"/>
  <c r="L137" i="2"/>
  <c r="M137" i="2"/>
  <c r="A138" i="2"/>
  <c r="C138" i="2"/>
  <c r="D138" i="2"/>
  <c r="E138" i="2"/>
  <c r="F138" i="2"/>
  <c r="G138" i="2"/>
  <c r="H138" i="2"/>
  <c r="I138" i="2"/>
  <c r="J138" i="2"/>
  <c r="K138" i="2"/>
  <c r="L138" i="2"/>
  <c r="M138" i="2"/>
  <c r="A139" i="2"/>
  <c r="C139" i="2"/>
  <c r="D139" i="2"/>
  <c r="E139" i="2"/>
  <c r="F139" i="2"/>
  <c r="G139" i="2"/>
  <c r="H139" i="2"/>
  <c r="I139" i="2"/>
  <c r="J139" i="2"/>
  <c r="K139" i="2"/>
  <c r="L139" i="2"/>
  <c r="M139" i="2"/>
  <c r="A140" i="2"/>
  <c r="C140" i="2"/>
  <c r="D140" i="2"/>
  <c r="E140" i="2"/>
  <c r="F140" i="2"/>
  <c r="G140" i="2"/>
  <c r="H140" i="2"/>
  <c r="I140" i="2"/>
  <c r="J140" i="2"/>
  <c r="K140" i="2"/>
  <c r="L140" i="2"/>
  <c r="M140" i="2"/>
  <c r="A141" i="2"/>
  <c r="C141" i="2"/>
  <c r="D141" i="2"/>
  <c r="E141" i="2"/>
  <c r="F141" i="2"/>
  <c r="G141" i="2"/>
  <c r="H141" i="2"/>
  <c r="I141" i="2"/>
  <c r="J141" i="2"/>
  <c r="K141" i="2"/>
  <c r="L141" i="2"/>
  <c r="M141" i="2"/>
  <c r="A142" i="2"/>
  <c r="C142" i="2"/>
  <c r="D142" i="2"/>
  <c r="E142" i="2"/>
  <c r="F142" i="2"/>
  <c r="G142" i="2"/>
  <c r="H142" i="2"/>
  <c r="I142" i="2"/>
  <c r="J142" i="2"/>
  <c r="K142" i="2"/>
  <c r="L142" i="2"/>
  <c r="M142" i="2"/>
  <c r="A143" i="2"/>
  <c r="C143" i="2"/>
  <c r="D143" i="2"/>
  <c r="E143" i="2"/>
  <c r="F143" i="2"/>
  <c r="G143" i="2"/>
  <c r="H143" i="2"/>
  <c r="I143" i="2"/>
  <c r="J143" i="2"/>
  <c r="K143" i="2"/>
  <c r="L143" i="2"/>
  <c r="M143" i="2"/>
  <c r="A144" i="2"/>
  <c r="C144" i="2"/>
  <c r="D144" i="2"/>
  <c r="E144" i="2"/>
  <c r="F144" i="2"/>
  <c r="G144" i="2"/>
  <c r="H144" i="2"/>
  <c r="I144" i="2"/>
  <c r="J144" i="2"/>
  <c r="K144" i="2"/>
  <c r="L144" i="2"/>
  <c r="M144" i="2"/>
  <c r="A145" i="2"/>
  <c r="C145" i="2"/>
  <c r="D145" i="2"/>
  <c r="E145" i="2"/>
  <c r="F145" i="2"/>
  <c r="G145" i="2"/>
  <c r="H145" i="2"/>
  <c r="I145" i="2"/>
  <c r="J145" i="2"/>
  <c r="K145" i="2"/>
  <c r="L145" i="2"/>
  <c r="M145" i="2"/>
  <c r="A146" i="2"/>
  <c r="C146" i="2"/>
  <c r="D146" i="2"/>
  <c r="E146" i="2"/>
  <c r="F146" i="2"/>
  <c r="G146" i="2"/>
  <c r="H146" i="2"/>
  <c r="I146" i="2"/>
  <c r="J146" i="2"/>
  <c r="K146" i="2"/>
  <c r="L146" i="2"/>
  <c r="M146" i="2"/>
  <c r="A147" i="2"/>
  <c r="C147" i="2"/>
  <c r="D147" i="2"/>
  <c r="E147" i="2"/>
  <c r="F147" i="2"/>
  <c r="G147" i="2"/>
  <c r="H147" i="2"/>
  <c r="I147" i="2"/>
  <c r="J147" i="2"/>
  <c r="K147" i="2"/>
  <c r="L147" i="2"/>
  <c r="M147" i="2"/>
  <c r="A148" i="2"/>
  <c r="C148" i="2"/>
  <c r="D148" i="2"/>
  <c r="E148" i="2"/>
  <c r="F148" i="2"/>
  <c r="G148" i="2"/>
  <c r="H148" i="2"/>
  <c r="I148" i="2"/>
  <c r="J148" i="2"/>
  <c r="K148" i="2"/>
  <c r="L148" i="2"/>
  <c r="M148" i="2"/>
  <c r="A149" i="2"/>
  <c r="C149" i="2"/>
  <c r="D149" i="2"/>
  <c r="E149" i="2"/>
  <c r="F149" i="2"/>
  <c r="G149" i="2"/>
  <c r="H149" i="2"/>
  <c r="I149" i="2"/>
  <c r="J149" i="2"/>
  <c r="K149" i="2"/>
  <c r="L149" i="2"/>
  <c r="M149" i="2"/>
  <c r="A150" i="2"/>
  <c r="C150" i="2"/>
  <c r="D150" i="2"/>
  <c r="E150" i="2"/>
  <c r="F150" i="2"/>
  <c r="G150" i="2"/>
  <c r="H150" i="2"/>
  <c r="I150" i="2"/>
  <c r="J150" i="2"/>
  <c r="K150" i="2"/>
  <c r="L150" i="2"/>
  <c r="M150" i="2"/>
  <c r="A151" i="2"/>
  <c r="C151" i="2"/>
  <c r="D151" i="2"/>
  <c r="E151" i="2"/>
  <c r="F151" i="2"/>
  <c r="G151" i="2"/>
  <c r="H151" i="2"/>
  <c r="I151" i="2"/>
  <c r="J151" i="2"/>
  <c r="K151" i="2"/>
  <c r="L151" i="2"/>
  <c r="M151" i="2"/>
  <c r="A152" i="2"/>
  <c r="C152" i="2"/>
  <c r="D152" i="2"/>
  <c r="E152" i="2"/>
  <c r="F152" i="2"/>
  <c r="G152" i="2"/>
  <c r="H152" i="2"/>
  <c r="I152" i="2"/>
  <c r="J152" i="2"/>
  <c r="K152" i="2"/>
  <c r="L152" i="2"/>
  <c r="M152" i="2"/>
  <c r="A153" i="2"/>
  <c r="C153" i="2"/>
  <c r="D153" i="2"/>
  <c r="E153" i="2"/>
  <c r="F153" i="2"/>
  <c r="G153" i="2"/>
  <c r="H153" i="2"/>
  <c r="I153" i="2"/>
  <c r="J153" i="2"/>
  <c r="K153" i="2"/>
  <c r="L153" i="2"/>
  <c r="M153" i="2"/>
  <c r="A154" i="2"/>
  <c r="C154" i="2"/>
  <c r="D154" i="2"/>
  <c r="E154" i="2"/>
  <c r="F154" i="2"/>
  <c r="G154" i="2"/>
  <c r="H154" i="2"/>
  <c r="I154" i="2"/>
  <c r="J154" i="2"/>
  <c r="K154" i="2"/>
  <c r="L154" i="2"/>
  <c r="M154" i="2"/>
  <c r="A155" i="2"/>
  <c r="C155" i="2"/>
  <c r="D155" i="2"/>
  <c r="E155" i="2"/>
  <c r="F155" i="2"/>
  <c r="G155" i="2"/>
  <c r="H155" i="2"/>
  <c r="I155" i="2"/>
  <c r="J155" i="2"/>
  <c r="K155" i="2"/>
  <c r="L155" i="2"/>
  <c r="M155" i="2"/>
  <c r="A156" i="2"/>
  <c r="C156" i="2"/>
  <c r="D156" i="2"/>
  <c r="E156" i="2"/>
  <c r="F156" i="2"/>
  <c r="G156" i="2"/>
  <c r="H156" i="2"/>
  <c r="I156" i="2"/>
  <c r="J156" i="2"/>
  <c r="K156" i="2"/>
  <c r="L156" i="2"/>
  <c r="M156" i="2"/>
  <c r="A157" i="2"/>
  <c r="C157" i="2"/>
  <c r="D157" i="2"/>
  <c r="E157" i="2"/>
  <c r="F157" i="2"/>
  <c r="G157" i="2"/>
  <c r="H157" i="2"/>
  <c r="I157" i="2"/>
  <c r="J157" i="2"/>
  <c r="K157" i="2"/>
  <c r="L157" i="2"/>
  <c r="M157" i="2"/>
  <c r="A158" i="2"/>
  <c r="C158" i="2"/>
  <c r="D158" i="2"/>
  <c r="E158" i="2"/>
  <c r="F158" i="2"/>
  <c r="G158" i="2"/>
  <c r="H158" i="2"/>
  <c r="I158" i="2"/>
  <c r="J158" i="2"/>
  <c r="K158" i="2"/>
  <c r="L158" i="2"/>
  <c r="M158" i="2"/>
  <c r="A159" i="2"/>
  <c r="C159" i="2"/>
  <c r="D159" i="2"/>
  <c r="E159" i="2"/>
  <c r="F159" i="2"/>
  <c r="G159" i="2"/>
  <c r="H159" i="2"/>
  <c r="I159" i="2"/>
  <c r="J159" i="2"/>
  <c r="K159" i="2"/>
  <c r="L159" i="2"/>
  <c r="M159" i="2"/>
  <c r="A160" i="2"/>
  <c r="C160" i="2"/>
  <c r="D160" i="2"/>
  <c r="E160" i="2"/>
  <c r="F160" i="2"/>
  <c r="G160" i="2"/>
  <c r="H160" i="2"/>
  <c r="I160" i="2"/>
  <c r="J160" i="2"/>
  <c r="K160" i="2"/>
  <c r="L160" i="2"/>
  <c r="M160" i="2"/>
  <c r="A161" i="2"/>
  <c r="C161" i="2"/>
  <c r="D161" i="2"/>
  <c r="E161" i="2"/>
  <c r="F161" i="2"/>
  <c r="G161" i="2"/>
  <c r="H161" i="2"/>
  <c r="I161" i="2"/>
  <c r="J161" i="2"/>
  <c r="K161" i="2"/>
  <c r="L161" i="2"/>
  <c r="M161" i="2"/>
  <c r="A162" i="2"/>
  <c r="C162" i="2"/>
  <c r="D162" i="2"/>
  <c r="E162" i="2"/>
  <c r="F162" i="2"/>
  <c r="G162" i="2"/>
  <c r="H162" i="2"/>
  <c r="I162" i="2"/>
  <c r="J162" i="2"/>
  <c r="K162" i="2"/>
  <c r="L162" i="2"/>
  <c r="M162" i="2"/>
  <c r="A163" i="2"/>
  <c r="C163" i="2"/>
  <c r="D163" i="2"/>
  <c r="E163" i="2"/>
  <c r="F163" i="2"/>
  <c r="G163" i="2"/>
  <c r="H163" i="2"/>
  <c r="I163" i="2"/>
  <c r="J163" i="2"/>
  <c r="K163" i="2"/>
  <c r="L163" i="2"/>
  <c r="M163" i="2"/>
  <c r="A164" i="2"/>
  <c r="C164" i="2"/>
  <c r="D164" i="2"/>
  <c r="E164" i="2"/>
  <c r="F164" i="2"/>
  <c r="G164" i="2"/>
  <c r="H164" i="2"/>
  <c r="I164" i="2"/>
  <c r="J164" i="2"/>
  <c r="K164" i="2"/>
  <c r="L164" i="2"/>
  <c r="M164" i="2"/>
  <c r="A165" i="2"/>
  <c r="C165" i="2"/>
  <c r="D165" i="2"/>
  <c r="E165" i="2"/>
  <c r="F165" i="2"/>
  <c r="G165" i="2"/>
  <c r="H165" i="2"/>
  <c r="I165" i="2"/>
  <c r="J165" i="2"/>
  <c r="K165" i="2"/>
  <c r="L165" i="2"/>
  <c r="M165" i="2"/>
  <c r="A166" i="2"/>
  <c r="C166" i="2"/>
  <c r="D166" i="2"/>
  <c r="E166" i="2"/>
  <c r="F166" i="2"/>
  <c r="G166" i="2"/>
  <c r="H166" i="2"/>
  <c r="I166" i="2"/>
  <c r="J166" i="2"/>
  <c r="K166" i="2"/>
  <c r="L166" i="2"/>
  <c r="M166" i="2"/>
  <c r="A167" i="2"/>
  <c r="C167" i="2"/>
  <c r="D167" i="2"/>
  <c r="E167" i="2"/>
  <c r="F167" i="2"/>
  <c r="G167" i="2"/>
  <c r="H167" i="2"/>
  <c r="I167" i="2"/>
  <c r="J167" i="2"/>
  <c r="K167" i="2"/>
  <c r="L167" i="2"/>
  <c r="M167" i="2"/>
  <c r="A168" i="2"/>
  <c r="C168" i="2"/>
  <c r="D168" i="2"/>
  <c r="E168" i="2"/>
  <c r="F168" i="2"/>
  <c r="G168" i="2"/>
  <c r="H168" i="2"/>
  <c r="I168" i="2"/>
  <c r="J168" i="2"/>
  <c r="K168" i="2"/>
  <c r="L168" i="2"/>
  <c r="M168" i="2"/>
  <c r="A169" i="2"/>
  <c r="C169" i="2"/>
  <c r="D169" i="2"/>
  <c r="E169" i="2"/>
  <c r="F169" i="2"/>
  <c r="G169" i="2"/>
  <c r="H169" i="2"/>
  <c r="I169" i="2"/>
  <c r="J169" i="2"/>
  <c r="K169" i="2"/>
  <c r="L169" i="2"/>
  <c r="M169" i="2"/>
  <c r="A170" i="2"/>
  <c r="C170" i="2"/>
  <c r="D170" i="2"/>
  <c r="E170" i="2"/>
  <c r="F170" i="2"/>
  <c r="G170" i="2"/>
  <c r="H170" i="2"/>
  <c r="I170" i="2"/>
  <c r="J170" i="2"/>
  <c r="K170" i="2"/>
  <c r="L170" i="2"/>
  <c r="M170" i="2"/>
  <c r="A171" i="2"/>
  <c r="C171" i="2"/>
  <c r="D171" i="2"/>
  <c r="E171" i="2"/>
  <c r="F171" i="2"/>
  <c r="G171" i="2"/>
  <c r="H171" i="2"/>
  <c r="I171" i="2"/>
  <c r="J171" i="2"/>
  <c r="K171" i="2"/>
  <c r="L171" i="2"/>
  <c r="M171" i="2"/>
  <c r="A172" i="2"/>
  <c r="C172" i="2"/>
  <c r="D172" i="2"/>
  <c r="E172" i="2"/>
  <c r="F172" i="2"/>
  <c r="G172" i="2"/>
  <c r="H172" i="2"/>
  <c r="I172" i="2"/>
  <c r="J172" i="2"/>
  <c r="K172" i="2"/>
  <c r="L172" i="2"/>
  <c r="M172" i="2"/>
  <c r="A173" i="2"/>
  <c r="C173" i="2"/>
  <c r="D173" i="2"/>
  <c r="E173" i="2"/>
  <c r="F173" i="2"/>
  <c r="G173" i="2"/>
  <c r="H173" i="2"/>
  <c r="I173" i="2"/>
  <c r="J173" i="2"/>
  <c r="K173" i="2"/>
  <c r="L173" i="2"/>
  <c r="M173" i="2"/>
  <c r="A174" i="2"/>
  <c r="C174" i="2"/>
  <c r="D174" i="2"/>
  <c r="E174" i="2"/>
  <c r="F174" i="2"/>
  <c r="G174" i="2"/>
  <c r="H174" i="2"/>
  <c r="I174" i="2"/>
  <c r="J174" i="2"/>
  <c r="K174" i="2"/>
  <c r="L174" i="2"/>
  <c r="M174" i="2"/>
  <c r="A175" i="2"/>
  <c r="C175" i="2"/>
  <c r="D175" i="2"/>
  <c r="E175" i="2"/>
  <c r="F175" i="2"/>
  <c r="G175" i="2"/>
  <c r="H175" i="2"/>
  <c r="I175" i="2"/>
  <c r="J175" i="2"/>
  <c r="K175" i="2"/>
  <c r="L175" i="2"/>
  <c r="M175" i="2"/>
  <c r="A176" i="2"/>
  <c r="C176" i="2"/>
  <c r="D176" i="2"/>
  <c r="E176" i="2"/>
  <c r="F176" i="2"/>
  <c r="G176" i="2"/>
  <c r="H176" i="2"/>
  <c r="I176" i="2"/>
  <c r="J176" i="2"/>
  <c r="K176" i="2"/>
  <c r="L176" i="2"/>
  <c r="M176" i="2"/>
  <c r="A177" i="2"/>
  <c r="C177" i="2"/>
  <c r="D177" i="2"/>
  <c r="E177" i="2"/>
  <c r="F177" i="2"/>
  <c r="G177" i="2"/>
  <c r="H177" i="2"/>
  <c r="I177" i="2"/>
  <c r="J177" i="2"/>
  <c r="K177" i="2"/>
  <c r="L177" i="2"/>
  <c r="M177" i="2"/>
  <c r="A178" i="2"/>
  <c r="C178" i="2"/>
  <c r="D178" i="2"/>
  <c r="E178" i="2"/>
  <c r="F178" i="2"/>
  <c r="G178" i="2"/>
  <c r="H178" i="2"/>
  <c r="I178" i="2"/>
  <c r="J178" i="2"/>
  <c r="K178" i="2"/>
  <c r="L178" i="2"/>
  <c r="M178" i="2"/>
  <c r="A179" i="2"/>
  <c r="C179" i="2"/>
  <c r="D179" i="2"/>
  <c r="E179" i="2"/>
  <c r="F179" i="2"/>
  <c r="G179" i="2"/>
  <c r="H179" i="2"/>
  <c r="I179" i="2"/>
  <c r="J179" i="2"/>
  <c r="K179" i="2"/>
  <c r="L179" i="2"/>
  <c r="M179" i="2"/>
  <c r="A180" i="2"/>
  <c r="C180" i="2"/>
  <c r="D180" i="2"/>
  <c r="E180" i="2"/>
  <c r="F180" i="2"/>
  <c r="G180" i="2"/>
  <c r="H180" i="2"/>
  <c r="I180" i="2"/>
  <c r="J180" i="2"/>
  <c r="K180" i="2"/>
  <c r="L180" i="2"/>
  <c r="M180" i="2"/>
  <c r="A181" i="2"/>
  <c r="C181" i="2"/>
  <c r="D181" i="2"/>
  <c r="E181" i="2"/>
  <c r="F181" i="2"/>
  <c r="G181" i="2"/>
  <c r="H181" i="2"/>
  <c r="I181" i="2"/>
  <c r="J181" i="2"/>
  <c r="K181" i="2"/>
  <c r="L181" i="2"/>
  <c r="M181" i="2"/>
  <c r="A182" i="2"/>
  <c r="C182" i="2"/>
  <c r="D182" i="2"/>
  <c r="E182" i="2"/>
  <c r="F182" i="2"/>
  <c r="G182" i="2"/>
  <c r="H182" i="2"/>
  <c r="I182" i="2"/>
  <c r="J182" i="2"/>
  <c r="K182" i="2"/>
  <c r="L182" i="2"/>
  <c r="M182" i="2"/>
  <c r="A183" i="2"/>
  <c r="C183" i="2"/>
  <c r="D183" i="2"/>
  <c r="E183" i="2"/>
  <c r="F183" i="2"/>
  <c r="G183" i="2"/>
  <c r="H183" i="2"/>
  <c r="I183" i="2"/>
  <c r="J183" i="2"/>
  <c r="K183" i="2"/>
  <c r="L183" i="2"/>
  <c r="M183" i="2"/>
  <c r="A184" i="2"/>
  <c r="C184" i="2"/>
  <c r="D184" i="2"/>
  <c r="E184" i="2"/>
  <c r="F184" i="2"/>
  <c r="G184" i="2"/>
  <c r="H184" i="2"/>
  <c r="I184" i="2"/>
  <c r="J184" i="2"/>
  <c r="K184" i="2"/>
  <c r="L184" i="2"/>
  <c r="M184" i="2"/>
  <c r="A185" i="2"/>
  <c r="C185" i="2"/>
  <c r="D185" i="2"/>
  <c r="E185" i="2"/>
  <c r="F185" i="2"/>
  <c r="G185" i="2"/>
  <c r="H185" i="2"/>
  <c r="I185" i="2"/>
  <c r="J185" i="2"/>
  <c r="K185" i="2"/>
  <c r="L185" i="2"/>
  <c r="M185" i="2"/>
  <c r="A186" i="2"/>
  <c r="C186" i="2"/>
  <c r="D186" i="2"/>
  <c r="E186" i="2"/>
  <c r="F186" i="2"/>
  <c r="G186" i="2"/>
  <c r="H186" i="2"/>
  <c r="I186" i="2"/>
  <c r="J186" i="2"/>
  <c r="K186" i="2"/>
  <c r="L186" i="2"/>
  <c r="M186" i="2"/>
  <c r="A187" i="2"/>
  <c r="C187" i="2"/>
  <c r="D187" i="2"/>
  <c r="E187" i="2"/>
  <c r="F187" i="2"/>
  <c r="G187" i="2"/>
  <c r="H187" i="2"/>
  <c r="I187" i="2"/>
  <c r="J187" i="2"/>
  <c r="K187" i="2"/>
  <c r="L187" i="2"/>
  <c r="M187" i="2"/>
  <c r="A188" i="2"/>
  <c r="C188" i="2"/>
  <c r="D188" i="2"/>
  <c r="E188" i="2"/>
  <c r="F188" i="2"/>
  <c r="G188" i="2"/>
  <c r="H188" i="2"/>
  <c r="I188" i="2"/>
  <c r="J188" i="2"/>
  <c r="K188" i="2"/>
  <c r="L188" i="2"/>
  <c r="M188" i="2"/>
  <c r="A189" i="2"/>
  <c r="C189" i="2"/>
  <c r="D189" i="2"/>
  <c r="E189" i="2"/>
  <c r="F189" i="2"/>
  <c r="G189" i="2"/>
  <c r="H189" i="2"/>
  <c r="I189" i="2"/>
  <c r="J189" i="2"/>
  <c r="K189" i="2"/>
  <c r="L189" i="2"/>
  <c r="M189" i="2"/>
  <c r="A190" i="2"/>
  <c r="C190" i="2"/>
  <c r="D190" i="2"/>
  <c r="E190" i="2"/>
  <c r="F190" i="2"/>
  <c r="G190" i="2"/>
  <c r="H190" i="2"/>
  <c r="I190" i="2"/>
  <c r="J190" i="2"/>
  <c r="K190" i="2"/>
  <c r="L190" i="2"/>
  <c r="M190" i="2"/>
  <c r="A191" i="2"/>
  <c r="C191" i="2"/>
  <c r="D191" i="2"/>
  <c r="E191" i="2"/>
  <c r="F191" i="2"/>
  <c r="G191" i="2"/>
  <c r="H191" i="2"/>
  <c r="I191" i="2"/>
  <c r="J191" i="2"/>
  <c r="K191" i="2"/>
  <c r="L191" i="2"/>
  <c r="M191" i="2"/>
  <c r="A192" i="2"/>
  <c r="C192" i="2"/>
  <c r="A193" i="2"/>
  <c r="C193" i="2"/>
  <c r="A194" i="2"/>
  <c r="C194" i="2"/>
  <c r="A195" i="2"/>
  <c r="C195" i="2"/>
  <c r="A196" i="2"/>
  <c r="C196" i="2"/>
  <c r="A197" i="2"/>
  <c r="C197" i="2"/>
  <c r="A198" i="2"/>
  <c r="C198" i="2"/>
  <c r="A199" i="2"/>
  <c r="C199" i="2"/>
  <c r="A200" i="2"/>
  <c r="C200" i="2"/>
  <c r="A201" i="2"/>
  <c r="C201" i="2"/>
  <c r="A202" i="2"/>
  <c r="C202" i="2"/>
  <c r="A203" i="2"/>
  <c r="C203" i="2"/>
  <c r="A204" i="2"/>
  <c r="C204" i="2"/>
  <c r="A205" i="2"/>
  <c r="C205" i="2"/>
  <c r="A206" i="2"/>
  <c r="C206" i="2"/>
  <c r="A207" i="2"/>
  <c r="C207" i="2"/>
  <c r="A208" i="2"/>
  <c r="C208" i="2"/>
  <c r="A209" i="2"/>
  <c r="C209" i="2"/>
  <c r="A210" i="2"/>
  <c r="C210" i="2"/>
  <c r="A211" i="2"/>
  <c r="C211" i="2"/>
  <c r="A212" i="2"/>
  <c r="C212" i="2"/>
  <c r="A213" i="2"/>
  <c r="C213" i="2"/>
  <c r="A214" i="2"/>
  <c r="C214" i="2"/>
  <c r="A215" i="2"/>
  <c r="C215" i="2"/>
  <c r="A216" i="2"/>
  <c r="C216" i="2"/>
  <c r="A217" i="2"/>
  <c r="C217" i="2"/>
  <c r="A218" i="2"/>
  <c r="C218" i="2"/>
  <c r="A219" i="2"/>
  <c r="C219" i="2"/>
  <c r="A220" i="2"/>
  <c r="C220" i="2"/>
  <c r="A221" i="2"/>
  <c r="C221" i="2"/>
  <c r="A222" i="2"/>
  <c r="C222" i="2"/>
  <c r="A223" i="2"/>
  <c r="C223" i="2"/>
  <c r="A224" i="2"/>
  <c r="C224" i="2"/>
  <c r="A225" i="2"/>
  <c r="C225" i="2"/>
  <c r="A226" i="2"/>
  <c r="C226" i="2"/>
  <c r="A227" i="2"/>
  <c r="C227" i="2"/>
  <c r="A228" i="2"/>
  <c r="C228" i="2"/>
  <c r="A229" i="2"/>
  <c r="C229" i="2"/>
  <c r="A230" i="2"/>
  <c r="C230" i="2"/>
  <c r="A231" i="2"/>
  <c r="C231" i="2"/>
  <c r="A232" i="2"/>
  <c r="C232" i="2"/>
  <c r="A233" i="2"/>
  <c r="C233" i="2"/>
  <c r="A234" i="2"/>
  <c r="C234" i="2"/>
  <c r="A235" i="2"/>
  <c r="C235" i="2"/>
  <c r="A236" i="2"/>
  <c r="C236" i="2"/>
  <c r="A237" i="2"/>
  <c r="C237" i="2"/>
  <c r="A238" i="2"/>
  <c r="C238" i="2"/>
  <c r="A239" i="2"/>
  <c r="C239" i="2"/>
  <c r="A240" i="2"/>
  <c r="C240" i="2"/>
  <c r="A241" i="2"/>
  <c r="C241" i="2"/>
  <c r="A242" i="2"/>
  <c r="C242" i="2"/>
  <c r="A243" i="2"/>
  <c r="C243" i="2"/>
  <c r="A244" i="2"/>
  <c r="C244" i="2"/>
  <c r="A245" i="2"/>
  <c r="C245" i="2"/>
  <c r="A246" i="2"/>
  <c r="C246" i="2"/>
  <c r="A247" i="2"/>
  <c r="C247" i="2"/>
  <c r="A248" i="2"/>
  <c r="C248" i="2"/>
  <c r="A249" i="2"/>
  <c r="C249" i="2"/>
  <c r="A250" i="2"/>
  <c r="C250" i="2"/>
  <c r="A251" i="2"/>
  <c r="C251" i="2"/>
  <c r="A252" i="2"/>
  <c r="C252" i="2"/>
  <c r="A253" i="2"/>
  <c r="C253" i="2"/>
  <c r="A254" i="2"/>
  <c r="C254" i="2"/>
  <c r="A255" i="2"/>
  <c r="C255" i="2"/>
  <c r="A256" i="2"/>
  <c r="C256" i="2"/>
  <c r="A257" i="2"/>
  <c r="C257" i="2"/>
  <c r="A258" i="2"/>
  <c r="C258" i="2"/>
  <c r="A259" i="2"/>
  <c r="C259" i="2"/>
  <c r="A260" i="2"/>
  <c r="C260" i="2"/>
  <c r="A261" i="2"/>
  <c r="C261" i="2"/>
  <c r="A262" i="2"/>
  <c r="C262" i="2"/>
  <c r="A263" i="2"/>
  <c r="C263" i="2"/>
  <c r="A264" i="2"/>
  <c r="C264" i="2"/>
  <c r="A265" i="2"/>
  <c r="C265" i="2"/>
  <c r="A266" i="2"/>
  <c r="C266" i="2"/>
  <c r="A267" i="2"/>
  <c r="C267" i="2"/>
  <c r="A268" i="2"/>
  <c r="C268" i="2"/>
  <c r="A269" i="2"/>
  <c r="C269" i="2"/>
  <c r="A270" i="2"/>
  <c r="C270" i="2"/>
  <c r="A271" i="2"/>
  <c r="C271" i="2"/>
  <c r="A272" i="2"/>
  <c r="C272" i="2"/>
  <c r="A273" i="2"/>
  <c r="C273" i="2"/>
  <c r="A274" i="2"/>
  <c r="C274" i="2"/>
  <c r="A275" i="2"/>
  <c r="C275" i="2"/>
  <c r="A276" i="2"/>
  <c r="C276" i="2"/>
  <c r="A277" i="2"/>
  <c r="C277" i="2"/>
  <c r="A278" i="2"/>
  <c r="C278" i="2"/>
  <c r="A279" i="2"/>
  <c r="C279" i="2"/>
  <c r="A280" i="2"/>
  <c r="C280" i="2"/>
  <c r="A281" i="2"/>
  <c r="C281" i="2"/>
  <c r="A282" i="2"/>
  <c r="C282" i="2"/>
  <c r="A283" i="2"/>
  <c r="C283" i="2"/>
  <c r="A284" i="2"/>
  <c r="C284" i="2"/>
  <c r="A285" i="2"/>
  <c r="C285" i="2"/>
  <c r="A286" i="2"/>
  <c r="C286" i="2"/>
  <c r="A287" i="2"/>
  <c r="C287" i="2"/>
  <c r="A288" i="2"/>
  <c r="C288" i="2"/>
  <c r="A289" i="2"/>
  <c r="C289" i="2"/>
  <c r="A290" i="2"/>
  <c r="C290" i="2"/>
  <c r="A291" i="2"/>
  <c r="C291" i="2"/>
  <c r="A292" i="2"/>
  <c r="C292" i="2"/>
  <c r="A293" i="2"/>
  <c r="C293" i="2"/>
  <c r="A294" i="2"/>
  <c r="C294" i="2"/>
  <c r="A295" i="2"/>
  <c r="C295" i="2"/>
  <c r="A296" i="2"/>
  <c r="C296" i="2"/>
  <c r="A297" i="2"/>
  <c r="C297" i="2"/>
  <c r="A298" i="2"/>
  <c r="C298" i="2"/>
  <c r="A299" i="2"/>
  <c r="C299" i="2"/>
  <c r="A300" i="2"/>
  <c r="C300" i="2"/>
  <c r="A301" i="2"/>
  <c r="C301" i="2"/>
  <c r="A302" i="2"/>
  <c r="C302" i="2"/>
  <c r="A303" i="2"/>
  <c r="C303" i="2"/>
  <c r="A304" i="2"/>
  <c r="C304" i="2"/>
  <c r="A305" i="2"/>
  <c r="C305" i="2"/>
  <c r="A306" i="2"/>
  <c r="C306" i="2"/>
  <c r="A307" i="2"/>
  <c r="C307" i="2"/>
  <c r="A308" i="2"/>
  <c r="C308" i="2"/>
  <c r="A309" i="2"/>
  <c r="C309" i="2"/>
  <c r="A310" i="2"/>
  <c r="C310" i="2"/>
  <c r="F15" i="4"/>
  <c r="L15" i="4"/>
  <c r="M15" i="4"/>
  <c r="F16" i="4"/>
  <c r="L16" i="4"/>
  <c r="M16" i="4"/>
  <c r="F17" i="4"/>
  <c r="L17" i="4"/>
  <c r="M17" i="4"/>
  <c r="F18" i="4"/>
  <c r="L18" i="4"/>
  <c r="M18" i="4"/>
  <c r="F19" i="4"/>
  <c r="L19" i="4"/>
  <c r="M19" i="4"/>
  <c r="F20" i="4"/>
  <c r="L20" i="4"/>
  <c r="M20" i="4"/>
  <c r="F21" i="4"/>
  <c r="L21" i="4"/>
  <c r="M21" i="4"/>
  <c r="F22" i="4"/>
  <c r="L22" i="4"/>
  <c r="M22" i="4"/>
  <c r="F23" i="4"/>
  <c r="L23" i="4"/>
  <c r="M23" i="4"/>
  <c r="F24" i="4"/>
  <c r="L24" i="4"/>
  <c r="M24" i="4"/>
  <c r="F25" i="4"/>
  <c r="L25" i="4"/>
  <c r="M25" i="4"/>
  <c r="F26" i="4"/>
  <c r="J26" i="4"/>
  <c r="K26" i="4"/>
  <c r="L26" i="4"/>
  <c r="M26" i="4"/>
  <c r="D27" i="4"/>
  <c r="E27" i="4"/>
  <c r="F27" i="4"/>
  <c r="H34" i="4"/>
  <c r="B49" i="4"/>
  <c r="B50" i="4"/>
  <c r="E50" i="4"/>
  <c r="B51" i="4"/>
  <c r="E51" i="4"/>
  <c r="B52" i="4"/>
  <c r="E52" i="4"/>
  <c r="B53" i="4"/>
  <c r="E53" i="4"/>
  <c r="B54" i="4"/>
  <c r="E54" i="4"/>
  <c r="B55" i="4"/>
  <c r="E55" i="4"/>
  <c r="B56" i="4"/>
  <c r="E56" i="4"/>
  <c r="B57" i="4"/>
  <c r="E57" i="4"/>
  <c r="B58" i="4"/>
  <c r="E58" i="4"/>
  <c r="B59" i="4"/>
  <c r="E59" i="4"/>
  <c r="B60" i="4"/>
  <c r="E60" i="4"/>
  <c r="B61" i="4"/>
  <c r="B62" i="4"/>
  <c r="B63" i="4"/>
  <c r="B64" i="4"/>
  <c r="B65" i="4"/>
  <c r="B66" i="4"/>
  <c r="B67" i="4"/>
  <c r="B68" i="4"/>
  <c r="B69" i="4"/>
  <c r="B70" i="4"/>
  <c r="A2" i="16"/>
  <c r="B8" i="16"/>
  <c r="C8" i="16"/>
  <c r="D8" i="16"/>
  <c r="E8" i="16"/>
  <c r="B9" i="16"/>
  <c r="C9" i="16"/>
  <c r="D9" i="16"/>
  <c r="E9" i="16"/>
  <c r="B10" i="16"/>
  <c r="C10" i="16"/>
  <c r="D10" i="16"/>
  <c r="E10" i="16"/>
  <c r="B11" i="16"/>
  <c r="C11" i="16"/>
  <c r="D11" i="16"/>
  <c r="E11" i="16"/>
  <c r="B12" i="16"/>
  <c r="C12" i="16"/>
  <c r="D12" i="16"/>
  <c r="E12" i="16"/>
  <c r="B13" i="16"/>
  <c r="C13" i="16"/>
  <c r="D13" i="16"/>
  <c r="E13" i="16"/>
  <c r="B14" i="16"/>
  <c r="C14" i="16"/>
  <c r="D14" i="16"/>
  <c r="E14" i="16"/>
  <c r="B15" i="16"/>
  <c r="C15" i="16"/>
  <c r="D15" i="16"/>
  <c r="E15" i="16"/>
  <c r="B16" i="16"/>
  <c r="C16" i="16"/>
  <c r="D16" i="16"/>
  <c r="E16" i="16"/>
  <c r="B17" i="16"/>
  <c r="C17" i="16"/>
  <c r="D17" i="16"/>
  <c r="E17" i="16"/>
  <c r="B18" i="16"/>
  <c r="C18" i="16"/>
  <c r="D18" i="16"/>
  <c r="E18" i="16"/>
  <c r="B19" i="16"/>
  <c r="C19" i="16"/>
  <c r="D19" i="16"/>
  <c r="E19" i="16"/>
  <c r="B20" i="16"/>
  <c r="C20" i="16"/>
  <c r="D20" i="16"/>
  <c r="E20" i="16"/>
  <c r="B21" i="16"/>
  <c r="C21" i="16"/>
  <c r="D21" i="16"/>
  <c r="E21" i="16"/>
  <c r="B22" i="16"/>
  <c r="C22" i="16"/>
  <c r="D22" i="16"/>
  <c r="E22" i="16"/>
  <c r="B23" i="16"/>
  <c r="C23" i="16"/>
  <c r="D23" i="16"/>
  <c r="E23" i="16"/>
  <c r="B24" i="16"/>
  <c r="C24" i="16"/>
  <c r="D24" i="16"/>
  <c r="E24" i="16"/>
  <c r="B25" i="16"/>
  <c r="C25" i="16"/>
  <c r="D25" i="16"/>
  <c r="E25" i="16"/>
  <c r="B26" i="16"/>
  <c r="C26" i="16"/>
  <c r="D26" i="16"/>
  <c r="E26" i="16"/>
  <c r="B27" i="16"/>
  <c r="C27" i="16"/>
  <c r="D27" i="16"/>
  <c r="E27" i="16"/>
  <c r="B28" i="16"/>
  <c r="C28" i="16"/>
  <c r="D28" i="16"/>
  <c r="E28" i="16"/>
  <c r="B29" i="16"/>
  <c r="C29" i="16"/>
  <c r="D29" i="16"/>
  <c r="E29" i="16"/>
  <c r="B30" i="16"/>
  <c r="C30" i="16"/>
  <c r="D30" i="16"/>
  <c r="E30" i="16"/>
  <c r="B31" i="16"/>
  <c r="C31" i="16"/>
  <c r="D31" i="16"/>
  <c r="E31" i="16"/>
  <c r="B32" i="16"/>
  <c r="C32" i="16"/>
  <c r="D32" i="16"/>
  <c r="E32" i="16"/>
  <c r="B33" i="16"/>
  <c r="C33" i="16"/>
  <c r="D33" i="16"/>
  <c r="E33" i="16"/>
  <c r="B34" i="16"/>
  <c r="C34" i="16"/>
  <c r="D34" i="16"/>
  <c r="E34" i="16"/>
  <c r="B35" i="16"/>
  <c r="C35" i="16"/>
  <c r="D35" i="16"/>
  <c r="E35" i="16"/>
  <c r="B36" i="16"/>
  <c r="C36" i="16"/>
  <c r="D36" i="16"/>
  <c r="E36" i="16"/>
  <c r="B37" i="16"/>
  <c r="C37" i="16"/>
  <c r="D37" i="16"/>
  <c r="E37" i="16"/>
  <c r="B38" i="16"/>
  <c r="C38" i="16"/>
  <c r="D38" i="16"/>
  <c r="E38" i="16"/>
  <c r="B39" i="16"/>
  <c r="C39" i="16"/>
  <c r="D39" i="16"/>
  <c r="E39" i="16"/>
  <c r="B40" i="16"/>
  <c r="C40" i="16"/>
  <c r="D40" i="16"/>
  <c r="E40" i="16"/>
  <c r="B41" i="16"/>
  <c r="C41" i="16"/>
  <c r="D41" i="16"/>
  <c r="E41" i="16"/>
  <c r="B42" i="16"/>
  <c r="C42" i="16"/>
  <c r="D42" i="16"/>
  <c r="E42" i="16"/>
  <c r="B43" i="16"/>
  <c r="C43" i="16"/>
  <c r="D43" i="16"/>
  <c r="E43" i="16"/>
  <c r="B44" i="16"/>
  <c r="C44" i="16"/>
  <c r="D44" i="16"/>
  <c r="E44" i="16"/>
  <c r="B45" i="16"/>
  <c r="C45" i="16"/>
  <c r="D45" i="16"/>
  <c r="E45" i="16"/>
  <c r="B46" i="16"/>
  <c r="C46" i="16"/>
  <c r="D46" i="16"/>
  <c r="E46" i="16"/>
  <c r="B47" i="16"/>
  <c r="C47" i="16"/>
  <c r="D47" i="16"/>
  <c r="E47" i="16"/>
  <c r="B48" i="16"/>
  <c r="C48" i="16"/>
  <c r="D48" i="16"/>
  <c r="E48" i="16"/>
  <c r="B49" i="16"/>
  <c r="C49" i="16"/>
  <c r="D49" i="16"/>
  <c r="E49" i="16"/>
  <c r="B50" i="16"/>
  <c r="C50" i="16"/>
  <c r="D50" i="16"/>
  <c r="E50" i="16"/>
  <c r="B51" i="16"/>
  <c r="C51" i="16"/>
  <c r="D51" i="16"/>
  <c r="E51" i="16"/>
  <c r="B52" i="16"/>
  <c r="C52" i="16"/>
  <c r="D52" i="16"/>
  <c r="E52" i="16"/>
  <c r="B53" i="16"/>
  <c r="C53" i="16"/>
  <c r="D53" i="16"/>
  <c r="E53" i="16"/>
  <c r="B54" i="16"/>
  <c r="C54" i="16"/>
  <c r="D54" i="16"/>
  <c r="E54" i="16"/>
  <c r="B55" i="16"/>
  <c r="C55" i="16"/>
  <c r="D55" i="16"/>
  <c r="E55" i="16"/>
  <c r="B56" i="16"/>
  <c r="C56" i="16"/>
  <c r="D56" i="16"/>
  <c r="E56" i="16"/>
  <c r="B57" i="16"/>
  <c r="C57" i="16"/>
  <c r="D57" i="16"/>
  <c r="E57" i="16"/>
  <c r="B58" i="16"/>
  <c r="C58" i="16"/>
  <c r="D58" i="16"/>
  <c r="E58" i="16"/>
  <c r="B59" i="16"/>
  <c r="C59" i="16"/>
  <c r="D59" i="16"/>
  <c r="E59" i="16"/>
  <c r="B60" i="16"/>
  <c r="C60" i="16"/>
  <c r="D60" i="16"/>
  <c r="E60" i="16"/>
  <c r="B61" i="16"/>
  <c r="C61" i="16"/>
  <c r="D61" i="16"/>
  <c r="E61" i="16"/>
  <c r="B62" i="16"/>
  <c r="C62" i="16"/>
  <c r="D62" i="16"/>
  <c r="E62" i="16"/>
  <c r="B63" i="16"/>
  <c r="C63" i="16"/>
  <c r="D63" i="16"/>
  <c r="E63" i="16"/>
  <c r="B64" i="16"/>
  <c r="C64" i="16"/>
  <c r="D64" i="16"/>
  <c r="E64" i="16"/>
  <c r="B65" i="16"/>
  <c r="C65" i="16"/>
  <c r="D65" i="16"/>
  <c r="E65" i="16"/>
  <c r="B66" i="16"/>
  <c r="C66" i="16"/>
  <c r="D66" i="16"/>
  <c r="E66" i="16"/>
  <c r="B67" i="16"/>
  <c r="C67" i="16"/>
  <c r="D67" i="16"/>
  <c r="E67" i="16"/>
  <c r="B68" i="16"/>
  <c r="C68" i="16"/>
  <c r="D68" i="16"/>
  <c r="E68" i="16"/>
  <c r="B69" i="16"/>
  <c r="C69" i="16"/>
  <c r="D69" i="16"/>
  <c r="E69" i="16"/>
  <c r="B70" i="16"/>
  <c r="C70" i="16"/>
  <c r="D70" i="16"/>
  <c r="E70" i="16"/>
  <c r="B71" i="16"/>
  <c r="C71" i="16"/>
  <c r="D71" i="16"/>
  <c r="E71" i="16"/>
  <c r="B72" i="16"/>
  <c r="C72" i="16"/>
  <c r="D72" i="16"/>
  <c r="E72" i="16"/>
  <c r="B73" i="16"/>
  <c r="C73" i="16"/>
  <c r="D73" i="16"/>
  <c r="E73" i="16"/>
  <c r="B74" i="16"/>
  <c r="C74" i="16"/>
  <c r="D74" i="16"/>
  <c r="E74" i="16"/>
  <c r="B75" i="16"/>
  <c r="C75" i="16"/>
  <c r="D75" i="16"/>
  <c r="E75" i="16"/>
  <c r="B76" i="16"/>
  <c r="C76" i="16"/>
  <c r="D76" i="16"/>
  <c r="E76" i="16"/>
  <c r="B77" i="16"/>
  <c r="C77" i="16"/>
  <c r="D77" i="16"/>
  <c r="E77" i="16"/>
  <c r="B78" i="16"/>
  <c r="C78" i="16"/>
  <c r="D78" i="16"/>
  <c r="E78" i="16"/>
  <c r="B79" i="16"/>
  <c r="C79" i="16"/>
  <c r="D79" i="16"/>
  <c r="E79" i="16"/>
  <c r="B80" i="16"/>
  <c r="C80" i="16"/>
  <c r="D80" i="16"/>
  <c r="E80" i="16"/>
  <c r="B81" i="16"/>
  <c r="C81" i="16"/>
  <c r="D81" i="16"/>
  <c r="E81" i="16"/>
  <c r="B82" i="16"/>
  <c r="C82" i="16"/>
  <c r="D82" i="16"/>
  <c r="E82" i="16"/>
  <c r="B83" i="16"/>
  <c r="C83" i="16"/>
  <c r="D83" i="16"/>
  <c r="E83" i="16"/>
  <c r="B84" i="16"/>
  <c r="C84" i="16"/>
  <c r="D84" i="16"/>
  <c r="E84" i="16"/>
  <c r="B85" i="16"/>
  <c r="C85" i="16"/>
  <c r="D85" i="16"/>
  <c r="E85" i="16"/>
  <c r="B86" i="16"/>
  <c r="C86" i="16"/>
  <c r="D86" i="16"/>
  <c r="E86" i="16"/>
  <c r="B87" i="16"/>
  <c r="C87" i="16"/>
  <c r="D87" i="16"/>
  <c r="E87" i="16"/>
  <c r="B88" i="16"/>
  <c r="C88" i="16"/>
  <c r="D88" i="16"/>
  <c r="E88" i="16"/>
  <c r="B89" i="16"/>
  <c r="C89" i="16"/>
  <c r="D89" i="16"/>
  <c r="E89" i="16"/>
  <c r="B90" i="16"/>
  <c r="C90" i="16"/>
  <c r="D90" i="16"/>
  <c r="E90" i="16"/>
  <c r="B91" i="16"/>
  <c r="C91" i="16"/>
  <c r="D91" i="16"/>
  <c r="E91" i="16"/>
  <c r="B92" i="16"/>
  <c r="C92" i="16"/>
  <c r="D92" i="16"/>
  <c r="E92" i="16"/>
  <c r="B93" i="16"/>
  <c r="C93" i="16"/>
  <c r="D93" i="16"/>
  <c r="E93" i="16"/>
  <c r="B94" i="16"/>
  <c r="C94" i="16"/>
  <c r="D94" i="16"/>
  <c r="E94" i="16"/>
  <c r="B95" i="16"/>
  <c r="C95" i="16"/>
  <c r="D95" i="16"/>
  <c r="E95" i="16"/>
  <c r="B96" i="16"/>
  <c r="C96" i="16"/>
  <c r="D96" i="16"/>
  <c r="E96" i="16"/>
  <c r="B97" i="16"/>
  <c r="C97" i="16"/>
  <c r="D97" i="16"/>
  <c r="E97" i="16"/>
  <c r="B98" i="16"/>
  <c r="C98" i="16"/>
  <c r="D98" i="16"/>
  <c r="E98" i="16"/>
  <c r="B99" i="16"/>
  <c r="C99" i="16"/>
  <c r="D99" i="16"/>
  <c r="E99" i="16"/>
  <c r="B100" i="16"/>
  <c r="C100" i="16"/>
  <c r="D100" i="16"/>
  <c r="E100" i="16"/>
  <c r="B101" i="16"/>
  <c r="C101" i="16"/>
  <c r="D101" i="16"/>
  <c r="E101" i="16"/>
  <c r="B102" i="16"/>
  <c r="C102" i="16"/>
  <c r="D102" i="16"/>
  <c r="E102" i="16"/>
  <c r="B103" i="16"/>
  <c r="C103" i="16"/>
  <c r="D103" i="16"/>
  <c r="E103" i="16"/>
  <c r="B104" i="16"/>
  <c r="C104" i="16"/>
  <c r="D104" i="16"/>
  <c r="E104" i="16"/>
  <c r="B105" i="16"/>
  <c r="C105" i="16"/>
  <c r="D105" i="16"/>
  <c r="E105" i="16"/>
  <c r="B106" i="16"/>
  <c r="C106" i="16"/>
  <c r="D106" i="16"/>
  <c r="E106" i="16"/>
  <c r="B107" i="16"/>
  <c r="C107" i="16"/>
  <c r="D107" i="16"/>
  <c r="E107" i="16"/>
  <c r="B108" i="16"/>
  <c r="C108" i="16"/>
  <c r="D108" i="16"/>
  <c r="E108" i="16"/>
  <c r="B109" i="16"/>
  <c r="C109" i="16"/>
  <c r="D109" i="16"/>
  <c r="E109" i="16"/>
  <c r="B110" i="16"/>
  <c r="C110" i="16"/>
  <c r="D110" i="16"/>
  <c r="E110" i="16"/>
  <c r="B111" i="16"/>
  <c r="C111" i="16"/>
  <c r="D111" i="16"/>
  <c r="E111" i="16"/>
  <c r="B112" i="16"/>
  <c r="C112" i="16"/>
  <c r="D112" i="16"/>
  <c r="E112" i="16"/>
  <c r="B113" i="16"/>
  <c r="C113" i="16"/>
  <c r="D113" i="16"/>
  <c r="E113" i="16"/>
  <c r="B114" i="16"/>
  <c r="C114" i="16"/>
  <c r="D114" i="16"/>
  <c r="E114" i="16"/>
  <c r="B115" i="16"/>
  <c r="C115" i="16"/>
  <c r="D115" i="16"/>
  <c r="E115" i="16"/>
  <c r="B116" i="16"/>
  <c r="C116" i="16"/>
  <c r="D116" i="16"/>
  <c r="E116" i="16"/>
  <c r="B117" i="16"/>
  <c r="C117" i="16"/>
  <c r="D117" i="16"/>
  <c r="E117" i="16"/>
  <c r="B118" i="16"/>
  <c r="C118" i="16"/>
  <c r="D118" i="16"/>
  <c r="E118" i="16"/>
  <c r="B119" i="16"/>
  <c r="C119" i="16"/>
  <c r="D119" i="16"/>
  <c r="E119" i="16"/>
  <c r="B120" i="16"/>
  <c r="C120" i="16"/>
  <c r="D120" i="16"/>
  <c r="E120" i="16"/>
  <c r="B121" i="16"/>
  <c r="C121" i="16"/>
  <c r="D121" i="16"/>
  <c r="E121" i="16"/>
  <c r="B122" i="16"/>
  <c r="C122" i="16"/>
  <c r="D122" i="16"/>
  <c r="E122" i="16"/>
  <c r="B123" i="16"/>
  <c r="C123" i="16"/>
  <c r="D123" i="16"/>
  <c r="E123" i="16"/>
  <c r="B124" i="16"/>
  <c r="C124" i="16"/>
  <c r="D124" i="16"/>
  <c r="E124" i="16"/>
  <c r="B125" i="16"/>
  <c r="C125" i="16"/>
  <c r="D125" i="16"/>
  <c r="E125" i="16"/>
  <c r="B126" i="16"/>
  <c r="C126" i="16"/>
  <c r="D126" i="16"/>
  <c r="E126" i="16"/>
  <c r="B127" i="16"/>
  <c r="C127" i="16"/>
  <c r="D127" i="16"/>
  <c r="E127" i="16"/>
  <c r="B128" i="16"/>
  <c r="C128" i="16"/>
  <c r="D128" i="16"/>
  <c r="E128" i="16"/>
  <c r="B129" i="16"/>
  <c r="C129" i="16"/>
  <c r="D129" i="16"/>
  <c r="E129" i="16"/>
  <c r="B130" i="16"/>
  <c r="C130" i="16"/>
  <c r="D130" i="16"/>
  <c r="E130" i="16"/>
  <c r="B131" i="16"/>
  <c r="C131" i="16"/>
  <c r="D131" i="16"/>
  <c r="E131" i="16"/>
  <c r="B132" i="16"/>
  <c r="C132" i="16"/>
  <c r="D132" i="16"/>
  <c r="E132" i="16"/>
  <c r="B133" i="16"/>
  <c r="C133" i="16"/>
  <c r="D133" i="16"/>
  <c r="E133" i="16"/>
  <c r="B134" i="16"/>
  <c r="C134" i="16"/>
  <c r="D134" i="16"/>
  <c r="E134" i="16"/>
  <c r="B135" i="16"/>
  <c r="C135" i="16"/>
  <c r="D135" i="16"/>
  <c r="E135" i="16"/>
  <c r="B136" i="16"/>
  <c r="C136" i="16"/>
  <c r="D136" i="16"/>
  <c r="E136" i="16"/>
  <c r="B137" i="16"/>
  <c r="C137" i="16"/>
  <c r="D137" i="16"/>
  <c r="E137" i="16"/>
  <c r="B138" i="16"/>
  <c r="C138" i="16"/>
  <c r="D138" i="16"/>
  <c r="E138" i="16"/>
  <c r="B139" i="16"/>
  <c r="C139" i="16"/>
  <c r="D139" i="16"/>
  <c r="E139" i="16"/>
  <c r="B140" i="16"/>
  <c r="C140" i="16"/>
  <c r="D140" i="16"/>
  <c r="E140" i="16"/>
  <c r="B141" i="16"/>
  <c r="C141" i="16"/>
  <c r="D141" i="16"/>
  <c r="E141" i="16"/>
  <c r="B142" i="16"/>
  <c r="C142" i="16"/>
  <c r="D142" i="16"/>
  <c r="E142" i="16"/>
  <c r="B143" i="16"/>
  <c r="C143" i="16"/>
  <c r="D143" i="16"/>
  <c r="E143" i="16"/>
  <c r="B144" i="16"/>
  <c r="C144" i="16"/>
  <c r="D144" i="16"/>
  <c r="E144" i="16"/>
  <c r="B145" i="16"/>
  <c r="C145" i="16"/>
  <c r="D145" i="16"/>
  <c r="E145" i="16"/>
  <c r="B146" i="16"/>
  <c r="C146" i="16"/>
  <c r="D146" i="16"/>
  <c r="E146" i="16"/>
  <c r="B147" i="16"/>
  <c r="C147" i="16"/>
  <c r="D147" i="16"/>
  <c r="E147" i="16"/>
  <c r="B148" i="16"/>
  <c r="C148" i="16"/>
  <c r="D148" i="16"/>
  <c r="E148" i="16"/>
  <c r="B149" i="16"/>
  <c r="C149" i="16"/>
  <c r="D149" i="16"/>
  <c r="E149" i="16"/>
  <c r="B150" i="16"/>
  <c r="C150" i="16"/>
  <c r="D150" i="16"/>
  <c r="E150" i="16"/>
  <c r="B151" i="16"/>
  <c r="C151" i="16"/>
  <c r="D151" i="16"/>
  <c r="E151" i="16"/>
  <c r="B152" i="16"/>
  <c r="C152" i="16"/>
  <c r="D152" i="16"/>
  <c r="E152" i="16"/>
  <c r="B153" i="16"/>
  <c r="C153" i="16"/>
  <c r="D153" i="16"/>
  <c r="E153" i="16"/>
  <c r="B154" i="16"/>
  <c r="C154" i="16"/>
  <c r="D154" i="16"/>
  <c r="E154" i="16"/>
  <c r="B155" i="16"/>
  <c r="C155" i="16"/>
  <c r="D155" i="16"/>
  <c r="E155" i="16"/>
  <c r="B156" i="16"/>
  <c r="C156" i="16"/>
  <c r="D156" i="16"/>
  <c r="E156" i="16"/>
  <c r="B157" i="16"/>
  <c r="C157" i="16"/>
  <c r="D157" i="16"/>
  <c r="E157" i="16"/>
  <c r="B158" i="16"/>
  <c r="C158" i="16"/>
  <c r="D158" i="16"/>
  <c r="E158" i="16"/>
  <c r="B159" i="16"/>
  <c r="C159" i="16"/>
  <c r="D159" i="16"/>
  <c r="E159" i="16"/>
  <c r="B160" i="16"/>
  <c r="C160" i="16"/>
  <c r="D160" i="16"/>
  <c r="E160" i="16"/>
  <c r="B161" i="16"/>
  <c r="C161" i="16"/>
  <c r="D161" i="16"/>
  <c r="E161" i="16"/>
  <c r="B162" i="16"/>
  <c r="C162" i="16"/>
  <c r="D162" i="16"/>
  <c r="E162" i="16"/>
  <c r="B163" i="16"/>
  <c r="C163" i="16"/>
  <c r="D163" i="16"/>
  <c r="E163" i="16"/>
  <c r="B164" i="16"/>
  <c r="C164" i="16"/>
  <c r="D164" i="16"/>
  <c r="E164" i="16"/>
  <c r="B165" i="16"/>
  <c r="C165" i="16"/>
  <c r="D165" i="16"/>
  <c r="E165" i="16"/>
  <c r="B166" i="16"/>
  <c r="C166" i="16"/>
  <c r="D166" i="16"/>
  <c r="E166" i="16"/>
  <c r="B167" i="16"/>
  <c r="C167" i="16"/>
  <c r="D167" i="16"/>
  <c r="E167" i="16"/>
  <c r="B168" i="16"/>
  <c r="C168" i="16"/>
  <c r="D168" i="16"/>
  <c r="E168" i="16"/>
  <c r="B169" i="16"/>
  <c r="C169" i="16"/>
  <c r="D169" i="16"/>
  <c r="E169" i="16"/>
  <c r="B170" i="16"/>
  <c r="C170" i="16"/>
  <c r="D170" i="16"/>
  <c r="E170" i="16"/>
  <c r="B171" i="16"/>
  <c r="C171" i="16"/>
  <c r="D171" i="16"/>
  <c r="E171" i="16"/>
  <c r="B172" i="16"/>
  <c r="C172" i="16"/>
  <c r="D172" i="16"/>
  <c r="E172" i="16"/>
  <c r="B173" i="16"/>
  <c r="C173" i="16"/>
  <c r="D173" i="16"/>
  <c r="E173" i="16"/>
  <c r="B174" i="16"/>
  <c r="C174" i="16"/>
  <c r="D174" i="16"/>
  <c r="E174" i="16"/>
  <c r="B175" i="16"/>
  <c r="C175" i="16"/>
  <c r="D175" i="16"/>
  <c r="E175" i="16"/>
  <c r="B176" i="16"/>
  <c r="C176" i="16"/>
  <c r="D176" i="16"/>
  <c r="E176" i="16"/>
  <c r="B177" i="16"/>
  <c r="C177" i="16"/>
  <c r="D177" i="16"/>
  <c r="E177" i="16"/>
  <c r="B178" i="16"/>
  <c r="C178" i="16"/>
  <c r="D178" i="16"/>
  <c r="E178" i="16"/>
  <c r="B179" i="16"/>
  <c r="C179" i="16"/>
  <c r="D179" i="16"/>
  <c r="E179" i="16"/>
  <c r="B180" i="16"/>
  <c r="C180" i="16"/>
  <c r="D180" i="16"/>
  <c r="E180" i="16"/>
  <c r="B181" i="16"/>
  <c r="C181" i="16"/>
  <c r="D181" i="16"/>
  <c r="E181" i="16"/>
  <c r="B182" i="16"/>
  <c r="C182" i="16"/>
  <c r="D182" i="16"/>
  <c r="E182" i="16"/>
  <c r="B183" i="16"/>
  <c r="C183" i="16"/>
  <c r="D183" i="16"/>
  <c r="E183" i="16"/>
  <c r="B184" i="16"/>
  <c r="C184" i="16"/>
  <c r="D184" i="16"/>
  <c r="E184" i="16"/>
  <c r="B185" i="16"/>
  <c r="C185" i="16"/>
  <c r="D185" i="16"/>
  <c r="E185" i="16"/>
  <c r="B186" i="16"/>
  <c r="C186" i="16"/>
  <c r="D186" i="16"/>
  <c r="E186" i="16"/>
  <c r="B187" i="16"/>
  <c r="C187" i="16"/>
  <c r="D187" i="16"/>
  <c r="E187" i="16"/>
  <c r="B188" i="16"/>
  <c r="C188" i="16"/>
  <c r="D188" i="16"/>
  <c r="E188" i="16"/>
  <c r="B189" i="16"/>
  <c r="C189" i="16"/>
  <c r="D189" i="16"/>
  <c r="E189" i="16"/>
  <c r="B190" i="16"/>
  <c r="C190" i="16"/>
  <c r="D190" i="16"/>
  <c r="E190" i="16"/>
  <c r="B191" i="16"/>
  <c r="C191" i="16"/>
  <c r="D191" i="16"/>
  <c r="E191" i="16"/>
  <c r="B192" i="16"/>
  <c r="C192" i="16"/>
  <c r="D192" i="16"/>
  <c r="E192" i="16"/>
  <c r="B193" i="16"/>
  <c r="C193" i="16"/>
  <c r="D193" i="16"/>
  <c r="E193" i="16"/>
  <c r="B194" i="16"/>
  <c r="C194" i="16"/>
  <c r="D194" i="16"/>
  <c r="E194" i="16"/>
  <c r="B195" i="16"/>
  <c r="C195" i="16"/>
  <c r="D195" i="16"/>
  <c r="E195" i="16"/>
  <c r="B196" i="16"/>
  <c r="C196" i="16"/>
  <c r="D196" i="16"/>
  <c r="E196" i="16"/>
  <c r="B197" i="16"/>
  <c r="C197" i="16"/>
  <c r="D197" i="16"/>
  <c r="E197" i="16"/>
  <c r="B198" i="16"/>
  <c r="C198" i="16"/>
  <c r="D198" i="16"/>
  <c r="E198" i="16"/>
  <c r="B199" i="16"/>
  <c r="C199" i="16"/>
  <c r="D199" i="16"/>
  <c r="E199" i="16"/>
  <c r="B200" i="16"/>
  <c r="C200" i="16"/>
  <c r="D200" i="16"/>
  <c r="E200" i="16"/>
  <c r="B201" i="16"/>
  <c r="C201" i="16"/>
  <c r="D201" i="16"/>
  <c r="E201" i="16"/>
  <c r="B202" i="16"/>
  <c r="C202" i="16"/>
  <c r="D202" i="16"/>
  <c r="E202" i="16"/>
  <c r="B203" i="16"/>
  <c r="C203" i="16"/>
  <c r="D203" i="16"/>
  <c r="E203" i="16"/>
  <c r="B204" i="16"/>
  <c r="C204" i="16"/>
  <c r="D204" i="16"/>
  <c r="E204" i="16"/>
  <c r="B205" i="16"/>
  <c r="C205" i="16"/>
  <c r="D205" i="16"/>
  <c r="E205" i="16"/>
  <c r="B206" i="16"/>
  <c r="C206" i="16"/>
  <c r="D206" i="16"/>
  <c r="E206" i="16"/>
  <c r="B207" i="16"/>
  <c r="C207" i="16"/>
  <c r="D207" i="16"/>
  <c r="E207" i="16"/>
  <c r="B208" i="16"/>
  <c r="C208" i="16"/>
  <c r="D208" i="16"/>
  <c r="E208" i="16"/>
  <c r="B209" i="16"/>
  <c r="C209" i="16"/>
  <c r="D209" i="16"/>
  <c r="E209" i="16"/>
  <c r="B210" i="16"/>
  <c r="C210" i="16"/>
  <c r="D210" i="16"/>
  <c r="E210" i="16"/>
  <c r="B211" i="16"/>
  <c r="C211" i="16"/>
  <c r="D211" i="16"/>
  <c r="E211" i="16"/>
  <c r="B212" i="16"/>
  <c r="C212" i="16"/>
  <c r="D212" i="16"/>
  <c r="E212" i="16"/>
  <c r="B213" i="16"/>
  <c r="C213" i="16"/>
  <c r="D213" i="16"/>
  <c r="E213" i="16"/>
  <c r="B214" i="16"/>
  <c r="C214" i="16"/>
  <c r="D214" i="16"/>
  <c r="E214" i="16"/>
  <c r="B215" i="16"/>
  <c r="C215" i="16"/>
  <c r="D215" i="16"/>
  <c r="E215" i="16"/>
  <c r="B216" i="16"/>
  <c r="C216" i="16"/>
  <c r="D216" i="16"/>
  <c r="E216" i="16"/>
  <c r="B217" i="16"/>
  <c r="C217" i="16"/>
  <c r="D217" i="16"/>
  <c r="E217" i="16"/>
  <c r="B218" i="16"/>
  <c r="C218" i="16"/>
  <c r="D218" i="16"/>
  <c r="E218" i="16"/>
  <c r="B219" i="16"/>
  <c r="C219" i="16"/>
  <c r="D219" i="16"/>
  <c r="E219" i="16"/>
  <c r="B220" i="16"/>
  <c r="C220" i="16"/>
  <c r="D220" i="16"/>
  <c r="E220" i="16"/>
  <c r="B221" i="16"/>
  <c r="C221" i="16"/>
  <c r="D221" i="16"/>
  <c r="E221" i="16"/>
  <c r="B222" i="16"/>
  <c r="C222" i="16"/>
  <c r="D222" i="16"/>
  <c r="E222" i="16"/>
  <c r="B223" i="16"/>
  <c r="C223" i="16"/>
  <c r="D223" i="16"/>
  <c r="E223" i="16"/>
  <c r="B224" i="16"/>
  <c r="C224" i="16"/>
  <c r="D224" i="16"/>
  <c r="E224" i="16"/>
  <c r="B225" i="16"/>
  <c r="C225" i="16"/>
  <c r="D225" i="16"/>
  <c r="E225" i="16"/>
  <c r="B226" i="16"/>
  <c r="C226" i="16"/>
  <c r="D226" i="16"/>
  <c r="E226" i="16"/>
  <c r="B227" i="16"/>
  <c r="C227" i="16"/>
  <c r="D227" i="16"/>
  <c r="E227" i="16"/>
  <c r="B228" i="16"/>
  <c r="C228" i="16"/>
  <c r="D228" i="16"/>
  <c r="E228" i="16"/>
  <c r="B229" i="16"/>
  <c r="C229" i="16"/>
  <c r="D229" i="16"/>
  <c r="E229" i="16"/>
  <c r="B230" i="16"/>
  <c r="C230" i="16"/>
  <c r="D230" i="16"/>
  <c r="E230" i="16"/>
  <c r="B231" i="16"/>
  <c r="C231" i="16"/>
  <c r="D231" i="16"/>
  <c r="E231" i="16"/>
  <c r="B232" i="16"/>
  <c r="C232" i="16"/>
  <c r="D232" i="16"/>
  <c r="E232" i="16"/>
  <c r="B233" i="16"/>
  <c r="C233" i="16"/>
  <c r="D233" i="16"/>
  <c r="E233" i="16"/>
  <c r="B234" i="16"/>
  <c r="C234" i="16"/>
  <c r="D234" i="16"/>
  <c r="E234" i="16"/>
  <c r="B235" i="16"/>
  <c r="C235" i="16"/>
  <c r="D235" i="16"/>
  <c r="E235" i="16"/>
  <c r="B236" i="16"/>
  <c r="C236" i="16"/>
  <c r="D236" i="16"/>
  <c r="E236" i="16"/>
  <c r="B237" i="16"/>
  <c r="C237" i="16"/>
  <c r="D237" i="16"/>
  <c r="E237" i="16"/>
  <c r="B238" i="16"/>
  <c r="C238" i="16"/>
  <c r="D238" i="16"/>
  <c r="E238" i="16"/>
  <c r="B239" i="16"/>
  <c r="C239" i="16"/>
  <c r="D239" i="16"/>
  <c r="E239" i="16"/>
  <c r="B240" i="16"/>
  <c r="C240" i="16"/>
  <c r="D240" i="16"/>
  <c r="E240" i="16"/>
  <c r="B241" i="16"/>
  <c r="C241" i="16"/>
  <c r="D241" i="16"/>
  <c r="E241" i="16"/>
  <c r="B242" i="16"/>
  <c r="C242" i="16"/>
  <c r="D242" i="16"/>
  <c r="E242" i="16"/>
  <c r="B243" i="16"/>
  <c r="C243" i="16"/>
  <c r="D243" i="16"/>
  <c r="E243" i="16"/>
  <c r="B244" i="16"/>
  <c r="C244" i="16"/>
  <c r="D244" i="16"/>
  <c r="E244" i="16"/>
  <c r="B245" i="16"/>
  <c r="C245" i="16"/>
  <c r="D245" i="16"/>
  <c r="E245" i="16"/>
  <c r="B246" i="16"/>
  <c r="C246" i="16"/>
  <c r="D246" i="16"/>
  <c r="E246" i="16"/>
  <c r="B247" i="16"/>
  <c r="C247" i="16"/>
  <c r="D247" i="16"/>
  <c r="E247" i="16"/>
  <c r="B248" i="16"/>
  <c r="C248" i="16"/>
  <c r="D248" i="16"/>
  <c r="E248" i="16"/>
  <c r="B249" i="16"/>
  <c r="C249" i="16"/>
  <c r="D249" i="16"/>
  <c r="E249" i="16"/>
  <c r="B250" i="16"/>
  <c r="C250" i="16"/>
  <c r="D250" i="16"/>
  <c r="E250" i="16"/>
  <c r="B251" i="16"/>
  <c r="C251" i="16"/>
  <c r="D251" i="16"/>
  <c r="E251" i="16"/>
  <c r="B252" i="16"/>
  <c r="C252" i="16"/>
  <c r="D252" i="16"/>
  <c r="E252" i="16"/>
  <c r="B253" i="16"/>
  <c r="C253" i="16"/>
  <c r="D253" i="16"/>
  <c r="E253" i="16"/>
  <c r="B254" i="16"/>
  <c r="C254" i="16"/>
  <c r="D254" i="16"/>
  <c r="E254" i="16"/>
  <c r="B255" i="16"/>
  <c r="C255" i="16"/>
  <c r="D255" i="16"/>
  <c r="E255" i="16"/>
  <c r="B256" i="16"/>
  <c r="C256" i="16"/>
  <c r="D256" i="16"/>
  <c r="E256" i="16"/>
  <c r="B257" i="16"/>
  <c r="C257" i="16"/>
  <c r="D257" i="16"/>
  <c r="E257" i="16"/>
  <c r="B258" i="16"/>
  <c r="C258" i="16"/>
  <c r="D258" i="16"/>
  <c r="E258" i="16"/>
  <c r="B259" i="16"/>
  <c r="C259" i="16"/>
  <c r="D259" i="16"/>
  <c r="E259" i="16"/>
  <c r="B260" i="16"/>
  <c r="C260" i="16"/>
  <c r="D260" i="16"/>
  <c r="E260" i="16"/>
  <c r="B261" i="16"/>
  <c r="C261" i="16"/>
  <c r="D261" i="16"/>
  <c r="E261" i="16"/>
  <c r="B262" i="16"/>
  <c r="C262" i="16"/>
  <c r="D262" i="16"/>
  <c r="E262" i="16"/>
  <c r="B263" i="16"/>
  <c r="C263" i="16"/>
  <c r="D263" i="16"/>
  <c r="E263" i="16"/>
  <c r="B264" i="16"/>
  <c r="C264" i="16"/>
  <c r="D264" i="16"/>
  <c r="E264" i="16"/>
  <c r="B265" i="16"/>
  <c r="C265" i="16"/>
  <c r="D265" i="16"/>
  <c r="E265" i="16"/>
  <c r="B266" i="16"/>
  <c r="C266" i="16"/>
  <c r="D266" i="16"/>
  <c r="E266" i="16"/>
  <c r="B267" i="16"/>
  <c r="C267" i="16"/>
  <c r="D267" i="16"/>
  <c r="E267" i="16"/>
  <c r="B268" i="16"/>
  <c r="C268" i="16"/>
  <c r="D268" i="16"/>
  <c r="E268" i="16"/>
  <c r="B269" i="16"/>
  <c r="C269" i="16"/>
  <c r="D269" i="16"/>
  <c r="E269" i="16"/>
  <c r="B270" i="16"/>
  <c r="C270" i="16"/>
  <c r="D270" i="16"/>
  <c r="E270" i="16"/>
  <c r="B271" i="16"/>
  <c r="C271" i="16"/>
  <c r="D271" i="16"/>
  <c r="E271" i="16"/>
  <c r="B272" i="16"/>
  <c r="C272" i="16"/>
  <c r="D272" i="16"/>
  <c r="E272" i="16"/>
  <c r="B273" i="16"/>
  <c r="C273" i="16"/>
  <c r="D273" i="16"/>
  <c r="E273" i="16"/>
  <c r="B274" i="16"/>
  <c r="C274" i="16"/>
  <c r="D274" i="16"/>
  <c r="E274" i="16"/>
  <c r="B275" i="16"/>
  <c r="C275" i="16"/>
  <c r="D275" i="16"/>
  <c r="E275" i="16"/>
  <c r="B276" i="16"/>
  <c r="C276" i="16"/>
  <c r="D276" i="16"/>
  <c r="E276" i="16"/>
  <c r="B277" i="16"/>
  <c r="C277" i="16"/>
  <c r="D277" i="16"/>
  <c r="E277" i="16"/>
  <c r="B278" i="16"/>
  <c r="C278" i="16"/>
  <c r="D278" i="16"/>
  <c r="E278" i="16"/>
  <c r="B279" i="16"/>
  <c r="C279" i="16"/>
  <c r="D279" i="16"/>
  <c r="E279" i="16"/>
  <c r="B280" i="16"/>
  <c r="C280" i="16"/>
  <c r="D280" i="16"/>
  <c r="E280" i="16"/>
  <c r="B281" i="16"/>
  <c r="C281" i="16"/>
  <c r="D281" i="16"/>
  <c r="E281" i="16"/>
  <c r="B282" i="16"/>
  <c r="C282" i="16"/>
  <c r="D282" i="16"/>
  <c r="E282" i="16"/>
  <c r="B283" i="16"/>
  <c r="C283" i="16"/>
  <c r="D283" i="16"/>
  <c r="E283" i="16"/>
  <c r="B284" i="16"/>
  <c r="C284" i="16"/>
  <c r="D284" i="16"/>
  <c r="E284" i="16"/>
  <c r="B285" i="16"/>
  <c r="C285" i="16"/>
  <c r="D285" i="16"/>
  <c r="E285" i="16"/>
  <c r="B286" i="16"/>
  <c r="C286" i="16"/>
  <c r="D286" i="16"/>
  <c r="E286" i="16"/>
  <c r="B287" i="16"/>
  <c r="C287" i="16"/>
  <c r="D287" i="16"/>
  <c r="E287" i="16"/>
  <c r="B288" i="16"/>
  <c r="C288" i="16"/>
  <c r="D288" i="16"/>
  <c r="E288" i="16"/>
  <c r="B289" i="16"/>
  <c r="C289" i="16"/>
  <c r="D289" i="16"/>
  <c r="E289" i="16"/>
  <c r="B290" i="16"/>
  <c r="C290" i="16"/>
  <c r="D290" i="16"/>
  <c r="E290" i="16"/>
  <c r="B291" i="16"/>
  <c r="C291" i="16"/>
  <c r="D291" i="16"/>
  <c r="E291" i="16"/>
  <c r="B292" i="16"/>
  <c r="C292" i="16"/>
  <c r="D292" i="16"/>
  <c r="E292" i="16"/>
  <c r="B293" i="16"/>
  <c r="C293" i="16"/>
  <c r="D293" i="16"/>
  <c r="E293" i="16"/>
  <c r="B294" i="16"/>
  <c r="C294" i="16"/>
  <c r="D294" i="16"/>
  <c r="E294" i="16"/>
  <c r="B295" i="16"/>
  <c r="C295" i="16"/>
  <c r="D295" i="16"/>
  <c r="E295" i="16"/>
  <c r="B296" i="16"/>
  <c r="C296" i="16"/>
  <c r="D296" i="16"/>
  <c r="E296" i="16"/>
  <c r="B297" i="16"/>
  <c r="C297" i="16"/>
  <c r="D297" i="16"/>
  <c r="E297" i="16"/>
  <c r="B298" i="16"/>
  <c r="C298" i="16"/>
  <c r="D298" i="16"/>
  <c r="E298" i="16"/>
  <c r="B299" i="16"/>
  <c r="C299" i="16"/>
  <c r="D299" i="16"/>
  <c r="E299" i="16"/>
  <c r="B300" i="16"/>
  <c r="C300" i="16"/>
  <c r="D300" i="16"/>
  <c r="E300" i="16"/>
  <c r="B301" i="16"/>
  <c r="C301" i="16"/>
  <c r="D301" i="16"/>
  <c r="E301" i="16"/>
  <c r="B302" i="16"/>
  <c r="C302" i="16"/>
  <c r="D302" i="16"/>
  <c r="E302" i="16"/>
  <c r="B303" i="16"/>
  <c r="C303" i="16"/>
  <c r="D303" i="16"/>
  <c r="E303" i="16"/>
  <c r="B304" i="16"/>
  <c r="C304" i="16"/>
  <c r="D304" i="16"/>
  <c r="E304" i="16"/>
  <c r="B305" i="16"/>
  <c r="C305" i="16"/>
  <c r="D305" i="16"/>
  <c r="E305" i="16"/>
  <c r="B306" i="16"/>
  <c r="C306" i="16"/>
  <c r="D306" i="16"/>
  <c r="E306" i="16"/>
  <c r="B307" i="16"/>
  <c r="C307" i="16"/>
  <c r="D307" i="16"/>
  <c r="E307" i="16"/>
  <c r="B308" i="16"/>
  <c r="C308" i="16"/>
  <c r="D308" i="16"/>
  <c r="E308" i="16"/>
  <c r="B309" i="16"/>
  <c r="C309" i="16"/>
  <c r="D309" i="16"/>
  <c r="E309" i="16"/>
  <c r="B310" i="16"/>
  <c r="C310" i="16"/>
  <c r="D310" i="16"/>
  <c r="E310" i="16"/>
  <c r="B311" i="16"/>
  <c r="C311" i="16"/>
  <c r="D311" i="16"/>
  <c r="E311" i="16"/>
  <c r="B312" i="16"/>
  <c r="C312" i="16"/>
  <c r="D312" i="16"/>
  <c r="E312" i="16"/>
  <c r="B313" i="16"/>
  <c r="C313" i="16"/>
  <c r="D313" i="16"/>
  <c r="E313" i="16"/>
  <c r="B314" i="16"/>
  <c r="C314" i="16"/>
  <c r="D314" i="16"/>
  <c r="E314" i="16"/>
  <c r="B315" i="16"/>
  <c r="C315" i="16"/>
  <c r="D315" i="16"/>
  <c r="E315" i="16"/>
  <c r="B316" i="16"/>
  <c r="C316" i="16"/>
  <c r="D316" i="16"/>
  <c r="E316" i="16"/>
  <c r="B317" i="16"/>
  <c r="C317" i="16"/>
  <c r="D317" i="16"/>
  <c r="E317" i="16"/>
  <c r="B318" i="16"/>
  <c r="C318" i="16"/>
  <c r="D318" i="16"/>
  <c r="E318" i="16"/>
  <c r="B319" i="16"/>
  <c r="C319" i="16"/>
  <c r="D319" i="16"/>
  <c r="E319" i="16"/>
  <c r="B320" i="16"/>
  <c r="C320" i="16"/>
  <c r="D320" i="16"/>
  <c r="E320" i="16"/>
  <c r="B321" i="16"/>
  <c r="C321" i="16"/>
  <c r="D321" i="16"/>
  <c r="E321" i="16"/>
  <c r="B322" i="16"/>
  <c r="C322" i="16"/>
  <c r="D322" i="16"/>
  <c r="E322" i="16"/>
  <c r="B323" i="16"/>
  <c r="C323" i="16"/>
  <c r="D323" i="16"/>
  <c r="E323" i="16"/>
  <c r="B324" i="16"/>
  <c r="C324" i="16"/>
  <c r="D324" i="16"/>
  <c r="E324" i="16"/>
  <c r="B325" i="16"/>
  <c r="C325" i="16"/>
  <c r="D325" i="16"/>
  <c r="E325" i="16"/>
  <c r="B326" i="16"/>
  <c r="C326" i="16"/>
  <c r="D326" i="16"/>
  <c r="E326" i="16"/>
  <c r="B327" i="16"/>
  <c r="C327" i="16"/>
  <c r="D327" i="16"/>
  <c r="E327" i="16"/>
  <c r="B328" i="16"/>
  <c r="C328" i="16"/>
  <c r="D328" i="16"/>
  <c r="E328" i="16"/>
  <c r="B329" i="16"/>
  <c r="C329" i="16"/>
  <c r="D329" i="16"/>
  <c r="E329" i="16"/>
  <c r="B330" i="16"/>
  <c r="C330" i="16"/>
  <c r="D330" i="16"/>
  <c r="E330" i="16"/>
  <c r="B331" i="16"/>
  <c r="C331" i="16"/>
  <c r="D331" i="16"/>
  <c r="E331" i="16"/>
  <c r="B332" i="16"/>
  <c r="C332" i="16"/>
  <c r="D332" i="16"/>
  <c r="E332" i="16"/>
  <c r="B333" i="16"/>
  <c r="C333" i="16"/>
  <c r="D333" i="16"/>
  <c r="E333" i="16"/>
  <c r="B334" i="16"/>
  <c r="C334" i="16"/>
  <c r="D334" i="16"/>
  <c r="E334" i="16"/>
  <c r="B335" i="16"/>
  <c r="C335" i="16"/>
  <c r="D335" i="16"/>
  <c r="E335" i="16"/>
  <c r="B336" i="16"/>
  <c r="C336" i="16"/>
  <c r="D336" i="16"/>
  <c r="E336" i="16"/>
  <c r="B337" i="16"/>
  <c r="C337" i="16"/>
  <c r="D337" i="16"/>
  <c r="E337" i="16"/>
  <c r="B338" i="16"/>
  <c r="C338" i="16"/>
  <c r="D338" i="16"/>
  <c r="E338" i="16"/>
  <c r="B339" i="16"/>
  <c r="C339" i="16"/>
  <c r="D339" i="16"/>
  <c r="E339" i="16"/>
  <c r="B340" i="16"/>
  <c r="C340" i="16"/>
  <c r="D340" i="16"/>
  <c r="E340" i="16"/>
  <c r="B341" i="16"/>
  <c r="C341" i="16"/>
  <c r="D341" i="16"/>
  <c r="E341" i="16"/>
  <c r="B342" i="16"/>
  <c r="C342" i="16"/>
  <c r="D342" i="16"/>
  <c r="E342" i="16"/>
  <c r="B343" i="16"/>
  <c r="C343" i="16"/>
  <c r="D343" i="16"/>
  <c r="E343" i="16"/>
  <c r="B344" i="16"/>
  <c r="C344" i="16"/>
  <c r="D344" i="16"/>
  <c r="E344" i="16"/>
  <c r="B345" i="16"/>
  <c r="C345" i="16"/>
  <c r="D345" i="16"/>
  <c r="E345" i="16"/>
  <c r="B346" i="16"/>
  <c r="C346" i="16"/>
  <c r="D346" i="16"/>
  <c r="E346" i="16"/>
  <c r="B347" i="16"/>
  <c r="C347" i="16"/>
  <c r="D347" i="16"/>
  <c r="E347" i="16"/>
  <c r="B348" i="16"/>
  <c r="C348" i="16"/>
  <c r="D348" i="16"/>
  <c r="E348" i="16"/>
  <c r="F8" i="53770"/>
  <c r="E11" i="53770"/>
  <c r="F11" i="53770"/>
  <c r="G11" i="53770"/>
  <c r="G13" i="53770"/>
  <c r="D19" i="53770"/>
  <c r="D20" i="53770"/>
  <c r="E20" i="53770"/>
  <c r="F20" i="53770"/>
  <c r="G20" i="53770"/>
  <c r="D21" i="53770"/>
  <c r="E21" i="53770"/>
  <c r="F21" i="53770"/>
  <c r="G21" i="53770"/>
  <c r="D22" i="53770"/>
  <c r="E22" i="53770"/>
  <c r="F22" i="53770"/>
  <c r="G22" i="53770"/>
  <c r="D23" i="53770"/>
  <c r="E23" i="53770"/>
  <c r="F23" i="53770"/>
  <c r="G23" i="53770"/>
  <c r="D24" i="53770"/>
  <c r="E24" i="53770"/>
  <c r="F24" i="53770"/>
  <c r="G24" i="53770"/>
  <c r="D25" i="53770"/>
  <c r="E25" i="53770"/>
  <c r="F25" i="53770"/>
  <c r="G25" i="53770"/>
  <c r="D26" i="53770"/>
  <c r="E26" i="53770"/>
  <c r="F26" i="53770"/>
  <c r="G26" i="53770"/>
  <c r="D27" i="53770"/>
  <c r="E27" i="53770"/>
  <c r="F27" i="53770"/>
  <c r="G27" i="53770"/>
  <c r="D28" i="53770"/>
  <c r="E28" i="53770"/>
  <c r="F28" i="53770"/>
  <c r="G28" i="53770"/>
  <c r="D29" i="53770"/>
  <c r="E29" i="53770"/>
  <c r="F29" i="53770"/>
  <c r="G29" i="53770"/>
  <c r="D30" i="53770"/>
  <c r="E30" i="53770"/>
  <c r="F30" i="53770"/>
  <c r="G30" i="53770"/>
  <c r="D31" i="53770"/>
  <c r="E31" i="53770"/>
  <c r="F31" i="53770"/>
  <c r="G31" i="53770"/>
  <c r="D32" i="53770"/>
  <c r="E32" i="53770"/>
  <c r="F32" i="53770"/>
  <c r="G32" i="53770"/>
  <c r="D33" i="53770"/>
  <c r="E33" i="53770"/>
  <c r="F33" i="53770"/>
  <c r="G33" i="53770"/>
  <c r="D34" i="53770"/>
  <c r="E34" i="53770"/>
  <c r="F34" i="53770"/>
  <c r="G34" i="53770"/>
  <c r="D35" i="53770"/>
  <c r="E35" i="53770"/>
  <c r="F35" i="53770"/>
  <c r="G35" i="53770"/>
  <c r="D36" i="53770"/>
  <c r="E36" i="53770"/>
  <c r="F36" i="53770"/>
  <c r="G36" i="53770"/>
  <c r="D37" i="53770"/>
  <c r="E37" i="53770"/>
  <c r="F37" i="53770"/>
  <c r="G37" i="53770"/>
  <c r="D38" i="53770"/>
  <c r="E38" i="53770"/>
  <c r="F38" i="53770"/>
  <c r="G38" i="53770"/>
  <c r="D39" i="53770"/>
  <c r="E39" i="53770"/>
  <c r="F39" i="53770"/>
  <c r="G39" i="53770"/>
  <c r="D40" i="53770"/>
  <c r="E40" i="53770"/>
  <c r="F40" i="53770"/>
  <c r="G40" i="53770"/>
  <c r="D41" i="53770"/>
  <c r="E41" i="53770"/>
  <c r="F41" i="53770"/>
  <c r="G41" i="53770"/>
  <c r="D42" i="53770"/>
  <c r="E42" i="53770"/>
  <c r="F42" i="53770"/>
  <c r="G42" i="53770"/>
  <c r="D43" i="53770"/>
  <c r="E43" i="53770"/>
  <c r="F43" i="53770"/>
  <c r="G43" i="53770"/>
  <c r="D44" i="53770"/>
  <c r="E44" i="53770"/>
  <c r="F44" i="53770"/>
  <c r="G44" i="53770"/>
  <c r="D45" i="53770"/>
  <c r="E45" i="53770"/>
  <c r="F45" i="53770"/>
  <c r="G45" i="53770"/>
  <c r="D46" i="53770"/>
  <c r="E46" i="53770"/>
  <c r="F46" i="53770"/>
  <c r="G46" i="53770"/>
  <c r="D47" i="53770"/>
  <c r="E47" i="53770"/>
  <c r="F47" i="53770"/>
  <c r="G47" i="53770"/>
  <c r="D48" i="53770"/>
  <c r="E48" i="53770"/>
  <c r="F48" i="53770"/>
  <c r="G48" i="53770"/>
  <c r="D49" i="53770"/>
  <c r="E49" i="53770"/>
  <c r="F49" i="53770"/>
  <c r="G49" i="53770"/>
  <c r="D50" i="53770"/>
  <c r="E50" i="53770"/>
  <c r="F50" i="53770"/>
  <c r="G50" i="53770"/>
  <c r="D51" i="53770"/>
  <c r="E51" i="53770"/>
  <c r="F51" i="53770"/>
  <c r="G51" i="53770"/>
  <c r="D52" i="53770"/>
  <c r="E52" i="53770"/>
  <c r="F52" i="53770"/>
  <c r="G52" i="53770"/>
  <c r="D53" i="53770"/>
  <c r="E53" i="53770"/>
  <c r="F53" i="53770"/>
  <c r="G53" i="53770"/>
  <c r="D54" i="53770"/>
  <c r="E54" i="53770"/>
  <c r="F54" i="53770"/>
  <c r="G54" i="53770"/>
  <c r="D55" i="53770"/>
  <c r="E55" i="53770"/>
  <c r="F55" i="53770"/>
  <c r="G55" i="53770"/>
  <c r="D56" i="53770"/>
  <c r="E56" i="53770"/>
  <c r="F56" i="53770"/>
  <c r="G56" i="53770"/>
  <c r="D57" i="53770"/>
  <c r="E57" i="53770"/>
  <c r="F57" i="53770"/>
  <c r="G57" i="53770"/>
  <c r="D58" i="53770"/>
  <c r="E58" i="53770"/>
  <c r="F58" i="53770"/>
  <c r="G58" i="53770"/>
  <c r="D59" i="53770"/>
  <c r="E59" i="53770"/>
  <c r="F59" i="53770"/>
  <c r="G59" i="53770"/>
  <c r="D60" i="53770"/>
  <c r="E60" i="53770"/>
  <c r="F60" i="53770"/>
  <c r="G60" i="53770"/>
  <c r="D61" i="53770"/>
  <c r="E61" i="53770"/>
  <c r="F61" i="53770"/>
  <c r="G61" i="53770"/>
  <c r="D62" i="53770"/>
  <c r="E62" i="53770"/>
  <c r="F62" i="53770"/>
  <c r="G62" i="53770"/>
  <c r="D63" i="53770"/>
  <c r="E63" i="53770"/>
  <c r="F63" i="53770"/>
  <c r="G63" i="53770"/>
  <c r="D64" i="53770"/>
  <c r="E64" i="53770"/>
  <c r="F64" i="53770"/>
  <c r="G64" i="53770"/>
  <c r="D65" i="53770"/>
  <c r="E65" i="53770"/>
  <c r="F65" i="53770"/>
  <c r="G65" i="53770"/>
  <c r="D66" i="53770"/>
  <c r="E66" i="53770"/>
  <c r="F66" i="53770"/>
  <c r="G66" i="53770"/>
  <c r="D67" i="53770"/>
  <c r="E67" i="53770"/>
  <c r="F67" i="53770"/>
  <c r="G67" i="53770"/>
  <c r="D68" i="53770"/>
  <c r="E68" i="53770"/>
  <c r="F68" i="53770"/>
  <c r="G68" i="53770"/>
  <c r="D69" i="53770"/>
  <c r="E69" i="53770"/>
  <c r="F69" i="53770"/>
  <c r="G69" i="53770"/>
  <c r="D70" i="53770"/>
  <c r="E70" i="53770"/>
  <c r="F70" i="53770"/>
  <c r="G70" i="53770"/>
  <c r="D71" i="53770"/>
  <c r="E71" i="53770"/>
  <c r="F71" i="53770"/>
  <c r="G71" i="53770"/>
  <c r="D72" i="53770"/>
  <c r="E72" i="53770"/>
  <c r="F72" i="53770"/>
  <c r="G72" i="53770"/>
  <c r="D73" i="53770"/>
  <c r="E73" i="53770"/>
  <c r="F73" i="53770"/>
  <c r="G73" i="53770"/>
  <c r="D74" i="53770"/>
  <c r="E74" i="53770"/>
  <c r="F74" i="53770"/>
  <c r="G74" i="53770"/>
  <c r="D75" i="53770"/>
  <c r="E75" i="53770"/>
  <c r="F75" i="53770"/>
  <c r="G75" i="53770"/>
  <c r="D76" i="53770"/>
  <c r="E76" i="53770"/>
  <c r="F76" i="53770"/>
  <c r="G76" i="53770"/>
  <c r="D77" i="53770"/>
  <c r="E77" i="53770"/>
  <c r="F77" i="53770"/>
  <c r="G77" i="53770"/>
  <c r="D78" i="53770"/>
  <c r="E78" i="53770"/>
  <c r="F78" i="53770"/>
  <c r="G78" i="53770"/>
  <c r="D79" i="53770"/>
  <c r="E79" i="53770"/>
  <c r="F79" i="53770"/>
  <c r="G79" i="53770"/>
  <c r="D80" i="53770"/>
  <c r="E80" i="53770"/>
  <c r="F80" i="53770"/>
  <c r="G80" i="53770"/>
  <c r="D81" i="53770"/>
  <c r="E81" i="53770"/>
  <c r="F81" i="53770"/>
  <c r="G81" i="53770"/>
  <c r="D82" i="53770"/>
  <c r="E82" i="53770"/>
  <c r="F82" i="53770"/>
  <c r="G82" i="53770"/>
  <c r="D83" i="53770"/>
  <c r="E83" i="53770"/>
  <c r="F83" i="53770"/>
  <c r="G83" i="53770"/>
  <c r="D84" i="53770"/>
  <c r="E84" i="53770"/>
  <c r="F84" i="53770"/>
  <c r="G84" i="53770"/>
  <c r="D85" i="53770"/>
  <c r="E85" i="53770"/>
  <c r="F85" i="53770"/>
  <c r="G85" i="53770"/>
  <c r="D86" i="53770"/>
  <c r="E86" i="53770"/>
  <c r="F86" i="53770"/>
  <c r="G86" i="53770"/>
  <c r="D87" i="53770"/>
  <c r="E87" i="53770"/>
  <c r="F87" i="53770"/>
  <c r="G87" i="53770"/>
  <c r="D88" i="53770"/>
  <c r="E88" i="53770"/>
  <c r="F88" i="53770"/>
  <c r="G88" i="53770"/>
  <c r="D89" i="53770"/>
  <c r="E89" i="53770"/>
  <c r="F89" i="53770"/>
  <c r="G89" i="53770"/>
  <c r="D90" i="53770"/>
  <c r="E90" i="53770"/>
  <c r="F90" i="53770"/>
  <c r="G90" i="53770"/>
  <c r="D91" i="53770"/>
  <c r="E91" i="53770"/>
  <c r="F91" i="53770"/>
  <c r="G91" i="53770"/>
  <c r="D92" i="53770"/>
  <c r="E92" i="53770"/>
  <c r="F92" i="53770"/>
  <c r="G92" i="53770"/>
  <c r="D93" i="53770"/>
  <c r="E93" i="53770"/>
  <c r="F93" i="53770"/>
  <c r="G93" i="53770"/>
  <c r="D94" i="53770"/>
  <c r="E94" i="53770"/>
  <c r="F94" i="53770"/>
  <c r="G94" i="53770"/>
  <c r="D95" i="53770"/>
  <c r="E95" i="53770"/>
  <c r="F95" i="53770"/>
  <c r="G95" i="53770"/>
  <c r="D96" i="53770"/>
  <c r="E96" i="53770"/>
  <c r="F96" i="53770"/>
  <c r="G96" i="53770"/>
  <c r="D97" i="53770"/>
  <c r="E97" i="53770"/>
  <c r="F97" i="53770"/>
  <c r="G97" i="53770"/>
  <c r="D98" i="53770"/>
  <c r="E98" i="53770"/>
  <c r="F98" i="53770"/>
  <c r="G98" i="53770"/>
  <c r="D99" i="53770"/>
  <c r="E99" i="53770"/>
  <c r="F99" i="53770"/>
  <c r="G99" i="53770"/>
  <c r="D100" i="53770"/>
  <c r="E100" i="53770"/>
  <c r="F100" i="53770"/>
  <c r="G100" i="53770"/>
  <c r="D101" i="53770"/>
  <c r="E101" i="53770"/>
  <c r="F101" i="53770"/>
  <c r="G101" i="53770"/>
  <c r="D102" i="53770"/>
  <c r="E102" i="53770"/>
  <c r="F102" i="53770"/>
  <c r="G102" i="53770"/>
  <c r="D103" i="53770"/>
  <c r="E103" i="53770"/>
  <c r="F103" i="53770"/>
  <c r="G103" i="53770"/>
  <c r="D104" i="53770"/>
  <c r="E104" i="53770"/>
  <c r="F104" i="53770"/>
  <c r="G104" i="53770"/>
  <c r="D105" i="53770"/>
  <c r="E105" i="53770"/>
  <c r="F105" i="53770"/>
  <c r="G105" i="53770"/>
  <c r="D106" i="53770"/>
  <c r="E106" i="53770"/>
  <c r="F106" i="53770"/>
  <c r="G106" i="53770"/>
  <c r="D107" i="53770"/>
  <c r="E107" i="53770"/>
  <c r="F107" i="53770"/>
  <c r="G107" i="53770"/>
  <c r="D108" i="53770"/>
  <c r="E108" i="53770"/>
  <c r="F108" i="53770"/>
  <c r="G108" i="53770"/>
  <c r="D109" i="53770"/>
  <c r="E109" i="53770"/>
  <c r="F109" i="53770"/>
  <c r="G109" i="53770"/>
  <c r="D110" i="53770"/>
  <c r="E110" i="53770"/>
  <c r="F110" i="53770"/>
  <c r="G110" i="53770"/>
  <c r="D111" i="53770"/>
  <c r="E111" i="53770"/>
  <c r="F111" i="53770"/>
  <c r="G111" i="53770"/>
  <c r="D112" i="53770"/>
  <c r="E112" i="53770"/>
  <c r="F112" i="53770"/>
  <c r="G112" i="53770"/>
  <c r="D113" i="53770"/>
  <c r="E113" i="53770"/>
  <c r="F113" i="53770"/>
  <c r="G113" i="53770"/>
  <c r="D114" i="53770"/>
  <c r="E114" i="53770"/>
  <c r="F114" i="53770"/>
  <c r="G114" i="53770"/>
  <c r="D115" i="53770"/>
  <c r="E115" i="53770"/>
  <c r="F115" i="53770"/>
  <c r="G115" i="53770"/>
  <c r="D116" i="53770"/>
  <c r="E116" i="53770"/>
  <c r="F116" i="53770"/>
  <c r="G116" i="53770"/>
  <c r="D117" i="53770"/>
  <c r="E117" i="53770"/>
  <c r="F117" i="53770"/>
  <c r="G117" i="53770"/>
  <c r="D118" i="53770"/>
  <c r="E118" i="53770"/>
  <c r="F118" i="53770"/>
  <c r="G118" i="53770"/>
  <c r="D119" i="53770"/>
  <c r="E119" i="53770"/>
  <c r="F119" i="53770"/>
  <c r="G119" i="53770"/>
  <c r="D120" i="53770"/>
  <c r="E120" i="53770"/>
  <c r="F120" i="53770"/>
  <c r="G120" i="53770"/>
  <c r="D121" i="53770"/>
  <c r="E121" i="53770"/>
  <c r="F121" i="53770"/>
  <c r="G121" i="53770"/>
  <c r="D122" i="53770"/>
  <c r="E122" i="53770"/>
  <c r="F122" i="53770"/>
  <c r="G122" i="53770"/>
  <c r="D123" i="53770"/>
  <c r="E123" i="53770"/>
  <c r="F123" i="53770"/>
  <c r="G123" i="53770"/>
  <c r="D124" i="53770"/>
  <c r="E124" i="53770"/>
  <c r="F124" i="53770"/>
  <c r="G124" i="53770"/>
  <c r="D125" i="53770"/>
  <c r="E125" i="53770"/>
  <c r="F125" i="53770"/>
  <c r="G125" i="53770"/>
  <c r="D126" i="53770"/>
  <c r="E126" i="53770"/>
  <c r="F126" i="53770"/>
  <c r="G126" i="53770"/>
  <c r="D127" i="53770"/>
  <c r="E127" i="53770"/>
  <c r="F127" i="53770"/>
  <c r="G127" i="53770"/>
  <c r="D128" i="53770"/>
  <c r="E128" i="53770"/>
  <c r="F128" i="53770"/>
  <c r="G128" i="53770"/>
  <c r="D129" i="53770"/>
  <c r="E129" i="53770"/>
  <c r="F129" i="53770"/>
  <c r="G129" i="53770"/>
  <c r="D130" i="53770"/>
  <c r="E130" i="53770"/>
  <c r="F130" i="53770"/>
  <c r="G130" i="53770"/>
  <c r="D131" i="53770"/>
  <c r="E131" i="53770"/>
  <c r="F131" i="53770"/>
  <c r="G131" i="53770"/>
  <c r="D132" i="53770"/>
  <c r="E132" i="53770"/>
  <c r="F132" i="53770"/>
  <c r="G132" i="53770"/>
  <c r="D133" i="53770"/>
  <c r="D134" i="53770"/>
  <c r="C135" i="53770"/>
  <c r="D135" i="53770"/>
  <c r="C136" i="53770"/>
  <c r="D136" i="53770"/>
  <c r="C137" i="53770"/>
  <c r="D137" i="53770"/>
  <c r="C138" i="53770"/>
  <c r="D138" i="53770"/>
  <c r="C139" i="53770"/>
  <c r="D139" i="53770"/>
  <c r="C140" i="53770"/>
  <c r="D140" i="53770"/>
  <c r="C141" i="53770"/>
  <c r="D141" i="53770"/>
  <c r="C142" i="53770"/>
  <c r="D142" i="53770"/>
  <c r="C143" i="53770"/>
  <c r="D143" i="53770"/>
  <c r="C144" i="53770"/>
  <c r="D144" i="53770"/>
  <c r="C145" i="53770"/>
  <c r="D145" i="53770"/>
  <c r="C146" i="53770"/>
  <c r="D146" i="53770"/>
  <c r="C147" i="53770"/>
  <c r="D147" i="53770"/>
  <c r="C148" i="53770"/>
  <c r="D148" i="53770"/>
  <c r="C149" i="53770"/>
  <c r="D149" i="53770"/>
  <c r="C150" i="53770"/>
  <c r="D150" i="53770"/>
  <c r="C151" i="53770"/>
  <c r="D151" i="53770"/>
  <c r="C152" i="53770"/>
  <c r="D152" i="53770"/>
  <c r="C153" i="53770"/>
  <c r="D153" i="53770"/>
  <c r="C154" i="53770"/>
  <c r="D154" i="53770"/>
  <c r="C155" i="53770"/>
  <c r="D155" i="53770"/>
  <c r="C156" i="53770"/>
  <c r="D156" i="53770"/>
  <c r="C157" i="53770"/>
  <c r="D157" i="53770"/>
  <c r="C158" i="53770"/>
  <c r="D158" i="53770"/>
  <c r="C159" i="53770"/>
  <c r="D159" i="53770"/>
  <c r="C160" i="53770"/>
  <c r="D160" i="53770"/>
  <c r="C161" i="53770"/>
  <c r="D161" i="53770"/>
  <c r="C162" i="53770"/>
  <c r="D162" i="53770"/>
  <c r="C163" i="53770"/>
  <c r="D163" i="53770"/>
  <c r="C164" i="53770"/>
  <c r="D164" i="53770"/>
  <c r="C165" i="53770"/>
  <c r="D165" i="53770"/>
  <c r="C166" i="53770"/>
  <c r="D166" i="53770"/>
  <c r="C167" i="53770"/>
  <c r="D167" i="53770"/>
  <c r="C168" i="53770"/>
  <c r="D168" i="53770"/>
  <c r="C169" i="53770"/>
  <c r="D169" i="53770"/>
  <c r="C170" i="53770"/>
  <c r="D170" i="53770"/>
  <c r="C171" i="53770"/>
  <c r="D171" i="53770"/>
  <c r="C172" i="53770"/>
  <c r="D172" i="53770"/>
  <c r="C173" i="53770"/>
  <c r="D173" i="53770"/>
  <c r="C174" i="53770"/>
  <c r="D174" i="53770"/>
  <c r="C175" i="53770"/>
  <c r="D175" i="53770"/>
  <c r="C176" i="53770"/>
  <c r="D176" i="53770"/>
  <c r="C177" i="53770"/>
  <c r="D177" i="53770"/>
  <c r="C178" i="53770"/>
  <c r="D178" i="53770"/>
  <c r="C179" i="53770"/>
  <c r="D179" i="53770"/>
  <c r="C180" i="53770"/>
  <c r="D180" i="53770"/>
</calcChain>
</file>

<file path=xl/comments1.xml><?xml version="1.0" encoding="utf-8"?>
<comments xmlns="http://schemas.openxmlformats.org/spreadsheetml/2006/main">
  <authors>
    <author>mangel2</author>
  </authors>
  <commentList>
    <comment ref="B1" authorId="0" shapeId="0">
      <text>
        <r>
          <rPr>
            <b/>
            <sz val="10"/>
            <color indexed="81"/>
            <rFont val="Tahoma"/>
          </rPr>
          <t>Insert today's date</t>
        </r>
      </text>
    </comment>
    <comment ref="I10" authorId="0" shapeId="0">
      <text>
        <r>
          <rPr>
            <b/>
            <sz val="10"/>
            <color indexed="81"/>
            <rFont val="Tahoma"/>
          </rPr>
          <t>Enter the Settlement Date in this format from the Yield Analysis printouts</t>
        </r>
      </text>
    </comment>
    <comment ref="M12" authorId="0" shapeId="0">
      <text>
        <r>
          <rPr>
            <b/>
            <sz val="10"/>
            <color indexed="81"/>
            <rFont val="Tahoma"/>
          </rPr>
          <t>Input # from "Assumed Annual Inflation Rate" field of any of the Index-Linked Yield Analysis printouts. (it's the same for all bonds)</t>
        </r>
      </text>
    </comment>
    <comment ref="D15" authorId="0" shapeId="0">
      <text>
        <r>
          <rPr>
            <b/>
            <sz val="10"/>
            <color indexed="81"/>
            <rFont val="Tahoma"/>
          </rPr>
          <t xml:space="preserve">Input # from "True Yield" field of UK GILT Yield Analysis printout.
To get the printouts for each bond type in Bberg: UKT"coupon"(space)"last 2 digits of the yr"&lt;Govt&gt;YA and &lt;Print&gt;. Example:
</t>
        </r>
        <r>
          <rPr>
            <b/>
            <sz val="10"/>
            <color indexed="12"/>
            <rFont val="Tahoma"/>
            <family val="2"/>
          </rPr>
          <t>UKT8.5 00&lt;Govt&gt;YA
&lt;Print&gt;</t>
        </r>
      </text>
    </comment>
    <comment ref="E15" authorId="0" shapeId="0">
      <text>
        <r>
          <rPr>
            <b/>
            <sz val="10"/>
            <color indexed="81"/>
            <rFont val="Tahoma"/>
          </rPr>
          <t>Input # from the "Price" field of UK GILT Yield Analysis printout</t>
        </r>
      </text>
    </comment>
    <comment ref="J15" authorId="0" shapeId="0">
      <text>
        <r>
          <rPr>
            <b/>
            <sz val="10"/>
            <color indexed="81"/>
            <rFont val="Tahoma"/>
          </rPr>
          <t>Input # from "Real Index-Linked Yield Analysis printout</t>
        </r>
      </text>
    </comment>
    <comment ref="K15" authorId="0" shapeId="0">
      <text>
        <r>
          <rPr>
            <b/>
            <sz val="10"/>
            <color indexed="81"/>
            <rFont val="Tahoma"/>
          </rPr>
          <t>Input # from the "Clean Price" field of Index-Linked Yield Analysis printout</t>
        </r>
      </text>
    </comment>
    <comment ref="J17" authorId="0" shapeId="0">
      <text>
        <r>
          <rPr>
            <b/>
            <sz val="10"/>
            <color indexed="81"/>
            <rFont val="Tahoma"/>
          </rPr>
          <t>Enter the coupon of this bond as 4 3/8.
(There is a special /8 key on the number pad.)</t>
        </r>
      </text>
    </comment>
    <comment ref="J22" authorId="0" shapeId="0">
      <text>
        <r>
          <rPr>
            <b/>
            <sz val="10"/>
            <color indexed="81"/>
            <rFont val="Tahoma"/>
          </rPr>
          <t>Bberg will take you to a screen with a choice of 2 bonds. Choose 2&lt;Go&gt;
(I/L bond)</t>
        </r>
      </text>
    </comment>
    <comment ref="J25" authorId="0" shapeId="0">
      <text>
        <r>
          <rPr>
            <b/>
            <sz val="10"/>
            <color indexed="81"/>
            <rFont val="Tahoma"/>
          </rPr>
          <t>Enter the coupon of this bond as 4 1/8.
(There is a special /8 key on the number pad.)</t>
        </r>
      </text>
    </comment>
    <comment ref="C34" authorId="0" shapeId="0">
      <text>
        <r>
          <rPr>
            <b/>
            <sz val="10"/>
            <color indexed="81"/>
            <rFont val="Tahoma"/>
          </rPr>
          <t>Enter the month end of the corresponding month. If the other index levels have not been released (see the "Forecasts" tab) make sure to hard-key levels for the other indices in "Forecasts" and adjust them as the actual #'s come out.</t>
        </r>
      </text>
    </comment>
    <comment ref="E34" authorId="0" shapeId="0">
      <text>
        <r>
          <rPr>
            <b/>
            <sz val="10"/>
            <color indexed="81"/>
            <rFont val="Tahoma"/>
          </rPr>
          <t>Update monthly from Bloomberg as the new index level comes out
Bberg: UKRPI&lt;index&gt;HP&lt;Go&gt;</t>
        </r>
      </text>
    </comment>
    <comment ref="E36" authorId="0" shapeId="0">
      <text>
        <r>
          <rPr>
            <b/>
            <sz val="10"/>
            <color indexed="81"/>
            <rFont val="Tahoma"/>
          </rPr>
          <t xml:space="preserve">Unknown Index - need to be replaced! </t>
        </r>
      </text>
    </comment>
    <comment ref="C49" authorId="0" shapeId="0">
      <text>
        <r>
          <rPr>
            <b/>
            <sz val="10"/>
            <color indexed="81"/>
            <rFont val="Tahoma"/>
          </rPr>
          <t>Get Maureen's view on inflation and update these values weekly</t>
        </r>
      </text>
    </comment>
    <comment ref="D49" authorId="0" shapeId="0">
      <text>
        <r>
          <rPr>
            <b/>
            <sz val="10"/>
            <color indexed="81"/>
            <rFont val="Tahoma"/>
          </rPr>
          <t>Get Maureen's view on inflation and update these values weekly</t>
        </r>
      </text>
    </comment>
  </commentList>
</comments>
</file>

<file path=xl/comments2.xml><?xml version="1.0" encoding="utf-8"?>
<comments xmlns="http://schemas.openxmlformats.org/spreadsheetml/2006/main">
  <authors>
    <author>mangel2</author>
  </authors>
  <commentList>
    <comment ref="G6" authorId="0" shapeId="0">
      <text>
        <r>
          <rPr>
            <b/>
            <sz val="10"/>
            <color indexed="81"/>
            <rFont val="Tahoma"/>
          </rPr>
          <t>Get the latest index level by calling Darren Tucker at 011 44 1633 812882. Remember to adjust the previous months if an actual # has come out (as opposed to projected (code "p")).
Historical data is in the Monthly Digest of Statistics" (Chapter 18.7)</t>
        </r>
      </text>
    </comment>
    <comment ref="I6" authorId="0" shapeId="0">
      <text>
        <r>
          <rPr>
            <b/>
            <sz val="10"/>
            <color indexed="81"/>
            <rFont val="Tahoma"/>
          </rPr>
          <t>Discontinued index - no need to update</t>
        </r>
        <r>
          <rPr>
            <sz val="10"/>
            <color indexed="81"/>
            <rFont val="Tahoma"/>
          </rPr>
          <t xml:space="preserve">
</t>
        </r>
      </text>
    </comment>
    <comment ref="K6" authorId="0" shapeId="0">
      <text>
        <r>
          <rPr>
            <b/>
            <sz val="10"/>
            <color indexed="81"/>
            <rFont val="Tahoma"/>
          </rPr>
          <t>Get from Bberg:
UKPPIO&lt;index&gt;HP&lt;Go&gt;</t>
        </r>
      </text>
    </comment>
    <comment ref="M6" authorId="0" shapeId="0">
      <text>
        <r>
          <rPr>
            <b/>
            <sz val="10"/>
            <color indexed="81"/>
            <rFont val="Tahoma"/>
          </rPr>
          <t>Get from Bberg:
UKPPIOX&lt;index&gt;HP&lt;Go&gt;</t>
        </r>
      </text>
    </comment>
  </commentList>
</comments>
</file>

<file path=xl/sharedStrings.xml><?xml version="1.0" encoding="utf-8"?>
<sst xmlns="http://schemas.openxmlformats.org/spreadsheetml/2006/main" count="203" uniqueCount="130">
  <si>
    <t xml:space="preserve">Today </t>
  </si>
  <si>
    <t>The following sheet is used to input all variables.</t>
  </si>
  <si>
    <t>1) Enter current yield and prices for Gilts (Settlement date format yyyymmdd).</t>
  </si>
  <si>
    <t>2) Input most recent RPI index figure and date (date format yyyymmdd).</t>
  </si>
  <si>
    <t>3) RPI - PPI spread (based on historical relationship).</t>
  </si>
  <si>
    <t>4) Input bid - offer spreads</t>
  </si>
  <si>
    <t>1)</t>
  </si>
  <si>
    <t>Settlement Date</t>
  </si>
  <si>
    <t>UK GILT Prices</t>
  </si>
  <si>
    <t>UK Indexed GILT Prices</t>
  </si>
  <si>
    <t>Quoted</t>
  </si>
  <si>
    <t>Calculated</t>
  </si>
  <si>
    <t>Maturity Date</t>
  </si>
  <si>
    <t>Coupon</t>
  </si>
  <si>
    <t>Yield</t>
  </si>
  <si>
    <t>Price</t>
  </si>
  <si>
    <t>.</t>
  </si>
  <si>
    <t>2)</t>
  </si>
  <si>
    <t>5)</t>
  </si>
  <si>
    <t>RESEARCH</t>
  </si>
  <si>
    <t>Latest RPI</t>
  </si>
  <si>
    <t>Update the ARMA X coefficients monthly</t>
  </si>
  <si>
    <t xml:space="preserve">Date  </t>
  </si>
  <si>
    <t xml:space="preserve">RPI Index </t>
  </si>
  <si>
    <t>Coefficient</t>
  </si>
  <si>
    <t xml:space="preserve">Latest PPI </t>
  </si>
  <si>
    <t>PPI Index</t>
  </si>
  <si>
    <t>AR{1}</t>
  </si>
  <si>
    <t>PPI (t-2)</t>
  </si>
  <si>
    <t>MA{1}</t>
  </si>
  <si>
    <t>3)</t>
  </si>
  <si>
    <t>Residual</t>
  </si>
  <si>
    <t>RPI - PPI Spread</t>
  </si>
  <si>
    <t>- historical spread between RPI and PPI</t>
  </si>
  <si>
    <t>change log:</t>
  </si>
  <si>
    <t>Codemod altered to create curve date as current date for cppi.xls/Oliver</t>
  </si>
  <si>
    <t>Introduced new gilt to replace short dated #1 gilt. - CW</t>
  </si>
  <si>
    <t>Replaced short dated No 1 Gilt - KB</t>
  </si>
  <si>
    <t>Replaced short dated IL gilt - KB</t>
  </si>
  <si>
    <t>RPI</t>
  </si>
  <si>
    <t>TRADERS</t>
  </si>
  <si>
    <t>PPI</t>
  </si>
  <si>
    <t>RPI annual rate</t>
  </si>
  <si>
    <t>PPI annual rate</t>
  </si>
  <si>
    <t>Today</t>
  </si>
  <si>
    <t>Historical</t>
  </si>
  <si>
    <t>Trader Inputed</t>
  </si>
  <si>
    <t>RPI-all items</t>
  </si>
  <si>
    <t>DZCV</t>
  </si>
  <si>
    <t>PLLU</t>
  </si>
  <si>
    <t>Forward date</t>
  </si>
  <si>
    <t>Years out</t>
  </si>
  <si>
    <t>Blue=New</t>
  </si>
  <si>
    <t>Green=Old</t>
  </si>
  <si>
    <t>YoY RPI</t>
  </si>
  <si>
    <t>Inflation Assumption</t>
  </si>
  <si>
    <t>Date of prior approved</t>
  </si>
  <si>
    <t>curve</t>
  </si>
  <si>
    <t>4)</t>
  </si>
  <si>
    <t>Index as of prior year</t>
  </si>
  <si>
    <r>
      <t>a</t>
    </r>
    <r>
      <rPr>
        <b/>
        <vertAlign val="subscript"/>
        <sz val="12"/>
        <rFont val="Arial"/>
        <family val="2"/>
      </rPr>
      <t>t</t>
    </r>
    <r>
      <rPr>
        <b/>
        <sz val="12"/>
        <rFont val="Arial"/>
        <family val="2"/>
      </rPr>
      <t>(RPI</t>
    </r>
    <r>
      <rPr>
        <b/>
        <vertAlign val="subscript"/>
        <sz val="12"/>
        <rFont val="Arial"/>
        <family val="2"/>
      </rPr>
      <t>t</t>
    </r>
    <r>
      <rPr>
        <b/>
        <sz val="12"/>
        <rFont val="Arial"/>
        <family val="2"/>
      </rPr>
      <t>)</t>
    </r>
  </si>
  <si>
    <t>Const</t>
  </si>
  <si>
    <t>RPI Curve</t>
  </si>
  <si>
    <t>Traders</t>
  </si>
  <si>
    <t>CrudeDev</t>
  </si>
  <si>
    <t>RPI[t + 15]</t>
  </si>
  <si>
    <t>RPI[t]</t>
  </si>
  <si>
    <t>PLLU MODEL</t>
  </si>
  <si>
    <t>DZCV95 MODEL</t>
  </si>
  <si>
    <t>Date</t>
  </si>
  <si>
    <t>PLLU[t]</t>
  </si>
  <si>
    <r>
      <t>ENRON EUROPE "</t>
    </r>
    <r>
      <rPr>
        <b/>
        <sz val="11"/>
        <color indexed="56"/>
        <rFont val="Arial"/>
        <family val="2"/>
      </rPr>
      <t>M</t>
    </r>
    <r>
      <rPr>
        <b/>
        <sz val="11"/>
        <color indexed="12"/>
        <rFont val="Arial"/>
        <family val="2"/>
      </rPr>
      <t>A</t>
    </r>
    <r>
      <rPr>
        <b/>
        <sz val="11"/>
        <color indexed="48"/>
        <rFont val="Arial"/>
        <family val="2"/>
      </rPr>
      <t>R</t>
    </r>
    <r>
      <rPr>
        <b/>
        <sz val="11"/>
        <color indexed="49"/>
        <rFont val="Arial"/>
        <family val="2"/>
      </rPr>
      <t>T</t>
    </r>
    <r>
      <rPr>
        <b/>
        <sz val="11"/>
        <color indexed="15"/>
        <rFont val="Arial"/>
        <family val="2"/>
      </rPr>
      <t>Y</t>
    </r>
    <r>
      <rPr>
        <b/>
        <sz val="11"/>
        <rFont val="Arial"/>
        <family val="2"/>
      </rPr>
      <t>" PPI CURVE GENERATOR</t>
    </r>
  </si>
  <si>
    <t>CurveDate</t>
  </si>
  <si>
    <t>Crude</t>
  </si>
  <si>
    <t>Short-Term</t>
  </si>
  <si>
    <t>Long-Term</t>
  </si>
  <si>
    <t>Blended</t>
  </si>
  <si>
    <t>Index</t>
  </si>
  <si>
    <t>BlendingRate</t>
  </si>
  <si>
    <t>Smoothing</t>
  </si>
  <si>
    <t>Factor</t>
  </si>
  <si>
    <t>Smoothing Parameters</t>
  </si>
  <si>
    <t>ST PLLU</t>
  </si>
  <si>
    <t>LT PLLU</t>
  </si>
  <si>
    <t>Blend PLLU</t>
  </si>
  <si>
    <t>ST DZCV</t>
  </si>
  <si>
    <t>LT DZCV</t>
  </si>
  <si>
    <t>Blend DZCV</t>
  </si>
  <si>
    <t>MidMonth</t>
  </si>
  <si>
    <t>Any probs? Anjam x35383</t>
  </si>
  <si>
    <t>COEFFICIENTS</t>
  </si>
  <si>
    <t>SLOPE PARAMETER</t>
  </si>
  <si>
    <t>Parameters were estimated using SPSS and data</t>
  </si>
  <si>
    <t>Please update cells in grey</t>
  </si>
  <si>
    <t>ChangePer3Months</t>
  </si>
  <si>
    <t>in sheet "FinalDataSet".  Model allows PPI to be a</t>
  </si>
  <si>
    <t>(at the bottom of columns B &amp; C</t>
  </si>
  <si>
    <t>PPI[t-1]</t>
  </si>
  <si>
    <t>function of previous PPI, recent 3month change in PPI,</t>
  </si>
  <si>
    <t xml:space="preserve">with latest RPI and PPI </t>
  </si>
  <si>
    <t>Slope[3]</t>
  </si>
  <si>
    <t>RECENT HISTORICAL 3 MONTH SLOPE</t>
  </si>
  <si>
    <t>constant, current RPI and an auto-regressive error term</t>
  </si>
  <si>
    <t>numbers as they are released</t>
  </si>
  <si>
    <t>Constant</t>
  </si>
  <si>
    <t>AregError</t>
  </si>
  <si>
    <t>Use model to predict out to 12 months and then</t>
  </si>
  <si>
    <t>Adj R-squared</t>
  </si>
  <si>
    <t>blend-in months 12 to 16 with long-term model</t>
  </si>
  <si>
    <t>Resid SumofSq</t>
  </si>
  <si>
    <t>Diff</t>
  </si>
  <si>
    <t>Average</t>
  </si>
  <si>
    <t>SumSq</t>
  </si>
  <si>
    <t>INPUTS</t>
  </si>
  <si>
    <t>OUTPUT</t>
  </si>
  <si>
    <t>HistRPI</t>
  </si>
  <si>
    <t>HistDZCV</t>
  </si>
  <si>
    <t>PredictDZCV</t>
  </si>
  <si>
    <t>PrevError</t>
  </si>
  <si>
    <t>Error</t>
  </si>
  <si>
    <t>Error^2</t>
  </si>
  <si>
    <t>NEXT UPDATE: APRIL 2000</t>
  </si>
  <si>
    <r>
      <t>PPI [</t>
    </r>
    <r>
      <rPr>
        <b/>
        <sz val="11"/>
        <color indexed="12"/>
        <rFont val="Arial"/>
        <family val="2"/>
      </rPr>
      <t>DZCV95</t>
    </r>
    <r>
      <rPr>
        <b/>
        <sz val="11"/>
        <rFont val="Arial"/>
        <family val="2"/>
      </rPr>
      <t>] AUTOREGRESSIVE ERROR-CORRECTING MODEL</t>
    </r>
  </si>
  <si>
    <t>HistPLLU</t>
  </si>
  <si>
    <t>PredictPLLU</t>
  </si>
  <si>
    <r>
      <t>PPI [</t>
    </r>
    <r>
      <rPr>
        <b/>
        <sz val="11"/>
        <color indexed="10"/>
        <rFont val="Arial"/>
        <family val="2"/>
      </rPr>
      <t>PLLU</t>
    </r>
    <r>
      <rPr>
        <b/>
        <sz val="11"/>
        <rFont val="Arial"/>
        <family val="2"/>
      </rPr>
      <t>] AUTOREGRESSIVE ERROR-CORRECTING MODEL</t>
    </r>
  </si>
  <si>
    <t>Min is 6, max is 12</t>
  </si>
  <si>
    <t>Higher blends faster [min is 5%, max is 50%]</t>
  </si>
  <si>
    <t>Suggested combination: 15% and 9 months</t>
  </si>
  <si>
    <t>Any Probs? Anjam x35383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</si>
</sst>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78" formatCode="0.00000"/>
    <numFmt numFmtId="179" formatCode="0.0000"/>
    <numFmt numFmtId="180" formatCode="0.000"/>
    <numFmt numFmtId="182" formatCode="0.0000000"/>
    <numFmt numFmtId="184" formatCode="mm/dd/yy"/>
    <numFmt numFmtId="188" formatCode="0.0%"/>
    <numFmt numFmtId="189" formatCode="0.000%"/>
    <numFmt numFmtId="190" formatCode="0.0000%"/>
    <numFmt numFmtId="194" formatCode="0.0"/>
    <numFmt numFmtId="195" formatCode="0.00000%"/>
    <numFmt numFmtId="197" formatCode="_(* #,##0.000_);_(* \(#,##0.000\);_(* &quot;-&quot;??_);_(@_)"/>
  </numFmts>
  <fonts count="42" x14ac:knownFonts="1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</font>
    <font>
      <sz val="11"/>
      <color indexed="9"/>
      <name val="Arial"/>
      <family val="2"/>
    </font>
    <font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2"/>
      <name val="Arial"/>
      <family val="2"/>
    </font>
    <font>
      <b/>
      <sz val="12"/>
      <name val="Arial"/>
      <family val="2"/>
    </font>
    <font>
      <sz val="10"/>
      <color indexed="9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11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9"/>
      <name val="Times New Roman"/>
      <family val="1"/>
    </font>
    <font>
      <b/>
      <sz val="10"/>
      <name val="Times New Roman"/>
      <family val="1"/>
    </font>
    <font>
      <sz val="14"/>
      <name val="Arial"/>
      <family val="2"/>
    </font>
    <font>
      <sz val="10"/>
      <color indexed="13"/>
      <name val="Times New Roman"/>
      <family val="1"/>
    </font>
    <font>
      <b/>
      <sz val="10"/>
      <color indexed="81"/>
      <name val="Tahoma"/>
    </font>
    <font>
      <b/>
      <sz val="10"/>
      <color indexed="12"/>
      <name val="Tahoma"/>
      <family val="2"/>
    </font>
    <font>
      <sz val="10"/>
      <color indexed="81"/>
      <name val="Tahoma"/>
    </font>
    <font>
      <sz val="10"/>
      <name val="Arial"/>
    </font>
    <font>
      <sz val="14"/>
      <name val="Arial"/>
    </font>
    <font>
      <i/>
      <sz val="14"/>
      <name val="Arial"/>
      <family val="2"/>
    </font>
    <font>
      <sz val="10"/>
      <name val="Arial"/>
    </font>
    <font>
      <b/>
      <i/>
      <sz val="12"/>
      <name val="Arial"/>
      <family val="2"/>
    </font>
    <font>
      <b/>
      <sz val="12"/>
      <name val="Symbol"/>
      <family val="1"/>
      <charset val="2"/>
    </font>
    <font>
      <b/>
      <vertAlign val="subscript"/>
      <sz val="12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0"/>
      <name val="Arial"/>
    </font>
    <font>
      <sz val="12"/>
      <name val="Arial"/>
      <family val="2"/>
    </font>
    <font>
      <sz val="10"/>
      <color indexed="12"/>
      <name val="Times New Roman"/>
      <family val="1"/>
    </font>
    <font>
      <b/>
      <sz val="11"/>
      <name val="Arial"/>
      <family val="2"/>
    </font>
    <font>
      <b/>
      <sz val="11"/>
      <color indexed="56"/>
      <name val="Arial"/>
      <family val="2"/>
    </font>
    <font>
      <b/>
      <sz val="11"/>
      <color indexed="12"/>
      <name val="Arial"/>
      <family val="2"/>
    </font>
    <font>
      <b/>
      <sz val="11"/>
      <color indexed="48"/>
      <name val="Arial"/>
      <family val="2"/>
    </font>
    <font>
      <b/>
      <sz val="11"/>
      <color indexed="49"/>
      <name val="Arial"/>
      <family val="2"/>
    </font>
    <font>
      <b/>
      <sz val="11"/>
      <color indexed="15"/>
      <name val="Arial"/>
      <family val="2"/>
    </font>
    <font>
      <b/>
      <sz val="11"/>
      <color indexed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39">
    <xf numFmtId="0" fontId="0" fillId="0" borderId="0" xfId="0"/>
    <xf numFmtId="0" fontId="0" fillId="0" borderId="1" xfId="0" applyBorder="1"/>
    <xf numFmtId="0" fontId="0" fillId="0" borderId="0" xfId="0" applyBorder="1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2" fontId="5" fillId="2" borderId="0" xfId="0" applyNumberFormat="1" applyFont="1" applyFill="1"/>
    <xf numFmtId="0" fontId="4" fillId="2" borderId="0" xfId="0" applyFont="1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0" xfId="0" applyFill="1" applyBorder="1"/>
    <xf numFmtId="0" fontId="11" fillId="2" borderId="0" xfId="0" applyFont="1" applyFill="1"/>
    <xf numFmtId="0" fontId="12" fillId="0" borderId="0" xfId="0" applyFont="1"/>
    <xf numFmtId="14" fontId="11" fillId="2" borderId="0" xfId="0" applyNumberFormat="1" applyFont="1" applyFill="1"/>
    <xf numFmtId="0" fontId="11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0" fontId="11" fillId="2" borderId="0" xfId="0" applyFont="1" applyFill="1" applyAlignment="1">
      <alignment horizontal="right"/>
    </xf>
    <xf numFmtId="15" fontId="11" fillId="2" borderId="0" xfId="0" applyNumberFormat="1" applyFont="1" applyFill="1"/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horizontal="left"/>
    </xf>
    <xf numFmtId="0" fontId="11" fillId="0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centerContinuous"/>
    </xf>
    <xf numFmtId="0" fontId="12" fillId="3" borderId="0" xfId="0" applyFont="1" applyFill="1"/>
    <xf numFmtId="0" fontId="12" fillId="3" borderId="0" xfId="0" applyFont="1" applyFill="1" applyAlignment="1">
      <alignment horizontal="center"/>
    </xf>
    <xf numFmtId="0" fontId="16" fillId="2" borderId="0" xfId="0" applyFont="1" applyFill="1" applyAlignment="1">
      <alignment horizontal="left"/>
    </xf>
    <xf numFmtId="0" fontId="17" fillId="3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195" fontId="11" fillId="2" borderId="0" xfId="2" applyNumberFormat="1" applyFont="1" applyFill="1"/>
    <xf numFmtId="0" fontId="18" fillId="0" borderId="0" xfId="0" applyFont="1"/>
    <xf numFmtId="10" fontId="0" fillId="0" borderId="0" xfId="2" applyNumberFormat="1" applyFont="1"/>
    <xf numFmtId="0" fontId="19" fillId="2" borderId="0" xfId="0" applyFont="1" applyFill="1"/>
    <xf numFmtId="2" fontId="19" fillId="2" borderId="0" xfId="0" applyNumberFormat="1" applyFont="1" applyFill="1" applyAlignment="1">
      <alignment horizontal="center"/>
    </xf>
    <xf numFmtId="14" fontId="17" fillId="4" borderId="3" xfId="0" applyNumberFormat="1" applyFont="1" applyFill="1" applyBorder="1" applyAlignment="1">
      <alignment horizontal="center"/>
    </xf>
    <xf numFmtId="0" fontId="12" fillId="4" borderId="2" xfId="0" applyFont="1" applyFill="1" applyBorder="1"/>
    <xf numFmtId="0" fontId="12" fillId="4" borderId="4" xfId="0" applyFont="1" applyFill="1" applyBorder="1"/>
    <xf numFmtId="189" fontId="12" fillId="4" borderId="4" xfId="2" applyNumberFormat="1" applyFont="1" applyFill="1" applyBorder="1"/>
    <xf numFmtId="0" fontId="12" fillId="5" borderId="0" xfId="0" applyFont="1" applyFill="1"/>
    <xf numFmtId="14" fontId="16" fillId="2" borderId="0" xfId="0" applyNumberFormat="1" applyFont="1" applyFill="1"/>
    <xf numFmtId="14" fontId="16" fillId="2" borderId="0" xfId="0" applyNumberFormat="1" applyFont="1" applyFill="1" applyAlignment="1">
      <alignment horizontal="left"/>
    </xf>
    <xf numFmtId="194" fontId="13" fillId="2" borderId="0" xfId="0" applyNumberFormat="1" applyFont="1" applyFill="1" applyAlignment="1">
      <alignment horizontal="center"/>
    </xf>
    <xf numFmtId="0" fontId="17" fillId="4" borderId="2" xfId="0" applyFont="1" applyFill="1" applyBorder="1" applyAlignment="1">
      <alignment horizontal="center"/>
    </xf>
    <xf numFmtId="184" fontId="7" fillId="0" borderId="0" xfId="0" applyNumberFormat="1" applyFont="1" applyFill="1" applyBorder="1"/>
    <xf numFmtId="180" fontId="7" fillId="6" borderId="0" xfId="0" applyNumberFormat="1" applyFont="1" applyFill="1" applyBorder="1"/>
    <xf numFmtId="2" fontId="7" fillId="6" borderId="0" xfId="0" applyNumberFormat="1" applyFont="1" applyFill="1" applyBorder="1"/>
    <xf numFmtId="184" fontId="4" fillId="7" borderId="0" xfId="0" applyNumberFormat="1" applyFont="1" applyFill="1"/>
    <xf numFmtId="14" fontId="4" fillId="7" borderId="0" xfId="0" applyNumberFormat="1" applyFont="1" applyFill="1"/>
    <xf numFmtId="2" fontId="13" fillId="2" borderId="0" xfId="0" applyNumberFormat="1" applyFont="1" applyFill="1" applyAlignment="1">
      <alignment horizontal="center"/>
    </xf>
    <xf numFmtId="0" fontId="7" fillId="0" borderId="0" xfId="0" applyFont="1" applyFill="1" applyBorder="1"/>
    <xf numFmtId="0" fontId="9" fillId="0" borderId="0" xfId="0" applyFont="1" applyFill="1" applyBorder="1"/>
    <xf numFmtId="0" fontId="9" fillId="0" borderId="5" xfId="0" applyFont="1" applyFill="1" applyBorder="1"/>
    <xf numFmtId="0" fontId="7" fillId="0" borderId="0" xfId="0" applyFont="1" applyFill="1"/>
    <xf numFmtId="0" fontId="23" fillId="0" borderId="0" xfId="0" applyFont="1" applyFill="1"/>
    <xf numFmtId="0" fontId="24" fillId="0" borderId="6" xfId="0" applyFont="1" applyFill="1" applyBorder="1"/>
    <xf numFmtId="0" fontId="7" fillId="0" borderId="7" xfId="0" applyFont="1" applyFill="1" applyBorder="1"/>
    <xf numFmtId="0" fontId="23" fillId="0" borderId="7" xfId="0" applyFont="1" applyFill="1" applyBorder="1"/>
    <xf numFmtId="0" fontId="25" fillId="0" borderId="7" xfId="0" applyFont="1" applyFill="1" applyBorder="1" applyAlignment="1">
      <alignment horizontal="center"/>
    </xf>
    <xf numFmtId="0" fontId="23" fillId="0" borderId="8" xfId="0" applyFont="1" applyFill="1" applyBorder="1"/>
    <xf numFmtId="0" fontId="7" fillId="0" borderId="9" xfId="0" applyFont="1" applyFill="1" applyBorder="1"/>
    <xf numFmtId="0" fontId="23" fillId="0" borderId="0" xfId="0" applyFont="1" applyFill="1" applyBorder="1"/>
    <xf numFmtId="0" fontId="23" fillId="0" borderId="10" xfId="0" applyFont="1" applyFill="1" applyBorder="1"/>
    <xf numFmtId="0" fontId="25" fillId="0" borderId="9" xfId="0" applyFont="1" applyFill="1" applyBorder="1"/>
    <xf numFmtId="0" fontId="26" fillId="0" borderId="0" xfId="0" applyFont="1" applyFill="1" applyBorder="1"/>
    <xf numFmtId="0" fontId="25" fillId="0" borderId="0" xfId="0" applyFont="1" applyFill="1" applyBorder="1"/>
    <xf numFmtId="0" fontId="8" fillId="0" borderId="0" xfId="0" applyFont="1" applyFill="1" applyBorder="1" applyAlignment="1">
      <alignment horizontal="right"/>
    </xf>
    <xf numFmtId="0" fontId="7" fillId="0" borderId="11" xfId="0" applyFont="1" applyFill="1" applyBorder="1"/>
    <xf numFmtId="1" fontId="8" fillId="0" borderId="9" xfId="0" applyNumberFormat="1" applyFont="1" applyFill="1" applyBorder="1"/>
    <xf numFmtId="0" fontId="1" fillId="0" borderId="0" xfId="0" applyFont="1" applyFill="1" applyBorder="1" applyAlignment="1">
      <alignment horizontal="right"/>
    </xf>
    <xf numFmtId="1" fontId="8" fillId="0" borderId="0" xfId="0" applyNumberFormat="1" applyFont="1" applyFill="1" applyBorder="1"/>
    <xf numFmtId="184" fontId="7" fillId="0" borderId="9" xfId="0" applyNumberFormat="1" applyFont="1" applyFill="1" applyBorder="1"/>
    <xf numFmtId="43" fontId="7" fillId="0" borderId="0" xfId="1" applyFont="1" applyFill="1" applyBorder="1"/>
    <xf numFmtId="180" fontId="7" fillId="0" borderId="0" xfId="0" applyNumberFormat="1" applyFont="1" applyFill="1" applyBorder="1"/>
    <xf numFmtId="2" fontId="7" fillId="0" borderId="0" xfId="0" applyNumberFormat="1" applyFont="1" applyFill="1" applyBorder="1"/>
    <xf numFmtId="197" fontId="7" fillId="0" borderId="0" xfId="1" applyNumberFormat="1" applyFont="1" applyFill="1" applyBorder="1" applyAlignment="1"/>
    <xf numFmtId="43" fontId="7" fillId="0" borderId="0" xfId="1" applyNumberFormat="1" applyFont="1" applyFill="1" applyBorder="1" applyAlignment="1">
      <alignment horizontal="right"/>
    </xf>
    <xf numFmtId="0" fontId="23" fillId="0" borderId="12" xfId="0" applyFont="1" applyFill="1" applyBorder="1"/>
    <xf numFmtId="0" fontId="23" fillId="0" borderId="13" xfId="0" applyFont="1" applyFill="1" applyBorder="1"/>
    <xf numFmtId="0" fontId="7" fillId="0" borderId="13" xfId="0" applyFont="1" applyFill="1" applyBorder="1"/>
    <xf numFmtId="0" fontId="23" fillId="0" borderId="14" xfId="0" applyFont="1" applyFill="1" applyBorder="1"/>
    <xf numFmtId="0" fontId="26" fillId="0" borderId="7" xfId="0" applyFont="1" applyFill="1" applyBorder="1"/>
    <xf numFmtId="0" fontId="26" fillId="0" borderId="8" xfId="0" applyFont="1" applyFill="1" applyBorder="1"/>
    <xf numFmtId="180" fontId="10" fillId="0" borderId="15" xfId="0" applyNumberFormat="1" applyFont="1" applyFill="1" applyBorder="1"/>
    <xf numFmtId="2" fontId="7" fillId="0" borderId="16" xfId="0" applyNumberFormat="1" applyFont="1" applyFill="1" applyBorder="1"/>
    <xf numFmtId="0" fontId="23" fillId="0" borderId="16" xfId="0" applyFont="1" applyFill="1" applyBorder="1"/>
    <xf numFmtId="0" fontId="23" fillId="0" borderId="17" xfId="0" applyFont="1" applyFill="1" applyBorder="1"/>
    <xf numFmtId="0" fontId="23" fillId="0" borderId="9" xfId="0" applyFont="1" applyFill="1" applyBorder="1"/>
    <xf numFmtId="180" fontId="10" fillId="0" borderId="18" xfId="0" applyNumberFormat="1" applyFont="1" applyFill="1" applyBorder="1"/>
    <xf numFmtId="0" fontId="23" fillId="0" borderId="5" xfId="0" applyFont="1" applyFill="1" applyBorder="1"/>
    <xf numFmtId="0" fontId="26" fillId="0" borderId="10" xfId="0" applyFont="1" applyFill="1" applyBorder="1"/>
    <xf numFmtId="180" fontId="27" fillId="0" borderId="18" xfId="0" applyNumberFormat="1" applyFont="1" applyFill="1" applyBorder="1"/>
    <xf numFmtId="2" fontId="9" fillId="0" borderId="0" xfId="0" applyNumberFormat="1" applyFont="1" applyFill="1" applyBorder="1"/>
    <xf numFmtId="0" fontId="7" fillId="0" borderId="9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180" fontId="7" fillId="0" borderId="18" xfId="0" applyNumberFormat="1" applyFont="1" applyFill="1" applyBorder="1"/>
    <xf numFmtId="0" fontId="9" fillId="0" borderId="12" xfId="0" applyFont="1" applyFill="1" applyBorder="1"/>
    <xf numFmtId="0" fontId="9" fillId="0" borderId="9" xfId="0" applyFont="1" applyFill="1" applyBorder="1"/>
    <xf numFmtId="180" fontId="28" fillId="0" borderId="18" xfId="0" applyNumberFormat="1" applyFont="1" applyFill="1" applyBorder="1"/>
    <xf numFmtId="0" fontId="7" fillId="0" borderId="8" xfId="0" applyFont="1" applyFill="1" applyBorder="1"/>
    <xf numFmtId="180" fontId="8" fillId="0" borderId="18" xfId="0" applyNumberFormat="1" applyFont="1" applyFill="1" applyBorder="1"/>
    <xf numFmtId="0" fontId="7" fillId="0" borderId="10" xfId="0" applyFont="1" applyFill="1" applyBorder="1"/>
    <xf numFmtId="10" fontId="30" fillId="0" borderId="0" xfId="2" applyNumberFormat="1" applyFont="1" applyFill="1" applyBorder="1"/>
    <xf numFmtId="0" fontId="7" fillId="0" borderId="0" xfId="0" quotePrefix="1" applyFont="1" applyFill="1" applyBorder="1"/>
    <xf numFmtId="180" fontId="7" fillId="0" borderId="19" xfId="0" applyNumberFormat="1" applyFont="1" applyFill="1" applyBorder="1"/>
    <xf numFmtId="2" fontId="7" fillId="0" borderId="20" xfId="0" applyNumberFormat="1" applyFont="1" applyFill="1" applyBorder="1"/>
    <xf numFmtId="0" fontId="23" fillId="0" borderId="20" xfId="0" applyFont="1" applyFill="1" applyBorder="1"/>
    <xf numFmtId="0" fontId="23" fillId="0" borderId="21" xfId="0" applyFont="1" applyFill="1" applyBorder="1"/>
    <xf numFmtId="0" fontId="7" fillId="0" borderId="14" xfId="0" applyFont="1" applyFill="1" applyBorder="1"/>
    <xf numFmtId="180" fontId="7" fillId="0" borderId="0" xfId="0" applyNumberFormat="1" applyFont="1" applyFill="1"/>
    <xf numFmtId="2" fontId="7" fillId="0" borderId="0" xfId="0" applyNumberFormat="1" applyFont="1" applyFill="1"/>
    <xf numFmtId="0" fontId="31" fillId="0" borderId="7" xfId="0" applyFont="1" applyFill="1" applyBorder="1" applyAlignment="1">
      <alignment wrapText="1"/>
    </xf>
    <xf numFmtId="0" fontId="32" fillId="0" borderId="7" xfId="0" applyFont="1" applyFill="1" applyBorder="1"/>
    <xf numFmtId="0" fontId="31" fillId="0" borderId="0" xfId="0" applyFont="1" applyFill="1" applyBorder="1" applyAlignment="1">
      <alignment wrapText="1"/>
    </xf>
    <xf numFmtId="0" fontId="32" fillId="0" borderId="0" xfId="0" applyFont="1" applyFill="1" applyBorder="1"/>
    <xf numFmtId="17" fontId="33" fillId="0" borderId="9" xfId="0" applyNumberFormat="1" applyFont="1" applyFill="1" applyBorder="1"/>
    <xf numFmtId="189" fontId="7" fillId="0" borderId="0" xfId="0" applyNumberFormat="1" applyFont="1" applyFill="1"/>
    <xf numFmtId="10" fontId="3" fillId="0" borderId="1" xfId="2" applyNumberFormat="1" applyFont="1" applyFill="1" applyBorder="1" applyProtection="1">
      <protection locked="0"/>
    </xf>
    <xf numFmtId="0" fontId="7" fillId="0" borderId="0" xfId="0" applyFont="1" applyFill="1" applyAlignment="1">
      <alignment horizontal="center"/>
    </xf>
    <xf numFmtId="0" fontId="7" fillId="0" borderId="9" xfId="0" applyFont="1" applyFill="1" applyBorder="1" applyAlignment="1">
      <alignment horizontal="center"/>
    </xf>
    <xf numFmtId="10" fontId="3" fillId="0" borderId="0" xfId="2" applyNumberFormat="1" applyFont="1" applyFill="1" applyBorder="1" applyProtection="1">
      <protection locked="0"/>
    </xf>
    <xf numFmtId="0" fontId="7" fillId="0" borderId="22" xfId="0" applyFont="1" applyFill="1" applyBorder="1"/>
    <xf numFmtId="14" fontId="7" fillId="0" borderId="0" xfId="0" applyNumberFormat="1" applyFont="1" applyFill="1"/>
    <xf numFmtId="14" fontId="7" fillId="0" borderId="0" xfId="0" applyNumberFormat="1" applyFont="1" applyFill="1" applyAlignment="1">
      <alignment horizontal="right"/>
    </xf>
    <xf numFmtId="0" fontId="7" fillId="6" borderId="0" xfId="0" applyFont="1" applyFill="1" applyBorder="1"/>
    <xf numFmtId="194" fontId="7" fillId="6" borderId="0" xfId="0" applyNumberFormat="1" applyFont="1" applyFill="1" applyBorder="1"/>
    <xf numFmtId="184" fontId="7" fillId="6" borderId="0" xfId="0" applyNumberFormat="1" applyFont="1" applyFill="1" applyBorder="1"/>
    <xf numFmtId="189" fontId="7" fillId="6" borderId="1" xfId="2" applyNumberFormat="1" applyFont="1" applyFill="1" applyBorder="1" applyAlignment="1">
      <alignment horizontal="center"/>
    </xf>
    <xf numFmtId="0" fontId="7" fillId="6" borderId="1" xfId="0" applyFont="1" applyFill="1" applyBorder="1"/>
    <xf numFmtId="0" fontId="7" fillId="6" borderId="23" xfId="0" applyFont="1" applyFill="1" applyBorder="1"/>
    <xf numFmtId="0" fontId="0" fillId="0" borderId="0" xfId="0" applyFill="1"/>
    <xf numFmtId="9" fontId="5" fillId="8" borderId="0" xfId="2" applyFont="1" applyFill="1" applyBorder="1"/>
    <xf numFmtId="182" fontId="7" fillId="8" borderId="0" xfId="0" applyNumberFormat="1" applyFont="1" applyFill="1" applyBorder="1"/>
    <xf numFmtId="0" fontId="7" fillId="6" borderId="7" xfId="0" applyFont="1" applyFill="1" applyBorder="1"/>
    <xf numFmtId="10" fontId="0" fillId="0" borderId="1" xfId="2" applyNumberFormat="1" applyFont="1" applyBorder="1" applyAlignment="1">
      <alignment horizontal="center"/>
    </xf>
    <xf numFmtId="189" fontId="0" fillId="0" borderId="1" xfId="0" applyNumberForma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82" fontId="7" fillId="0" borderId="0" xfId="0" applyNumberFormat="1" applyFont="1" applyFill="1" applyBorder="1"/>
    <xf numFmtId="180" fontId="10" fillId="0" borderId="2" xfId="0" applyNumberFormat="1" applyFont="1" applyFill="1" applyBorder="1"/>
    <xf numFmtId="180" fontId="10" fillId="0" borderId="4" xfId="0" applyNumberFormat="1" applyFont="1" applyFill="1" applyBorder="1"/>
    <xf numFmtId="180" fontId="28" fillId="0" borderId="4" xfId="0" applyNumberFormat="1" applyFont="1" applyFill="1" applyBorder="1"/>
    <xf numFmtId="180" fontId="8" fillId="0" borderId="3" xfId="0" applyNumberFormat="1" applyFont="1" applyFill="1" applyBorder="1"/>
    <xf numFmtId="2" fontId="0" fillId="0" borderId="1" xfId="0" applyNumberFormat="1" applyBorder="1" applyAlignment="1">
      <alignment horizontal="center"/>
    </xf>
    <xf numFmtId="0" fontId="8" fillId="0" borderId="26" xfId="0" applyFont="1" applyBorder="1" applyAlignment="1">
      <alignment horizontal="left"/>
    </xf>
    <xf numFmtId="194" fontId="11" fillId="2" borderId="0" xfId="0" applyNumberFormat="1" applyFont="1" applyFill="1" applyAlignment="1">
      <alignment horizontal="center"/>
    </xf>
    <xf numFmtId="194" fontId="34" fillId="9" borderId="0" xfId="0" applyNumberFormat="1" applyFont="1" applyFill="1" applyAlignment="1">
      <alignment horizontal="center"/>
    </xf>
    <xf numFmtId="188" fontId="12" fillId="4" borderId="4" xfId="2" applyNumberFormat="1" applyFont="1" applyFill="1" applyBorder="1"/>
    <xf numFmtId="194" fontId="19" fillId="2" borderId="0" xfId="0" applyNumberFormat="1" applyFont="1" applyFill="1" applyAlignment="1">
      <alignment horizontal="center"/>
    </xf>
    <xf numFmtId="0" fontId="8" fillId="0" borderId="27" xfId="0" applyFont="1" applyBorder="1" applyAlignment="1">
      <alignment horizontal="center"/>
    </xf>
    <xf numFmtId="0" fontId="8" fillId="10" borderId="26" xfId="0" applyFont="1" applyFill="1" applyBorder="1" applyAlignment="1">
      <alignment horizontal="center"/>
    </xf>
    <xf numFmtId="0" fontId="8" fillId="10" borderId="11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0" fontId="8" fillId="4" borderId="26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28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10" fontId="0" fillId="4" borderId="1" xfId="2" applyNumberFormat="1" applyFont="1" applyFill="1" applyBorder="1" applyAlignment="1">
      <alignment horizontal="center"/>
    </xf>
    <xf numFmtId="10" fontId="0" fillId="10" borderId="1" xfId="2" applyNumberFormat="1" applyFont="1" applyFill="1" applyBorder="1" applyAlignment="1">
      <alignment horizontal="center"/>
    </xf>
    <xf numFmtId="0" fontId="0" fillId="0" borderId="2" xfId="0" applyBorder="1"/>
    <xf numFmtId="190" fontId="8" fillId="4" borderId="24" xfId="0" applyNumberFormat="1" applyFont="1" applyFill="1" applyBorder="1" applyAlignment="1">
      <alignment horizontal="center"/>
    </xf>
    <xf numFmtId="178" fontId="8" fillId="4" borderId="29" xfId="0" applyNumberFormat="1" applyFont="1" applyFill="1" applyBorder="1" applyAlignment="1">
      <alignment horizontal="center"/>
    </xf>
    <xf numFmtId="179" fontId="8" fillId="10" borderId="29" xfId="0" applyNumberFormat="1" applyFont="1" applyFill="1" applyBorder="1" applyAlignment="1">
      <alignment horizontal="center"/>
    </xf>
    <xf numFmtId="179" fontId="8" fillId="10" borderId="25" xfId="0" applyNumberFormat="1" applyFont="1" applyFill="1" applyBorder="1" applyAlignment="1">
      <alignment horizontal="center"/>
    </xf>
    <xf numFmtId="190" fontId="8" fillId="10" borderId="24" xfId="0" applyNumberFormat="1" applyFont="1" applyFill="1" applyBorder="1" applyAlignment="1">
      <alignment horizontal="center"/>
    </xf>
    <xf numFmtId="10" fontId="0" fillId="4" borderId="3" xfId="2" applyNumberFormat="1" applyFont="1" applyFill="1" applyBorder="1" applyAlignment="1">
      <alignment horizontal="center"/>
    </xf>
    <xf numFmtId="0" fontId="8" fillId="0" borderId="22" xfId="0" applyFont="1" applyBorder="1" applyAlignment="1">
      <alignment horizontal="center"/>
    </xf>
    <xf numFmtId="10" fontId="0" fillId="10" borderId="3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Fill="1" applyBorder="1"/>
    <xf numFmtId="0" fontId="0" fillId="0" borderId="0" xfId="0" applyFill="1" applyBorder="1" applyAlignment="1">
      <alignment horizontal="center"/>
    </xf>
    <xf numFmtId="0" fontId="35" fillId="0" borderId="23" xfId="0" applyFont="1" applyBorder="1"/>
    <xf numFmtId="0" fontId="0" fillId="0" borderId="30" xfId="0" applyBorder="1"/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1" xfId="0" applyBorder="1" applyAlignment="1">
      <alignment horizontal="center"/>
    </xf>
    <xf numFmtId="15" fontId="0" fillId="0" borderId="1" xfId="0" applyNumberFormat="1" applyFill="1" applyBorder="1" applyAlignment="1">
      <alignment horizontal="center"/>
    </xf>
    <xf numFmtId="17" fontId="0" fillId="0" borderId="1" xfId="0" applyNumberFormat="1" applyBorder="1"/>
    <xf numFmtId="17" fontId="0" fillId="10" borderId="1" xfId="0" applyNumberFormat="1" applyFill="1" applyBorder="1"/>
    <xf numFmtId="194" fontId="34" fillId="2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188" fontId="0" fillId="0" borderId="0" xfId="2" applyNumberFormat="1" applyFont="1" applyAlignment="1">
      <alignment horizontal="center"/>
    </xf>
    <xf numFmtId="10" fontId="8" fillId="0" borderId="0" xfId="0" applyNumberFormat="1" applyFont="1" applyFill="1" applyBorder="1" applyAlignment="1"/>
    <xf numFmtId="10" fontId="8" fillId="0" borderId="0" xfId="0" applyNumberFormat="1" applyFont="1" applyAlignment="1"/>
    <xf numFmtId="0" fontId="8" fillId="0" borderId="0" xfId="0" applyFont="1" applyFill="1" applyBorder="1" applyAlignment="1"/>
    <xf numFmtId="0" fontId="8" fillId="0" borderId="0" xfId="0" applyFont="1" applyAlignment="1"/>
    <xf numFmtId="179" fontId="0" fillId="0" borderId="1" xfId="0" applyNumberFormat="1" applyBorder="1"/>
    <xf numFmtId="0" fontId="8" fillId="0" borderId="0" xfId="0" applyFont="1" applyBorder="1" applyAlignment="1">
      <alignment horizontal="center"/>
    </xf>
    <xf numFmtId="2" fontId="0" fillId="10" borderId="3" xfId="2" applyNumberFormat="1" applyFont="1" applyFill="1" applyBorder="1" applyAlignment="1">
      <alignment horizontal="center"/>
    </xf>
    <xf numFmtId="190" fontId="8" fillId="0" borderId="0" xfId="0" applyNumberFormat="1" applyFont="1" applyFill="1" applyBorder="1" applyAlignment="1">
      <alignment horizontal="center"/>
    </xf>
    <xf numFmtId="178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2" fontId="0" fillId="4" borderId="1" xfId="2" applyNumberFormat="1" applyFont="1" applyFill="1" applyBorder="1" applyAlignment="1">
      <alignment horizontal="center"/>
    </xf>
    <xf numFmtId="179" fontId="0" fillId="0" borderId="23" xfId="0" applyNumberFormat="1" applyBorder="1"/>
    <xf numFmtId="189" fontId="0" fillId="0" borderId="23" xfId="0" applyNumberFormat="1" applyBorder="1" applyAlignment="1">
      <alignment horizontal="center"/>
    </xf>
    <xf numFmtId="10" fontId="0" fillId="10" borderId="31" xfId="2" applyNumberFormat="1" applyFont="1" applyFill="1" applyBorder="1" applyAlignment="1">
      <alignment horizontal="center"/>
    </xf>
    <xf numFmtId="189" fontId="0" fillId="0" borderId="31" xfId="0" applyNumberFormat="1" applyBorder="1" applyAlignment="1">
      <alignment horizontal="center"/>
    </xf>
    <xf numFmtId="10" fontId="0" fillId="10" borderId="4" xfId="2" applyNumberFormat="1" applyFont="1" applyFill="1" applyBorder="1" applyAlignment="1">
      <alignment horizontal="center"/>
    </xf>
    <xf numFmtId="10" fontId="0" fillId="3" borderId="2" xfId="2" applyNumberFormat="1" applyFont="1" applyFill="1" applyBorder="1" applyAlignment="1">
      <alignment horizontal="center"/>
    </xf>
    <xf numFmtId="10" fontId="0" fillId="3" borderId="4" xfId="2" applyNumberFormat="1" applyFont="1" applyFill="1" applyBorder="1" applyAlignment="1">
      <alignment horizontal="center"/>
    </xf>
    <xf numFmtId="189" fontId="0" fillId="3" borderId="4" xfId="0" applyNumberFormat="1" applyFill="1" applyBorder="1" applyAlignment="1">
      <alignment horizontal="center"/>
    </xf>
    <xf numFmtId="189" fontId="0" fillId="3" borderId="3" xfId="0" applyNumberFormat="1" applyFill="1" applyBorder="1" applyAlignment="1">
      <alignment horizontal="center"/>
    </xf>
    <xf numFmtId="10" fontId="0" fillId="3" borderId="3" xfId="2" applyNumberFormat="1" applyFont="1" applyFill="1" applyBorder="1" applyAlignment="1">
      <alignment horizontal="center"/>
    </xf>
    <xf numFmtId="0" fontId="35" fillId="0" borderId="23" xfId="0" applyFont="1" applyBorder="1" applyAlignment="1">
      <alignment horizontal="left"/>
    </xf>
    <xf numFmtId="2" fontId="2" fillId="0" borderId="30" xfId="2" applyNumberFormat="1" applyBorder="1" applyAlignment="1">
      <alignment horizontal="center"/>
    </xf>
    <xf numFmtId="188" fontId="2" fillId="0" borderId="30" xfId="2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3" xfId="0" applyBorder="1"/>
    <xf numFmtId="0" fontId="0" fillId="0" borderId="23" xfId="0" applyBorder="1" applyAlignment="1">
      <alignment horizontal="left"/>
    </xf>
    <xf numFmtId="2" fontId="2" fillId="0" borderId="0" xfId="2" applyNumberFormat="1" applyBorder="1" applyAlignment="1">
      <alignment horizontal="center"/>
    </xf>
    <xf numFmtId="188" fontId="2" fillId="0" borderId="23" xfId="2" applyNumberFormat="1" applyFont="1" applyBorder="1" applyAlignment="1">
      <alignment horizontal="left"/>
    </xf>
    <xf numFmtId="0" fontId="0" fillId="0" borderId="26" xfId="0" applyBorder="1"/>
    <xf numFmtId="0" fontId="0" fillId="0" borderId="27" xfId="0" applyBorder="1"/>
    <xf numFmtId="0" fontId="0" fillId="0" borderId="24" xfId="0" applyBorder="1"/>
    <xf numFmtId="0" fontId="0" fillId="3" borderId="26" xfId="0" applyFill="1" applyBorder="1"/>
    <xf numFmtId="0" fontId="0" fillId="3" borderId="27" xfId="0" applyFill="1" applyBorder="1"/>
    <xf numFmtId="0" fontId="0" fillId="3" borderId="24" xfId="0" applyFill="1" applyBorder="1"/>
    <xf numFmtId="0" fontId="0" fillId="9" borderId="26" xfId="0" applyFill="1" applyBorder="1" applyAlignment="1">
      <alignment horizontal="left"/>
    </xf>
    <xf numFmtId="0" fontId="0" fillId="9" borderId="24" xfId="0" applyFill="1" applyBorder="1" applyAlignment="1">
      <alignment horizontal="center"/>
    </xf>
    <xf numFmtId="10" fontId="2" fillId="0" borderId="0" xfId="2" applyNumberFormat="1" applyBorder="1" applyAlignment="1">
      <alignment horizontal="center"/>
    </xf>
    <xf numFmtId="188" fontId="2" fillId="9" borderId="23" xfId="2" applyNumberFormat="1" applyFont="1" applyFill="1" applyBorder="1" applyAlignment="1">
      <alignment horizontal="left"/>
    </xf>
    <xf numFmtId="188" fontId="2" fillId="9" borderId="30" xfId="2" applyNumberFormat="1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10" fontId="0" fillId="9" borderId="31" xfId="0" applyNumberFormat="1" applyFill="1" applyBorder="1" applyAlignment="1">
      <alignment horizontal="center"/>
    </xf>
    <xf numFmtId="0" fontId="0" fillId="0" borderId="11" xfId="0" applyBorder="1"/>
    <xf numFmtId="0" fontId="0" fillId="0" borderId="29" xfId="0" applyBorder="1"/>
    <xf numFmtId="0" fontId="0" fillId="3" borderId="11" xfId="0" applyFill="1" applyBorder="1"/>
    <xf numFmtId="0" fontId="0" fillId="3" borderId="0" xfId="0" applyFill="1" applyBorder="1"/>
    <xf numFmtId="0" fontId="0" fillId="3" borderId="29" xfId="0" applyFill="1" applyBorder="1"/>
    <xf numFmtId="0" fontId="0" fillId="9" borderId="11" xfId="0" applyFill="1" applyBorder="1" applyAlignment="1">
      <alignment horizontal="left"/>
    </xf>
    <xf numFmtId="0" fontId="0" fillId="9" borderId="29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88" fontId="2" fillId="0" borderId="0" xfId="2" applyNumberFormat="1" applyBorder="1" applyAlignment="1">
      <alignment horizontal="center"/>
    </xf>
    <xf numFmtId="0" fontId="0" fillId="0" borderId="28" xfId="0" applyBorder="1"/>
    <xf numFmtId="0" fontId="0" fillId="0" borderId="22" xfId="0" applyBorder="1"/>
    <xf numFmtId="0" fontId="0" fillId="0" borderId="25" xfId="0" applyBorder="1"/>
    <xf numFmtId="0" fontId="0" fillId="3" borderId="28" xfId="0" applyFill="1" applyBorder="1"/>
    <xf numFmtId="0" fontId="0" fillId="3" borderId="22" xfId="0" applyFill="1" applyBorder="1"/>
    <xf numFmtId="0" fontId="0" fillId="3" borderId="25" xfId="0" applyFill="1" applyBorder="1"/>
    <xf numFmtId="190" fontId="0" fillId="9" borderId="29" xfId="0" applyNumberFormat="1" applyFill="1" applyBorder="1" applyAlignment="1">
      <alignment horizontal="center"/>
    </xf>
    <xf numFmtId="17" fontId="0" fillId="11" borderId="26" xfId="0" applyNumberFormat="1" applyFill="1" applyBorder="1" applyAlignment="1">
      <alignment horizontal="center"/>
    </xf>
    <xf numFmtId="10" fontId="2" fillId="11" borderId="27" xfId="2" applyNumberFormat="1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9" borderId="28" xfId="0" applyFill="1" applyBorder="1" applyAlignment="1">
      <alignment horizontal="left"/>
    </xf>
    <xf numFmtId="0" fontId="0" fillId="9" borderId="25" xfId="0" applyFill="1" applyBorder="1" applyAlignment="1">
      <alignment horizontal="center"/>
    </xf>
    <xf numFmtId="17" fontId="0" fillId="11" borderId="28" xfId="0" applyNumberFormat="1" applyFill="1" applyBorder="1" applyAlignment="1">
      <alignment horizontal="center"/>
    </xf>
    <xf numFmtId="10" fontId="2" fillId="11" borderId="22" xfId="2" applyNumberFormat="1" applyFill="1" applyBorder="1" applyAlignment="1">
      <alignment horizontal="center"/>
    </xf>
    <xf numFmtId="10" fontId="0" fillId="11" borderId="22" xfId="0" applyNumberFormat="1" applyFill="1" applyBorder="1" applyAlignment="1">
      <alignment horizontal="center"/>
    </xf>
    <xf numFmtId="0" fontId="0" fillId="11" borderId="25" xfId="0" applyFill="1" applyBorder="1"/>
    <xf numFmtId="0" fontId="0" fillId="10" borderId="26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0" fontId="2" fillId="0" borderId="0" xfId="2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189" fontId="0" fillId="10" borderId="25" xfId="0" applyNumberFormat="1" applyFill="1" applyBorder="1" applyAlignment="1">
      <alignment horizontal="center"/>
    </xf>
    <xf numFmtId="189" fontId="0" fillId="0" borderId="0" xfId="0" applyNumberFormat="1" applyFill="1" applyBorder="1" applyAlignment="1">
      <alignment horizontal="center"/>
    </xf>
    <xf numFmtId="188" fontId="2" fillId="0" borderId="0" xfId="2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88" fontId="2" fillId="0" borderId="31" xfId="2" applyNumberFormat="1" applyBorder="1" applyAlignment="1">
      <alignment horizontal="center"/>
    </xf>
    <xf numFmtId="188" fontId="2" fillId="0" borderId="1" xfId="2" applyNumberFormat="1" applyFont="1" applyBorder="1" applyAlignment="1">
      <alignment horizontal="center"/>
    </xf>
    <xf numFmtId="10" fontId="0" fillId="0" borderId="2" xfId="0" applyNumberFormat="1" applyBorder="1"/>
    <xf numFmtId="17" fontId="0" fillId="0" borderId="23" xfId="0" applyNumberFormat="1" applyBorder="1" applyAlignment="1">
      <alignment horizontal="center"/>
    </xf>
    <xf numFmtId="188" fontId="2" fillId="0" borderId="23" xfId="2" applyNumberFormat="1" applyFont="1" applyBorder="1" applyAlignment="1">
      <alignment horizontal="center"/>
    </xf>
    <xf numFmtId="188" fontId="2" fillId="0" borderId="31" xfId="2" applyNumberFormat="1" applyFont="1" applyBorder="1" applyAlignment="1">
      <alignment horizontal="center"/>
    </xf>
    <xf numFmtId="17" fontId="0" fillId="0" borderId="11" xfId="0" applyNumberFormat="1" applyBorder="1" applyAlignment="1">
      <alignment horizontal="center"/>
    </xf>
    <xf numFmtId="188" fontId="2" fillId="4" borderId="11" xfId="2" applyNumberFormat="1" applyFill="1" applyBorder="1" applyAlignment="1">
      <alignment horizontal="center"/>
    </xf>
    <xf numFmtId="188" fontId="2" fillId="4" borderId="29" xfId="2" applyNumberFormat="1" applyFill="1" applyBorder="1" applyAlignment="1">
      <alignment horizontal="center"/>
    </xf>
    <xf numFmtId="188" fontId="7" fillId="12" borderId="29" xfId="2" applyNumberFormat="1" applyFont="1" applyFill="1" applyBorder="1" applyAlignment="1">
      <alignment horizontal="center"/>
    </xf>
    <xf numFmtId="188" fontId="0" fillId="0" borderId="29" xfId="0" applyNumberFormat="1" applyBorder="1"/>
    <xf numFmtId="10" fontId="7" fillId="12" borderId="29" xfId="2" applyNumberFormat="1" applyFont="1" applyFill="1" applyBorder="1" applyAlignment="1">
      <alignment horizontal="center"/>
    </xf>
    <xf numFmtId="188" fontId="0" fillId="0" borderId="0" xfId="0" applyNumberFormat="1"/>
    <xf numFmtId="17" fontId="0" fillId="0" borderId="28" xfId="0" applyNumberFormat="1" applyBorder="1" applyAlignment="1">
      <alignment horizontal="center"/>
    </xf>
    <xf numFmtId="188" fontId="2" fillId="4" borderId="28" xfId="2" applyNumberFormat="1" applyFill="1" applyBorder="1" applyAlignment="1">
      <alignment horizontal="center"/>
    </xf>
    <xf numFmtId="188" fontId="2" fillId="4" borderId="25" xfId="2" applyNumberFormat="1" applyFill="1" applyBorder="1" applyAlignment="1">
      <alignment horizontal="center"/>
    </xf>
    <xf numFmtId="188" fontId="7" fillId="12" borderId="25" xfId="2" applyNumberFormat="1" applyFont="1" applyFill="1" applyBorder="1" applyAlignment="1">
      <alignment horizontal="center"/>
    </xf>
    <xf numFmtId="188" fontId="2" fillId="0" borderId="22" xfId="2" applyNumberFormat="1" applyBorder="1" applyAlignment="1">
      <alignment horizontal="center"/>
    </xf>
    <xf numFmtId="188" fontId="0" fillId="0" borderId="25" xfId="0" applyNumberFormat="1" applyBorder="1"/>
    <xf numFmtId="10" fontId="0" fillId="0" borderId="0" xfId="0" applyNumberFormat="1"/>
    <xf numFmtId="17" fontId="0" fillId="0" borderId="0" xfId="0" applyNumberFormat="1" applyBorder="1" applyAlignment="1">
      <alignment horizontal="center"/>
    </xf>
    <xf numFmtId="188" fontId="2" fillId="4" borderId="4" xfId="2" applyNumberFormat="1" applyFill="1" applyBorder="1" applyAlignment="1">
      <alignment horizontal="center"/>
    </xf>
    <xf numFmtId="10" fontId="0" fillId="0" borderId="0" xfId="0" applyNumberFormat="1" applyBorder="1"/>
    <xf numFmtId="188" fontId="2" fillId="3" borderId="4" xfId="2" applyNumberFormat="1" applyFill="1" applyBorder="1" applyAlignment="1">
      <alignment horizontal="center"/>
    </xf>
    <xf numFmtId="188" fontId="8" fillId="13" borderId="2" xfId="2" applyNumberFormat="1" applyFont="1" applyFill="1" applyBorder="1" applyAlignment="1">
      <alignment horizontal="center"/>
    </xf>
    <xf numFmtId="10" fontId="2" fillId="3" borderId="30" xfId="2" applyNumberFormat="1" applyFont="1" applyFill="1" applyBorder="1" applyAlignment="1">
      <alignment horizontal="left"/>
    </xf>
    <xf numFmtId="188" fontId="2" fillId="3" borderId="30" xfId="2" applyNumberForma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/>
    <xf numFmtId="188" fontId="8" fillId="13" borderId="4" xfId="2" applyNumberFormat="1" applyFont="1" applyFill="1" applyBorder="1" applyAlignment="1">
      <alignment horizontal="center"/>
    </xf>
    <xf numFmtId="188" fontId="7" fillId="0" borderId="4" xfId="2" applyNumberFormat="1" applyFont="1" applyFill="1" applyBorder="1" applyAlignment="1">
      <alignment horizontal="center"/>
    </xf>
    <xf numFmtId="188" fontId="7" fillId="0" borderId="11" xfId="2" applyNumberFormat="1" applyFont="1" applyFill="1" applyBorder="1" applyAlignment="1">
      <alignment horizontal="center"/>
    </xf>
    <xf numFmtId="188" fontId="2" fillId="0" borderId="4" xfId="2" applyNumberFormat="1" applyFill="1" applyBorder="1" applyAlignment="1">
      <alignment horizontal="center"/>
    </xf>
    <xf numFmtId="188" fontId="2" fillId="0" borderId="4" xfId="2" applyNumberFormat="1" applyBorder="1" applyAlignment="1">
      <alignment horizontal="center"/>
    </xf>
    <xf numFmtId="188" fontId="2" fillId="0" borderId="0" xfId="2" applyNumberForma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88" fontId="2" fillId="0" borderId="26" xfId="2" applyNumberFormat="1" applyFont="1" applyBorder="1" applyAlignment="1">
      <alignment horizontal="center"/>
    </xf>
    <xf numFmtId="188" fontId="2" fillId="0" borderId="24" xfId="2" applyNumberFormat="1" applyFont="1" applyBorder="1" applyAlignment="1">
      <alignment horizontal="center"/>
    </xf>
    <xf numFmtId="188" fontId="2" fillId="4" borderId="26" xfId="2" applyNumberFormat="1" applyFill="1" applyBorder="1" applyAlignment="1">
      <alignment horizontal="center"/>
    </xf>
    <xf numFmtId="188" fontId="2" fillId="4" borderId="24" xfId="2" applyNumberFormat="1" applyFill="1" applyBorder="1" applyAlignment="1">
      <alignment horizontal="center"/>
    </xf>
    <xf numFmtId="0" fontId="7" fillId="12" borderId="29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7" fillId="12" borderId="29" xfId="2" applyNumberFormat="1" applyFont="1" applyFill="1" applyBorder="1" applyAlignment="1">
      <alignment horizontal="center"/>
    </xf>
    <xf numFmtId="188" fontId="7" fillId="12" borderId="11" xfId="2" applyNumberFormat="1" applyFont="1" applyFill="1" applyBorder="1" applyAlignment="1">
      <alignment horizontal="center"/>
    </xf>
    <xf numFmtId="10" fontId="2" fillId="3" borderId="4" xfId="2" applyNumberFormat="1" applyFill="1" applyBorder="1" applyAlignment="1">
      <alignment horizontal="center"/>
    </xf>
    <xf numFmtId="10" fontId="2" fillId="3" borderId="11" xfId="2" applyNumberFormat="1" applyFill="1" applyBorder="1" applyAlignment="1">
      <alignment horizontal="center"/>
    </xf>
    <xf numFmtId="188" fontId="8" fillId="13" borderId="11" xfId="2" applyNumberFormat="1" applyFont="1" applyFill="1" applyBorder="1" applyAlignment="1">
      <alignment horizontal="center"/>
    </xf>
    <xf numFmtId="10" fontId="2" fillId="0" borderId="4" xfId="2" applyNumberFormat="1" applyFill="1" applyBorder="1" applyAlignment="1">
      <alignment horizontal="center"/>
    </xf>
    <xf numFmtId="10" fontId="2" fillId="0" borderId="11" xfId="2" applyNumberFormat="1" applyBorder="1" applyAlignment="1">
      <alignment horizontal="center"/>
    </xf>
    <xf numFmtId="10" fontId="2" fillId="0" borderId="4" xfId="2" applyNumberFormat="1" applyBorder="1" applyAlignment="1">
      <alignment horizontal="center"/>
    </xf>
    <xf numFmtId="10" fontId="0" fillId="10" borderId="28" xfId="2" applyNumberFormat="1" applyFont="1" applyFill="1" applyBorder="1" applyAlignment="1">
      <alignment horizontal="center"/>
    </xf>
    <xf numFmtId="10" fontId="0" fillId="4" borderId="31" xfId="2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0" fillId="4" borderId="2" xfId="2" applyNumberFormat="1" applyFont="1" applyFill="1" applyBorder="1" applyAlignment="1">
      <alignment horizontal="center"/>
    </xf>
    <xf numFmtId="10" fontId="0" fillId="4" borderId="4" xfId="2" applyNumberFormat="1" applyFont="1" applyFill="1" applyBorder="1" applyAlignment="1">
      <alignment horizontal="center"/>
    </xf>
    <xf numFmtId="0" fontId="8" fillId="3" borderId="26" xfId="0" applyFont="1" applyFill="1" applyBorder="1"/>
    <xf numFmtId="0" fontId="8" fillId="3" borderId="11" xfId="0" applyFont="1" applyFill="1" applyBorder="1"/>
    <xf numFmtId="10" fontId="8" fillId="3" borderId="0" xfId="0" applyNumberFormat="1" applyFont="1" applyFill="1" applyBorder="1" applyAlignment="1"/>
    <xf numFmtId="10" fontId="8" fillId="3" borderId="29" xfId="0" applyNumberFormat="1" applyFont="1" applyFill="1" applyBorder="1" applyAlignment="1"/>
    <xf numFmtId="10" fontId="8" fillId="3" borderId="11" xfId="0" applyNumberFormat="1" applyFont="1" applyFill="1" applyBorder="1" applyAlignment="1"/>
    <xf numFmtId="10" fontId="8" fillId="3" borderId="28" xfId="0" applyNumberFormat="1" applyFont="1" applyFill="1" applyBorder="1" applyAlignment="1"/>
    <xf numFmtId="10" fontId="8" fillId="3" borderId="22" xfId="0" applyNumberFormat="1" applyFont="1" applyFill="1" applyBorder="1" applyAlignment="1"/>
    <xf numFmtId="10" fontId="8" fillId="3" borderId="25" xfId="0" applyNumberFormat="1" applyFont="1" applyFill="1" applyBorder="1" applyAlignment="1"/>
    <xf numFmtId="0" fontId="8" fillId="3" borderId="23" xfId="0" applyFont="1" applyFill="1" applyBorder="1"/>
    <xf numFmtId="0" fontId="8" fillId="3" borderId="31" xfId="0" applyFont="1" applyFill="1" applyBorder="1"/>
    <xf numFmtId="0" fontId="8" fillId="3" borderId="26" xfId="0" applyFont="1" applyFill="1" applyBorder="1" applyAlignment="1">
      <alignment horizontal="left"/>
    </xf>
    <xf numFmtId="9" fontId="8" fillId="3" borderId="24" xfId="0" applyNumberFormat="1" applyFont="1" applyFill="1" applyBorder="1" applyAlignment="1">
      <alignment horizontal="center"/>
    </xf>
    <xf numFmtId="0" fontId="8" fillId="3" borderId="11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center"/>
    </xf>
    <xf numFmtId="0" fontId="8" fillId="3" borderId="28" xfId="0" applyFont="1" applyFill="1" applyBorder="1" applyAlignment="1">
      <alignment horizontal="left"/>
    </xf>
    <xf numFmtId="0" fontId="8" fillId="3" borderId="25" xfId="0" applyFont="1" applyFill="1" applyBorder="1" applyAlignment="1">
      <alignment horizontal="center"/>
    </xf>
    <xf numFmtId="0" fontId="8" fillId="0" borderId="23" xfId="0" applyFont="1" applyBorder="1"/>
    <xf numFmtId="0" fontId="8" fillId="0" borderId="3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Comparisons!#REF!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0-48D7-8207-714412A99FB1}"/>
            </c:ext>
          </c:extLst>
        </c:ser>
        <c:ser>
          <c:idx val="1"/>
          <c:order val="1"/>
          <c:tx>
            <c:strRef>
              <c:f>Comparisons!#REF!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Comparisons!#REF!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0-48D7-8207-714412A99FB1}"/>
            </c:ext>
          </c:extLst>
        </c:ser>
        <c:ser>
          <c:idx val="2"/>
          <c:order val="2"/>
          <c:tx>
            <c:strRef>
              <c:f>Comparisons!#REF!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Comparisons!#REF!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0-48D7-8207-714412A9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774720"/>
        <c:axId val="1"/>
      </c:lineChart>
      <c:catAx>
        <c:axId val="208977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774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63070539419086"/>
          <c:y val="5.6716417910447764E-2"/>
          <c:w val="0.8091286307053942"/>
          <c:h val="0.80895522388059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'DZCV Short-Term Model'!$C$14</c:f>
              <c:strCache>
                <c:ptCount val="1"/>
                <c:pt idx="0">
                  <c:v>HistDZCV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'DZCV Short-Term Model'!$A$15:$A$110</c:f>
              <c:numCache>
                <c:formatCode>mmm\-yy</c:formatCode>
                <c:ptCount val="96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</c:numCache>
            </c:numRef>
          </c:xVal>
          <c:yVal>
            <c:numRef>
              <c:f>'DZCV Short-Term Model'!$C$15:$C$110</c:f>
              <c:numCache>
                <c:formatCode>0.0%</c:formatCode>
                <c:ptCount val="96"/>
                <c:pt idx="0">
                  <c:v>3.0857142857142916E-2</c:v>
                </c:pt>
                <c:pt idx="1">
                  <c:v>3.0716723549487845E-2</c:v>
                </c:pt>
                <c:pt idx="2">
                  <c:v>2.9378531073446235E-2</c:v>
                </c:pt>
                <c:pt idx="3">
                  <c:v>2.5813692480359363E-2</c:v>
                </c:pt>
                <c:pt idx="4">
                  <c:v>2.4636058230683044E-2</c:v>
                </c:pt>
                <c:pt idx="5">
                  <c:v>2.6905829596412412E-2</c:v>
                </c:pt>
                <c:pt idx="6">
                  <c:v>2.6875699888017968E-2</c:v>
                </c:pt>
                <c:pt idx="7">
                  <c:v>2.9180695847362603E-2</c:v>
                </c:pt>
                <c:pt idx="8">
                  <c:v>2.8026905829596327E-2</c:v>
                </c:pt>
                <c:pt idx="9">
                  <c:v>2.5755879059350395E-2</c:v>
                </c:pt>
                <c:pt idx="10">
                  <c:v>2.681564245810053E-2</c:v>
                </c:pt>
                <c:pt idx="11">
                  <c:v>2.9017857142857206E-2</c:v>
                </c:pt>
                <c:pt idx="12">
                  <c:v>2.8824833702882469E-2</c:v>
                </c:pt>
                <c:pt idx="13">
                  <c:v>2.9801324503311299E-2</c:v>
                </c:pt>
                <c:pt idx="14">
                  <c:v>2.9637760702524663E-2</c:v>
                </c:pt>
                <c:pt idx="15">
                  <c:v>3.0634573304157531E-2</c:v>
                </c:pt>
                <c:pt idx="16">
                  <c:v>3.1693989071038375E-2</c:v>
                </c:pt>
                <c:pt idx="17">
                  <c:v>3.1659388646288367E-2</c:v>
                </c:pt>
                <c:pt idx="18">
                  <c:v>3.1624863685932203E-2</c:v>
                </c:pt>
                <c:pt idx="19">
                  <c:v>3.1624863685932203E-2</c:v>
                </c:pt>
                <c:pt idx="20">
                  <c:v>3.1624863685932203E-2</c:v>
                </c:pt>
                <c:pt idx="21">
                  <c:v>3.3842794759825434E-2</c:v>
                </c:pt>
                <c:pt idx="22">
                  <c:v>3.1556039173014083E-2</c:v>
                </c:pt>
                <c:pt idx="23">
                  <c:v>3.1453362255965178E-2</c:v>
                </c:pt>
                <c:pt idx="24">
                  <c:v>2.6939655172413701E-2</c:v>
                </c:pt>
                <c:pt idx="25">
                  <c:v>2.3579849946409492E-2</c:v>
                </c:pt>
                <c:pt idx="26">
                  <c:v>1.9189765458422103E-2</c:v>
                </c:pt>
                <c:pt idx="27">
                  <c:v>1.6985138004246281E-2</c:v>
                </c:pt>
                <c:pt idx="28">
                  <c:v>1.9067796610169552E-2</c:v>
                </c:pt>
                <c:pt idx="29">
                  <c:v>1.7989417989418E-2</c:v>
                </c:pt>
                <c:pt idx="30">
                  <c:v>1.7970401691332016E-2</c:v>
                </c:pt>
                <c:pt idx="31">
                  <c:v>1.9027484143763429E-2</c:v>
                </c:pt>
                <c:pt idx="32">
                  <c:v>2.008456659619462E-2</c:v>
                </c:pt>
                <c:pt idx="33">
                  <c:v>2.2175290390707536E-2</c:v>
                </c:pt>
                <c:pt idx="34">
                  <c:v>2.320675105485237E-2</c:v>
                </c:pt>
                <c:pt idx="35">
                  <c:v>2.4185068349106276E-2</c:v>
                </c:pt>
                <c:pt idx="36">
                  <c:v>3.4627492130115289E-2</c:v>
                </c:pt>
                <c:pt idx="37">
                  <c:v>3.5602094240837712E-2</c:v>
                </c:pt>
                <c:pt idx="38">
                  <c:v>3.661087866108792E-2</c:v>
                </c:pt>
                <c:pt idx="39">
                  <c:v>3.8622129436325814E-2</c:v>
                </c:pt>
                <c:pt idx="40">
                  <c:v>3.7422037422037313E-2</c:v>
                </c:pt>
                <c:pt idx="41">
                  <c:v>3.9501039501039559E-2</c:v>
                </c:pt>
                <c:pt idx="42">
                  <c:v>4.1536863966770587E-2</c:v>
                </c:pt>
                <c:pt idx="43">
                  <c:v>4.2531120331950056E-2</c:v>
                </c:pt>
                <c:pt idx="44">
                  <c:v>4.3523316062176187E-2</c:v>
                </c:pt>
                <c:pt idx="45">
                  <c:v>4.2355371900826499E-2</c:v>
                </c:pt>
                <c:pt idx="46">
                  <c:v>3.8144329896907303E-2</c:v>
                </c:pt>
                <c:pt idx="47">
                  <c:v>3.9014373716632411E-2</c:v>
                </c:pt>
                <c:pt idx="48">
                  <c:v>3.1440162271805461E-2</c:v>
                </c:pt>
                <c:pt idx="49">
                  <c:v>3.1344792719919079E-2</c:v>
                </c:pt>
                <c:pt idx="50">
                  <c:v>3.128153380423826E-2</c:v>
                </c:pt>
                <c:pt idx="51">
                  <c:v>3.015075376884413E-2</c:v>
                </c:pt>
                <c:pt idx="52">
                  <c:v>2.8056112224448926E-2</c:v>
                </c:pt>
                <c:pt idx="53">
                  <c:v>2.4999999999999911E-2</c:v>
                </c:pt>
                <c:pt idx="54">
                  <c:v>1.9940179461615193E-2</c:v>
                </c:pt>
                <c:pt idx="55">
                  <c:v>1.7910447761193993E-2</c:v>
                </c:pt>
                <c:pt idx="56">
                  <c:v>1.5888778550148919E-2</c:v>
                </c:pt>
                <c:pt idx="57">
                  <c:v>1.2884043607532147E-2</c:v>
                </c:pt>
                <c:pt idx="58">
                  <c:v>1.5888778550148919E-2</c:v>
                </c:pt>
                <c:pt idx="59">
                  <c:v>1.1857707509881354E-2</c:v>
                </c:pt>
                <c:pt idx="60">
                  <c:v>9.8328416912487615E-3</c:v>
                </c:pt>
                <c:pt idx="61">
                  <c:v>6.8627450980391913E-3</c:v>
                </c:pt>
                <c:pt idx="62">
                  <c:v>4.8923679060666192E-3</c:v>
                </c:pt>
                <c:pt idx="63">
                  <c:v>3.9024390243902474E-3</c:v>
                </c:pt>
                <c:pt idx="64">
                  <c:v>3.8986354775829568E-3</c:v>
                </c:pt>
                <c:pt idx="65">
                  <c:v>2.9268292682926855E-3</c:v>
                </c:pt>
                <c:pt idx="66">
                  <c:v>4.8875855327468187E-3</c:v>
                </c:pt>
                <c:pt idx="67">
                  <c:v>4.8875855327468187E-3</c:v>
                </c:pt>
                <c:pt idx="68">
                  <c:v>4.8875855327468187E-3</c:v>
                </c:pt>
                <c:pt idx="69">
                  <c:v>5.8708414872796766E-3</c:v>
                </c:pt>
                <c:pt idx="70">
                  <c:v>3.910068426197455E-3</c:v>
                </c:pt>
                <c:pt idx="71">
                  <c:v>5.859375E-3</c:v>
                </c:pt>
                <c:pt idx="72">
                  <c:v>4.8685491723465812E-3</c:v>
                </c:pt>
                <c:pt idx="73">
                  <c:v>4.8685491723465812E-3</c:v>
                </c:pt>
                <c:pt idx="74">
                  <c:v>5.8422590068158975E-3</c:v>
                </c:pt>
                <c:pt idx="75">
                  <c:v>4.8590864917394949E-3</c:v>
                </c:pt>
                <c:pt idx="76">
                  <c:v>3.8834951456310218E-3</c:v>
                </c:pt>
                <c:pt idx="77">
                  <c:v>5.8365758754863606E-3</c:v>
                </c:pt>
                <c:pt idx="78">
                  <c:v>5.8365758754863606E-3</c:v>
                </c:pt>
                <c:pt idx="79">
                  <c:v>4.8638132295719672E-3</c:v>
                </c:pt>
                <c:pt idx="80">
                  <c:v>3.8910505836575737E-3</c:v>
                </c:pt>
                <c:pt idx="81">
                  <c:v>1.9455252918287869E-3</c:v>
                </c:pt>
                <c:pt idx="82">
                  <c:v>1.9474196689386325E-3</c:v>
                </c:pt>
                <c:pt idx="83">
                  <c:v>9.7087378640781097E-4</c:v>
                </c:pt>
                <c:pt idx="84">
                  <c:v>9.6899224806201723E-4</c:v>
                </c:pt>
                <c:pt idx="85">
                  <c:v>1.9379844961240345E-3</c:v>
                </c:pt>
                <c:pt idx="86">
                  <c:v>2.9041626331074433E-3</c:v>
                </c:pt>
                <c:pt idx="87">
                  <c:v>3.8684719535782008E-3</c:v>
                </c:pt>
                <c:pt idx="88">
                  <c:v>3.8684719535782008E-3</c:v>
                </c:pt>
                <c:pt idx="89">
                  <c:v>2.9013539651836506E-3</c:v>
                </c:pt>
                <c:pt idx="90">
                  <c:v>2.9013539651836506E-3</c:v>
                </c:pt>
                <c:pt idx="91">
                  <c:v>2.9041626331074433E-3</c:v>
                </c:pt>
                <c:pt idx="92">
                  <c:v>4.8449612403100861E-3</c:v>
                </c:pt>
                <c:pt idx="93">
                  <c:v>6.7961165048544547E-3</c:v>
                </c:pt>
                <c:pt idx="94">
                  <c:v>6.8027210884351597E-3</c:v>
                </c:pt>
                <c:pt idx="95">
                  <c:v>5.8195926285160571E-3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F-42DF-B6B3-E0E87D8AE610}"/>
            </c:ext>
          </c:extLst>
        </c:ser>
        <c:ser>
          <c:idx val="1"/>
          <c:order val="1"/>
          <c:tx>
            <c:strRef>
              <c:f>'DZCV Short-Term Model'!$D$14</c:f>
              <c:strCache>
                <c:ptCount val="1"/>
                <c:pt idx="0">
                  <c:v>PredictDZCV</c:v>
                </c:pt>
              </c:strCache>
            </c:strRef>
          </c:tx>
          <c:spPr>
            <a:ln w="25400">
              <a:solidFill>
                <a:srgbClr val="996666"/>
              </a:solidFill>
              <a:prstDash val="solid"/>
            </a:ln>
          </c:spPr>
          <c:marker>
            <c:symbol val="none"/>
          </c:marker>
          <c:xVal>
            <c:numRef>
              <c:f>'DZCV Short-Term Model'!$A$15:$A$158</c:f>
              <c:numCache>
                <c:formatCode>mmm\-yy</c:formatCode>
                <c:ptCount val="144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</c:numCache>
            </c:numRef>
          </c:xVal>
          <c:yVal>
            <c:numRef>
              <c:f>'DZCV Short-Term Model'!$D$15:$D$158</c:f>
              <c:numCache>
                <c:formatCode>0.0%</c:formatCode>
                <c:ptCount val="144"/>
                <c:pt idx="5">
                  <c:v>2.3546342366825204E-2</c:v>
                </c:pt>
                <c:pt idx="6">
                  <c:v>2.6234934283606993E-2</c:v>
                </c:pt>
                <c:pt idx="7">
                  <c:v>2.6927757327530222E-2</c:v>
                </c:pt>
                <c:pt idx="8">
                  <c:v>2.9726010843927345E-2</c:v>
                </c:pt>
                <c:pt idx="9">
                  <c:v>2.8155238454353221E-2</c:v>
                </c:pt>
                <c:pt idx="10">
                  <c:v>2.5486267298500231E-2</c:v>
                </c:pt>
                <c:pt idx="11">
                  <c:v>2.6087065259975617E-2</c:v>
                </c:pt>
                <c:pt idx="12">
                  <c:v>2.865466396545931E-2</c:v>
                </c:pt>
                <c:pt idx="13">
                  <c:v>2.8968797115506165E-2</c:v>
                </c:pt>
                <c:pt idx="14">
                  <c:v>2.9886558702428675E-2</c:v>
                </c:pt>
                <c:pt idx="15">
                  <c:v>2.9270600618410927E-2</c:v>
                </c:pt>
                <c:pt idx="16">
                  <c:v>3.03873918921376E-2</c:v>
                </c:pt>
                <c:pt idx="17">
                  <c:v>3.1433794361354649E-2</c:v>
                </c:pt>
                <c:pt idx="18">
                  <c:v>3.1487477355462458E-2</c:v>
                </c:pt>
                <c:pt idx="19">
                  <c:v>3.1322225316835942E-2</c:v>
                </c:pt>
                <c:pt idx="20">
                  <c:v>3.1136811488767995E-2</c:v>
                </c:pt>
                <c:pt idx="21">
                  <c:v>3.1075837411050779E-2</c:v>
                </c:pt>
                <c:pt idx="22">
                  <c:v>3.3550962811084148E-2</c:v>
                </c:pt>
                <c:pt idx="23">
                  <c:v>3.1188711080790823E-2</c:v>
                </c:pt>
                <c:pt idx="24">
                  <c:v>3.104093368621497E-2</c:v>
                </c:pt>
                <c:pt idx="25">
                  <c:v>2.5605705612149011E-2</c:v>
                </c:pt>
                <c:pt idx="26">
                  <c:v>2.2024846009886963E-2</c:v>
                </c:pt>
                <c:pt idx="27">
                  <c:v>1.7044543643633531E-2</c:v>
                </c:pt>
                <c:pt idx="28">
                  <c:v>1.5179409916437002E-2</c:v>
                </c:pt>
                <c:pt idx="29">
                  <c:v>1.8032290995682897E-2</c:v>
                </c:pt>
                <c:pt idx="30">
                  <c:v>1.7693765407471244E-2</c:v>
                </c:pt>
                <c:pt idx="31">
                  <c:v>1.8050276724436844E-2</c:v>
                </c:pt>
                <c:pt idx="32">
                  <c:v>1.8844406879495356E-2</c:v>
                </c:pt>
                <c:pt idx="33">
                  <c:v>2.0276087838509677E-2</c:v>
                </c:pt>
                <c:pt idx="34">
                  <c:v>2.2697618212304808E-2</c:v>
                </c:pt>
                <c:pt idx="35">
                  <c:v>2.3798436870641038E-2</c:v>
                </c:pt>
                <c:pt idx="36">
                  <c:v>2.4804162094131939E-2</c:v>
                </c:pt>
                <c:pt idx="37">
                  <c:v>3.6116213854501186E-2</c:v>
                </c:pt>
                <c:pt idx="38">
                  <c:v>3.7519463433974019E-2</c:v>
                </c:pt>
                <c:pt idx="39">
                  <c:v>3.8485053793149294E-2</c:v>
                </c:pt>
                <c:pt idx="40">
                  <c:v>3.8925117930644577E-2</c:v>
                </c:pt>
                <c:pt idx="41">
                  <c:v>3.7454476608439667E-2</c:v>
                </c:pt>
                <c:pt idx="42">
                  <c:v>3.9530994891325298E-2</c:v>
                </c:pt>
                <c:pt idx="43">
                  <c:v>4.1541889371981E-2</c:v>
                </c:pt>
                <c:pt idx="44">
                  <c:v>4.2981367542470984E-2</c:v>
                </c:pt>
                <c:pt idx="45">
                  <c:v>4.3681091755997471E-2</c:v>
                </c:pt>
                <c:pt idx="46">
                  <c:v>4.203794204567525E-2</c:v>
                </c:pt>
                <c:pt idx="47">
                  <c:v>3.7116428657646174E-2</c:v>
                </c:pt>
                <c:pt idx="48">
                  <c:v>3.7656101808777494E-2</c:v>
                </c:pt>
                <c:pt idx="49">
                  <c:v>2.9435682598546172E-2</c:v>
                </c:pt>
                <c:pt idx="50">
                  <c:v>2.9720438874588199E-2</c:v>
                </c:pt>
                <c:pt idx="51">
                  <c:v>2.9481473212102136E-2</c:v>
                </c:pt>
                <c:pt idx="52">
                  <c:v>2.9522513591862691E-2</c:v>
                </c:pt>
                <c:pt idx="53">
                  <c:v>2.7196452439767607E-2</c:v>
                </c:pt>
                <c:pt idx="54">
                  <c:v>2.3714074328378729E-2</c:v>
                </c:pt>
                <c:pt idx="55">
                  <c:v>1.8121835513234694E-2</c:v>
                </c:pt>
                <c:pt idx="56">
                  <c:v>1.5996924261916092E-2</c:v>
                </c:pt>
                <c:pt idx="57">
                  <c:v>1.4279043396251178E-2</c:v>
                </c:pt>
                <c:pt idx="58">
                  <c:v>1.1765464097301498E-2</c:v>
                </c:pt>
                <c:pt idx="59">
                  <c:v>1.5327851013119257E-2</c:v>
                </c:pt>
                <c:pt idx="60">
                  <c:v>1.1397800255672162E-2</c:v>
                </c:pt>
                <c:pt idx="61">
                  <c:v>9.4877265088804032E-3</c:v>
                </c:pt>
                <c:pt idx="62">
                  <c:v>5.5524214823981224E-3</c:v>
                </c:pt>
                <c:pt idx="63">
                  <c:v>3.8861714237459857E-3</c:v>
                </c:pt>
                <c:pt idx="64">
                  <c:v>3.1027720562147258E-3</c:v>
                </c:pt>
                <c:pt idx="65">
                  <c:v>3.6376178808395941E-3</c:v>
                </c:pt>
                <c:pt idx="66">
                  <c:v>2.9826630292082591E-3</c:v>
                </c:pt>
                <c:pt idx="67">
                  <c:v>5.3375317727279228E-3</c:v>
                </c:pt>
                <c:pt idx="68">
                  <c:v>5.4464938147135277E-3</c:v>
                </c:pt>
                <c:pt idx="69">
                  <c:v>5.6366647330959169E-3</c:v>
                </c:pt>
                <c:pt idx="70">
                  <c:v>6.3925126779413024E-3</c:v>
                </c:pt>
                <c:pt idx="71">
                  <c:v>4.2300035731520531E-3</c:v>
                </c:pt>
                <c:pt idx="72">
                  <c:v>6.2634819300894529E-3</c:v>
                </c:pt>
                <c:pt idx="73">
                  <c:v>5.0924817820881775E-3</c:v>
                </c:pt>
                <c:pt idx="74">
                  <c:v>5.3935060310956349E-3</c:v>
                </c:pt>
                <c:pt idx="75">
                  <c:v>6.2241515890909243E-3</c:v>
                </c:pt>
                <c:pt idx="76">
                  <c:v>5.3636027875297396E-3</c:v>
                </c:pt>
                <c:pt idx="77">
                  <c:v>4.1749381845974272E-3</c:v>
                </c:pt>
                <c:pt idx="78">
                  <c:v>6.0945775002235764E-3</c:v>
                </c:pt>
                <c:pt idx="79">
                  <c:v>6.3240308813054822E-3</c:v>
                </c:pt>
                <c:pt idx="80">
                  <c:v>5.4080803127293537E-3</c:v>
                </c:pt>
                <c:pt idx="81">
                  <c:v>3.9298398699090182E-3</c:v>
                </c:pt>
                <c:pt idx="82">
                  <c:v>1.6839751669032411E-3</c:v>
                </c:pt>
                <c:pt idx="83">
                  <c:v>1.7296068750042787E-3</c:v>
                </c:pt>
                <c:pt idx="84" formatCode="0.00%">
                  <c:v>7.7772894347200733E-4</c:v>
                </c:pt>
                <c:pt idx="85" formatCode="0.00%">
                  <c:v>1.0344120326683198E-3</c:v>
                </c:pt>
                <c:pt idx="86">
                  <c:v>2.116438512912806E-3</c:v>
                </c:pt>
                <c:pt idx="87">
                  <c:v>3.3492113946682798E-3</c:v>
                </c:pt>
                <c:pt idx="88">
                  <c:v>4.4312299120922204E-3</c:v>
                </c:pt>
                <c:pt idx="89">
                  <c:v>4.3123505890177733E-3</c:v>
                </c:pt>
                <c:pt idx="90">
                  <c:v>3.0491970333683858E-3</c:v>
                </c:pt>
                <c:pt idx="91">
                  <c:v>2.7991899246859651E-3</c:v>
                </c:pt>
                <c:pt idx="92">
                  <c:v>2.793576491706242E-3</c:v>
                </c:pt>
                <c:pt idx="93">
                  <c:v>5.1436760518439768E-3</c:v>
                </c:pt>
                <c:pt idx="94">
                  <c:v>7.4426836028275503E-3</c:v>
                </c:pt>
                <c:pt idx="95">
                  <c:v>7.5935421101139119E-3</c:v>
                </c:pt>
                <c:pt idx="96" formatCode="0.00%">
                  <c:v>6.2933648232925011E-3</c:v>
                </c:pt>
                <c:pt idx="97" formatCode="0.00%">
                  <c:v>6.3321551202306448E-3</c:v>
                </c:pt>
                <c:pt idx="98">
                  <c:v>5.3776286086267434E-3</c:v>
                </c:pt>
                <c:pt idx="99">
                  <c:v>5.9078902385585269E-3</c:v>
                </c:pt>
                <c:pt idx="100">
                  <c:v>6.4266307149782936E-3</c:v>
                </c:pt>
                <c:pt idx="101">
                  <c:v>6.9341003614447451E-3</c:v>
                </c:pt>
                <c:pt idx="102">
                  <c:v>7.430544062661526E-3</c:v>
                </c:pt>
                <c:pt idx="103">
                  <c:v>7.91620138264886E-3</c:v>
                </c:pt>
                <c:pt idx="104">
                  <c:v>8.3913066803476336E-3</c:v>
                </c:pt>
                <c:pt idx="105">
                  <c:v>8.8560892227117164E-3</c:v>
                </c:pt>
                <c:pt idx="106">
                  <c:v>9.3107732953430916E-3</c:v>
                </c:pt>
                <c:pt idx="107">
                  <c:v>9.7555783107231824E-3</c:v>
                </c:pt>
                <c:pt idx="108">
                  <c:v>1.0190718914092607E-2</c:v>
                </c:pt>
                <c:pt idx="109">
                  <c:v>1.0616405087030443E-2</c:v>
                </c:pt>
                <c:pt idx="110">
                  <c:v>1.1032842248783006E-2</c:v>
                </c:pt>
                <c:pt idx="111">
                  <c:v>1.1440231355391023E-2</c:v>
                </c:pt>
                <c:pt idx="112">
                  <c:v>1.1838768996663035E-2</c:v>
                </c:pt>
                <c:pt idx="113">
                  <c:v>1.2228647491041838E-2</c:v>
                </c:pt>
                <c:pt idx="114">
                  <c:v>1.2610054978409724E-2</c:v>
                </c:pt>
                <c:pt idx="115">
                  <c:v>1.2983175510877321E-2</c:v>
                </c:pt>
                <c:pt idx="116">
                  <c:v>1.3348189141599836E-2</c:v>
                </c:pt>
                <c:pt idx="117">
                  <c:v>1.3705272011663553E-2</c:v>
                </c:pt>
                <c:pt idx="118">
                  <c:v>1.4054596435084535E-2</c:v>
                </c:pt>
                <c:pt idx="119">
                  <c:v>1.4396330981960522E-2</c:v>
                </c:pt>
                <c:pt idx="120">
                  <c:v>1.4730640559816171E-2</c:v>
                </c:pt>
                <c:pt idx="121">
                  <c:v>1.5057686493180877E-2</c:v>
                </c:pt>
                <c:pt idx="122">
                  <c:v>1.5377626601437587E-2</c:v>
                </c:pt>
                <c:pt idx="123">
                  <c:v>1.5690615274980172E-2</c:v>
                </c:pt>
                <c:pt idx="124">
                  <c:v>1.5996803549716096E-2</c:v>
                </c:pt>
                <c:pt idx="125">
                  <c:v>1.629633917995035E-2</c:v>
                </c:pt>
                <c:pt idx="126">
                  <c:v>1.6589366709685815E-2</c:v>
                </c:pt>
                <c:pt idx="127">
                  <c:v>1.687602754237446E-2</c:v>
                </c:pt>
                <c:pt idx="128">
                  <c:v>1.7156460009153027E-2</c:v>
                </c:pt>
                <c:pt idx="129">
                  <c:v>1.7430799435596157E-2</c:v>
                </c:pt>
                <c:pt idx="130">
                  <c:v>1.769917820701913E-2</c:v>
                </c:pt>
                <c:pt idx="131">
                  <c:v>1.7961725832361764E-2</c:v>
                </c:pt>
                <c:pt idx="132">
                  <c:v>1.8218569006684292E-2</c:v>
                </c:pt>
                <c:pt idx="133">
                  <c:v>1.8469831672305363E-2</c:v>
                </c:pt>
                <c:pt idx="134">
                  <c:v>1.8715635078611684E-2</c:v>
                </c:pt>
                <c:pt idx="135">
                  <c:v>1.8956097840568165E-2</c:v>
                </c:pt>
                <c:pt idx="136">
                  <c:v>1.919133599595679E-2</c:v>
                </c:pt>
                <c:pt idx="137">
                  <c:v>1.9421463061371838E-2</c:v>
                </c:pt>
                <c:pt idx="138">
                  <c:v>1.9646590086998494E-2</c:v>
                </c:pt>
                <c:pt idx="139">
                  <c:v>1.9866825710201253E-2</c:v>
                </c:pt>
                <c:pt idx="140">
                  <c:v>2.0082276207947999E-2</c:v>
                </c:pt>
                <c:pt idx="141">
                  <c:v>2.0293045548095051E-2</c:v>
                </c:pt>
                <c:pt idx="142">
                  <c:v>2.0499235439557926E-2</c:v>
                </c:pt>
                <c:pt idx="143">
                  <c:v>2.0700945381392021E-2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3F-42DF-B6B3-E0E87D8AE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63648"/>
        <c:axId val="1"/>
      </c:scatterChart>
      <c:valAx>
        <c:axId val="2057963648"/>
        <c:scaling>
          <c:orientation val="minMax"/>
          <c:max val="38100"/>
          <c:min val="33604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730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963648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48132780082988"/>
          <c:y val="0.11343283582089553"/>
          <c:w val="0.26970954356846472"/>
          <c:h val="0.140298507462686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Trader Inputed RPI - all items</a:t>
            </a:r>
          </a:p>
        </c:rich>
      </c:tx>
      <c:layout>
        <c:manualLayout>
          <c:xMode val="edge"/>
          <c:yMode val="edge"/>
          <c:x val="0.22687647741546244"/>
          <c:y val="5.99455838427918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40998311038243E-2"/>
          <c:y val="0.182561550793957"/>
          <c:w val="0.87958265090302357"/>
          <c:h val="0.6648510208018733"/>
        </c:manualLayout>
      </c:layout>
      <c:lineChart>
        <c:grouping val="standard"/>
        <c:varyColors val="0"/>
        <c:ser>
          <c:idx val="0"/>
          <c:order val="0"/>
          <c:tx>
            <c:strRef>
              <c:f>Comparisons!$A$2</c:f>
              <c:strCache>
                <c:ptCount val="1"/>
                <c:pt idx="0">
                  <c:v>3/16/2000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Comparisons!$A$70:$A$348</c:f>
              <c:numCache>
                <c:formatCode>d\-mmm\-yy</c:formatCode>
                <c:ptCount val="279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41790</c:v>
                </c:pt>
                <c:pt idx="173">
                  <c:v>41820</c:v>
                </c:pt>
                <c:pt idx="174">
                  <c:v>41851</c:v>
                </c:pt>
                <c:pt idx="175">
                  <c:v>41882</c:v>
                </c:pt>
                <c:pt idx="176">
                  <c:v>41912</c:v>
                </c:pt>
                <c:pt idx="177">
                  <c:v>41943</c:v>
                </c:pt>
                <c:pt idx="178">
                  <c:v>41973</c:v>
                </c:pt>
                <c:pt idx="179">
                  <c:v>42004</c:v>
                </c:pt>
                <c:pt idx="180">
                  <c:v>42035</c:v>
                </c:pt>
                <c:pt idx="181">
                  <c:v>42063</c:v>
                </c:pt>
                <c:pt idx="182">
                  <c:v>42094</c:v>
                </c:pt>
                <c:pt idx="183">
                  <c:v>42124</c:v>
                </c:pt>
                <c:pt idx="184">
                  <c:v>42155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42308</c:v>
                </c:pt>
                <c:pt idx="190">
                  <c:v>42338</c:v>
                </c:pt>
                <c:pt idx="191">
                  <c:v>42369</c:v>
                </c:pt>
                <c:pt idx="192">
                  <c:v>42400</c:v>
                </c:pt>
                <c:pt idx="193">
                  <c:v>42429</c:v>
                </c:pt>
                <c:pt idx="194">
                  <c:v>42460</c:v>
                </c:pt>
                <c:pt idx="195">
                  <c:v>42490</c:v>
                </c:pt>
                <c:pt idx="196">
                  <c:v>42521</c:v>
                </c:pt>
                <c:pt idx="197">
                  <c:v>42551</c:v>
                </c:pt>
                <c:pt idx="198">
                  <c:v>42582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42735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42855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43008</c:v>
                </c:pt>
                <c:pt idx="213">
                  <c:v>43039</c:v>
                </c:pt>
                <c:pt idx="214">
                  <c:v>43069</c:v>
                </c:pt>
                <c:pt idx="215">
                  <c:v>43100</c:v>
                </c:pt>
                <c:pt idx="216">
                  <c:v>43131</c:v>
                </c:pt>
                <c:pt idx="217">
                  <c:v>43159</c:v>
                </c:pt>
                <c:pt idx="218">
                  <c:v>43190</c:v>
                </c:pt>
                <c:pt idx="219">
                  <c:v>43220</c:v>
                </c:pt>
                <c:pt idx="220">
                  <c:v>43251</c:v>
                </c:pt>
                <c:pt idx="221">
                  <c:v>43281</c:v>
                </c:pt>
                <c:pt idx="222">
                  <c:v>43312</c:v>
                </c:pt>
                <c:pt idx="223">
                  <c:v>43343</c:v>
                </c:pt>
                <c:pt idx="224">
                  <c:v>43373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43555</c:v>
                </c:pt>
                <c:pt idx="231">
                  <c:v>43585</c:v>
                </c:pt>
                <c:pt idx="232">
                  <c:v>43616</c:v>
                </c:pt>
                <c:pt idx="233">
                  <c:v>43646</c:v>
                </c:pt>
                <c:pt idx="234">
                  <c:v>43677</c:v>
                </c:pt>
                <c:pt idx="235">
                  <c:v>43708</c:v>
                </c:pt>
                <c:pt idx="236">
                  <c:v>43738</c:v>
                </c:pt>
                <c:pt idx="237">
                  <c:v>43769</c:v>
                </c:pt>
                <c:pt idx="238">
                  <c:v>43799</c:v>
                </c:pt>
                <c:pt idx="239">
                  <c:v>43830</c:v>
                </c:pt>
                <c:pt idx="240">
                  <c:v>43861</c:v>
                </c:pt>
                <c:pt idx="241">
                  <c:v>43890</c:v>
                </c:pt>
                <c:pt idx="242">
                  <c:v>43921</c:v>
                </c:pt>
                <c:pt idx="243">
                  <c:v>43951</c:v>
                </c:pt>
                <c:pt idx="244">
                  <c:v>43982</c:v>
                </c:pt>
                <c:pt idx="245">
                  <c:v>44012</c:v>
                </c:pt>
                <c:pt idx="246">
                  <c:v>44043</c:v>
                </c:pt>
                <c:pt idx="247">
                  <c:v>44074</c:v>
                </c:pt>
                <c:pt idx="248">
                  <c:v>44104</c:v>
                </c:pt>
                <c:pt idx="249">
                  <c:v>44135</c:v>
                </c:pt>
                <c:pt idx="250">
                  <c:v>44165</c:v>
                </c:pt>
                <c:pt idx="251">
                  <c:v>44196</c:v>
                </c:pt>
                <c:pt idx="252">
                  <c:v>44227</c:v>
                </c:pt>
                <c:pt idx="253">
                  <c:v>44255</c:v>
                </c:pt>
                <c:pt idx="254">
                  <c:v>44286</c:v>
                </c:pt>
                <c:pt idx="255">
                  <c:v>44316</c:v>
                </c:pt>
                <c:pt idx="256">
                  <c:v>44347</c:v>
                </c:pt>
                <c:pt idx="257">
                  <c:v>44377</c:v>
                </c:pt>
                <c:pt idx="258">
                  <c:v>44408</c:v>
                </c:pt>
                <c:pt idx="259">
                  <c:v>44439</c:v>
                </c:pt>
                <c:pt idx="260">
                  <c:v>44469</c:v>
                </c:pt>
                <c:pt idx="261">
                  <c:v>44500</c:v>
                </c:pt>
                <c:pt idx="262">
                  <c:v>44530</c:v>
                </c:pt>
                <c:pt idx="263">
                  <c:v>44561</c:v>
                </c:pt>
                <c:pt idx="264">
                  <c:v>44592</c:v>
                </c:pt>
                <c:pt idx="265">
                  <c:v>44620</c:v>
                </c:pt>
                <c:pt idx="266">
                  <c:v>44651</c:v>
                </c:pt>
                <c:pt idx="267">
                  <c:v>44681</c:v>
                </c:pt>
                <c:pt idx="268">
                  <c:v>44712</c:v>
                </c:pt>
                <c:pt idx="269">
                  <c:v>44742</c:v>
                </c:pt>
                <c:pt idx="270">
                  <c:v>44773</c:v>
                </c:pt>
                <c:pt idx="271">
                  <c:v>44804</c:v>
                </c:pt>
                <c:pt idx="272">
                  <c:v>44834</c:v>
                </c:pt>
                <c:pt idx="273">
                  <c:v>44865</c:v>
                </c:pt>
                <c:pt idx="274">
                  <c:v>44895</c:v>
                </c:pt>
                <c:pt idx="275">
                  <c:v>44926</c:v>
                </c:pt>
                <c:pt idx="276">
                  <c:v>44957</c:v>
                </c:pt>
                <c:pt idx="277">
                  <c:v>44985</c:v>
                </c:pt>
                <c:pt idx="278">
                  <c:v>45016</c:v>
                </c:pt>
              </c:numCache>
            </c:numRef>
          </c:cat>
          <c:val>
            <c:numRef>
              <c:f>Forecasts!$C$70:$C$348</c:f>
              <c:numCache>
                <c:formatCode>0.0</c:formatCode>
                <c:ptCount val="279"/>
                <c:pt idx="0">
                  <c:v>166.6</c:v>
                </c:pt>
                <c:pt idx="1">
                  <c:v>167.5</c:v>
                </c:pt>
                <c:pt idx="2">
                  <c:v>167.81632020284411</c:v>
                </c:pt>
                <c:pt idx="3">
                  <c:v>168.12892819447381</c:v>
                </c:pt>
                <c:pt idx="4">
                  <c:v>168.43779969098941</c:v>
                </c:pt>
                <c:pt idx="5">
                  <c:v>168.74291064306357</c:v>
                </c:pt>
                <c:pt idx="6">
                  <c:v>169.04423723901243</c:v>
                </c:pt>
                <c:pt idx="7">
                  <c:v>169.34175590784361</c:v>
                </c:pt>
                <c:pt idx="8">
                  <c:v>169.63544332228093</c:v>
                </c:pt>
                <c:pt idx="9">
                  <c:v>169.92527640176525</c:v>
                </c:pt>
                <c:pt idx="10">
                  <c:v>170.21123231543081</c:v>
                </c:pt>
                <c:pt idx="11">
                  <c:v>170.49328848505658</c:v>
                </c:pt>
                <c:pt idx="12">
                  <c:v>170.77142258799239</c:v>
                </c:pt>
                <c:pt idx="13">
                  <c:v>171.04561256005857</c:v>
                </c:pt>
                <c:pt idx="14">
                  <c:v>171.32696862864836</c:v>
                </c:pt>
                <c:pt idx="15">
                  <c:v>171.61574369678183</c:v>
                </c:pt>
                <c:pt idx="16">
                  <c:v>171.9136368015634</c:v>
                </c:pt>
                <c:pt idx="17">
                  <c:v>172.22126302369475</c:v>
                </c:pt>
                <c:pt idx="18">
                  <c:v>172.53976520701335</c:v>
                </c:pt>
                <c:pt idx="19">
                  <c:v>172.8695259755047</c:v>
                </c:pt>
                <c:pt idx="20">
                  <c:v>173.21152858230224</c:v>
                </c:pt>
                <c:pt idx="21">
                  <c:v>173.56629415511964</c:v>
                </c:pt>
                <c:pt idx="22">
                  <c:v>173.93381819344614</c:v>
                </c:pt>
                <c:pt idx="23">
                  <c:v>174.31477998062542</c:v>
                </c:pt>
                <c:pt idx="24">
                  <c:v>174.70893520098258</c:v>
                </c:pt>
                <c:pt idx="25">
                  <c:v>175.116753137567</c:v>
                </c:pt>
                <c:pt idx="26">
                  <c:v>175.53818883282369</c:v>
                </c:pt>
                <c:pt idx="27">
                  <c:v>175.97190723113377</c:v>
                </c:pt>
                <c:pt idx="28">
                  <c:v>176.41890031842894</c:v>
                </c:pt>
                <c:pt idx="29">
                  <c:v>176.87849091240889</c:v>
                </c:pt>
                <c:pt idx="30">
                  <c:v>177.35069470994102</c:v>
                </c:pt>
                <c:pt idx="31">
                  <c:v>177.8347348524043</c:v>
                </c:pt>
                <c:pt idx="32">
                  <c:v>178.33048556442051</c:v>
                </c:pt>
                <c:pt idx="33">
                  <c:v>178.83741665409337</c:v>
                </c:pt>
                <c:pt idx="34">
                  <c:v>179.35467561067139</c:v>
                </c:pt>
                <c:pt idx="35">
                  <c:v>179.88197198616422</c:v>
                </c:pt>
                <c:pt idx="36">
                  <c:v>180.41844484453927</c:v>
                </c:pt>
                <c:pt idx="37">
                  <c:v>180.96372446009468</c:v>
                </c:pt>
                <c:pt idx="38">
                  <c:v>181.51716692078102</c:v>
                </c:pt>
                <c:pt idx="39">
                  <c:v>182.0775910870457</c:v>
                </c:pt>
                <c:pt idx="40">
                  <c:v>182.64494524173887</c:v>
                </c:pt>
                <c:pt idx="41">
                  <c:v>183.21844907153266</c:v>
                </c:pt>
                <c:pt idx="42">
                  <c:v>183.79762075391071</c:v>
                </c:pt>
                <c:pt idx="43">
                  <c:v>184.3817397061741</c:v>
                </c:pt>
                <c:pt idx="44">
                  <c:v>184.97030567247324</c:v>
                </c:pt>
                <c:pt idx="45">
                  <c:v>185.56272062562209</c:v>
                </c:pt>
                <c:pt idx="46">
                  <c:v>186.15836960648099</c:v>
                </c:pt>
                <c:pt idx="47">
                  <c:v>186.75674571685215</c:v>
                </c:pt>
                <c:pt idx="48">
                  <c:v>187.35730925654079</c:v>
                </c:pt>
                <c:pt idx="49">
                  <c:v>187.95955969661316</c:v>
                </c:pt>
                <c:pt idx="50">
                  <c:v>188.56300214916791</c:v>
                </c:pt>
                <c:pt idx="51">
                  <c:v>189.16725752132876</c:v>
                </c:pt>
                <c:pt idx="52">
                  <c:v>189.77181480043532</c:v>
                </c:pt>
                <c:pt idx="53">
                  <c:v>190.37632195477505</c:v>
                </c:pt>
                <c:pt idx="54">
                  <c:v>190.98031881874289</c:v>
                </c:pt>
                <c:pt idx="55">
                  <c:v>191.58352431460054</c:v>
                </c:pt>
                <c:pt idx="56">
                  <c:v>192.18550067880605</c:v>
                </c:pt>
                <c:pt idx="57">
                  <c:v>192.78591779971913</c:v>
                </c:pt>
                <c:pt idx="58">
                  <c:v>193.38459352003869</c:v>
                </c:pt>
                <c:pt idx="59">
                  <c:v>193.98112725198118</c:v>
                </c:pt>
                <c:pt idx="60">
                  <c:v>194.57539619262536</c:v>
                </c:pt>
                <c:pt idx="61">
                  <c:v>195.16702548043369</c:v>
                </c:pt>
                <c:pt idx="62">
                  <c:v>195.7557933227863</c:v>
                </c:pt>
                <c:pt idx="63">
                  <c:v>196.34197281395669</c:v>
                </c:pt>
                <c:pt idx="64">
                  <c:v>196.92492221570174</c:v>
                </c:pt>
                <c:pt idx="65">
                  <c:v>197.50464256807399</c:v>
                </c:pt>
                <c:pt idx="66">
                  <c:v>198.08082240135798</c:v>
                </c:pt>
                <c:pt idx="67">
                  <c:v>198.65350346911313</c:v>
                </c:pt>
                <c:pt idx="68">
                  <c:v>199.22239884071092</c:v>
                </c:pt>
                <c:pt idx="69">
                  <c:v>199.78740713519869</c:v>
                </c:pt>
                <c:pt idx="70">
                  <c:v>200.34862187457705</c:v>
                </c:pt>
                <c:pt idx="71">
                  <c:v>200.9057911836521</c:v>
                </c:pt>
                <c:pt idx="72">
                  <c:v>201.45903692000101</c:v>
                </c:pt>
                <c:pt idx="73">
                  <c:v>202.00812892884156</c:v>
                </c:pt>
                <c:pt idx="74">
                  <c:v>202.55302970159863</c:v>
                </c:pt>
                <c:pt idx="75">
                  <c:v>203.09426195043423</c:v>
                </c:pt>
                <c:pt idx="76">
                  <c:v>203.63125952776906</c:v>
                </c:pt>
                <c:pt idx="77">
                  <c:v>204.16419621707121</c:v>
                </c:pt>
                <c:pt idx="78">
                  <c:v>204.69288991558449</c:v>
                </c:pt>
                <c:pt idx="79">
                  <c:v>205.21752890650265</c:v>
                </c:pt>
                <c:pt idx="80">
                  <c:v>205.73794817114</c:v>
                </c:pt>
                <c:pt idx="81">
                  <c:v>206.2541703468253</c:v>
                </c:pt>
                <c:pt idx="82">
                  <c:v>206.76639962506084</c:v>
                </c:pt>
                <c:pt idx="83">
                  <c:v>207.27449428058821</c:v>
                </c:pt>
                <c:pt idx="84">
                  <c:v>207.77866560089424</c:v>
                </c:pt>
                <c:pt idx="85">
                  <c:v>208.27878572625261</c:v>
                </c:pt>
                <c:pt idx="86">
                  <c:v>208.77490408560564</c:v>
                </c:pt>
                <c:pt idx="87">
                  <c:v>209.26756669273993</c:v>
                </c:pt>
                <c:pt idx="88">
                  <c:v>209.75633155181239</c:v>
                </c:pt>
                <c:pt idx="89">
                  <c:v>210.24141788909731</c:v>
                </c:pt>
                <c:pt idx="90">
                  <c:v>210.72272719358551</c:v>
                </c:pt>
                <c:pt idx="91">
                  <c:v>211.20047871284325</c:v>
                </c:pt>
                <c:pt idx="92">
                  <c:v>211.67458397182384</c:v>
                </c:pt>
                <c:pt idx="93">
                  <c:v>212.14511263415088</c:v>
                </c:pt>
                <c:pt idx="94">
                  <c:v>212.61228129196581</c:v>
                </c:pt>
                <c:pt idx="95">
                  <c:v>213.0760148466664</c:v>
                </c:pt>
                <c:pt idx="96">
                  <c:v>213.53652667419547</c:v>
                </c:pt>
                <c:pt idx="97">
                  <c:v>213.99374947837427</c:v>
                </c:pt>
                <c:pt idx="98">
                  <c:v>214.44775880956854</c:v>
                </c:pt>
                <c:pt idx="99">
                  <c:v>214.89889227760926</c:v>
                </c:pt>
                <c:pt idx="100">
                  <c:v>215.34695942962435</c:v>
                </c:pt>
                <c:pt idx="101">
                  <c:v>215.79216190447286</c:v>
                </c:pt>
                <c:pt idx="102">
                  <c:v>216.23444864280779</c:v>
                </c:pt>
                <c:pt idx="103">
                  <c:v>216.67401548066695</c:v>
                </c:pt>
                <c:pt idx="104">
                  <c:v>217.11081675420633</c:v>
                </c:pt>
                <c:pt idx="105">
                  <c:v>217.54492839166278</c:v>
                </c:pt>
                <c:pt idx="106">
                  <c:v>217.97653669957174</c:v>
                </c:pt>
                <c:pt idx="107">
                  <c:v>218.40560311847261</c:v>
                </c:pt>
                <c:pt idx="108">
                  <c:v>218.83230728502045</c:v>
                </c:pt>
                <c:pt idx="109">
                  <c:v>219.25661473898251</c:v>
                </c:pt>
                <c:pt idx="110">
                  <c:v>219.67859814714919</c:v>
                </c:pt>
                <c:pt idx="111">
                  <c:v>220.09862202170243</c:v>
                </c:pt>
                <c:pt idx="112">
                  <c:v>220.51645722050608</c:v>
                </c:pt>
                <c:pt idx="113">
                  <c:v>220.93226628053861</c:v>
                </c:pt>
                <c:pt idx="114">
                  <c:v>221.34602311993376</c:v>
                </c:pt>
                <c:pt idx="115">
                  <c:v>221.75788329486886</c:v>
                </c:pt>
                <c:pt idx="116">
                  <c:v>222.16782350000307</c:v>
                </c:pt>
                <c:pt idx="117">
                  <c:v>222.57590930526374</c:v>
                </c:pt>
                <c:pt idx="118">
                  <c:v>222.98228583071486</c:v>
                </c:pt>
                <c:pt idx="119">
                  <c:v>223.38693340598454</c:v>
                </c:pt>
                <c:pt idx="120">
                  <c:v>223.78999035884166</c:v>
                </c:pt>
                <c:pt idx="121">
                  <c:v>224.19143910628335</c:v>
                </c:pt>
                <c:pt idx="122">
                  <c:v>224.59133922261015</c:v>
                </c:pt>
                <c:pt idx="123">
                  <c:v>224.98995931235771</c:v>
                </c:pt>
                <c:pt idx="124">
                  <c:v>225.38714045431885</c:v>
                </c:pt>
                <c:pt idx="125">
                  <c:v>225.7830048177118</c:v>
                </c:pt>
                <c:pt idx="126">
                  <c:v>226.17753906655125</c:v>
                </c:pt>
                <c:pt idx="127">
                  <c:v>226.5708591548065</c:v>
                </c:pt>
                <c:pt idx="128">
                  <c:v>226.96295314948867</c:v>
                </c:pt>
                <c:pt idx="129">
                  <c:v>227.35387211902568</c:v>
                </c:pt>
                <c:pt idx="130">
                  <c:v>227.74372303260895</c:v>
                </c:pt>
                <c:pt idx="131">
                  <c:v>228.1324957923573</c:v>
                </c:pt>
                <c:pt idx="132">
                  <c:v>228.52029168567259</c:v>
                </c:pt>
                <c:pt idx="133">
                  <c:v>228.90710166845378</c:v>
                </c:pt>
                <c:pt idx="134">
                  <c:v>229.29297090597993</c:v>
                </c:pt>
                <c:pt idx="135">
                  <c:v>229.67809095206425</c:v>
                </c:pt>
                <c:pt idx="136">
                  <c:v>230.06235290174388</c:v>
                </c:pt>
                <c:pt idx="137">
                  <c:v>230.44584495588524</c:v>
                </c:pt>
                <c:pt idx="138">
                  <c:v>230.82856021786051</c:v>
                </c:pt>
                <c:pt idx="139">
                  <c:v>231.21058199377072</c:v>
                </c:pt>
                <c:pt idx="140">
                  <c:v>231.59190409868296</c:v>
                </c:pt>
                <c:pt idx="141">
                  <c:v>231.97256418803104</c:v>
                </c:pt>
                <c:pt idx="142">
                  <c:v>232.35263860880391</c:v>
                </c:pt>
                <c:pt idx="143">
                  <c:v>232.73212211015957</c:v>
                </c:pt>
                <c:pt idx="144">
                  <c:v>233.11108670293632</c:v>
                </c:pt>
                <c:pt idx="145">
                  <c:v>233.48952767501711</c:v>
                </c:pt>
                <c:pt idx="146">
                  <c:v>233.86747783606137</c:v>
                </c:pt>
                <c:pt idx="147">
                  <c:v>234.2450370812378</c:v>
                </c:pt>
                <c:pt idx="148">
                  <c:v>234.62216637690611</c:v>
                </c:pt>
                <c:pt idx="149">
                  <c:v>234.99892785281131</c:v>
                </c:pt>
                <c:pt idx="150">
                  <c:v>235.3753179093994</c:v>
                </c:pt>
                <c:pt idx="151">
                  <c:v>235.75139506408908</c:v>
                </c:pt>
                <c:pt idx="152">
                  <c:v>236.12715608660778</c:v>
                </c:pt>
                <c:pt idx="153">
                  <c:v>236.50262788834004</c:v>
                </c:pt>
                <c:pt idx="154">
                  <c:v>236.87786389886153</c:v>
                </c:pt>
                <c:pt idx="155">
                  <c:v>237.25286137628049</c:v>
                </c:pt>
                <c:pt idx="156">
                  <c:v>237.62767060677623</c:v>
                </c:pt>
                <c:pt idx="157">
                  <c:v>238.00228913254361</c:v>
                </c:pt>
                <c:pt idx="158">
                  <c:v>238.3767402154111</c:v>
                </c:pt>
                <c:pt idx="159">
                  <c:v>238.75111638593674</c:v>
                </c:pt>
                <c:pt idx="160">
                  <c:v>239.12536749550947</c:v>
                </c:pt>
                <c:pt idx="161">
                  <c:v>239.49953678454679</c:v>
                </c:pt>
                <c:pt idx="162">
                  <c:v>239.87362238602219</c:v>
                </c:pt>
                <c:pt idx="163">
                  <c:v>240.24766496877876</c:v>
                </c:pt>
                <c:pt idx="164">
                  <c:v>240.62166286634883</c:v>
                </c:pt>
                <c:pt idx="165">
                  <c:v>240.99563503331169</c:v>
                </c:pt>
                <c:pt idx="166">
                  <c:v>241.3696185366056</c:v>
                </c:pt>
                <c:pt idx="167">
                  <c:v>241.74361197800133</c:v>
                </c:pt>
                <c:pt idx="168">
                  <c:v>242.11765021032429</c:v>
                </c:pt>
                <c:pt idx="169">
                  <c:v>242.49173199326825</c:v>
                </c:pt>
                <c:pt idx="170">
                  <c:v>242.86587365653457</c:v>
                </c:pt>
                <c:pt idx="171">
                  <c:v>243.24013883700977</c:v>
                </c:pt>
                <c:pt idx="172">
                  <c:v>243.61449365676197</c:v>
                </c:pt>
                <c:pt idx="173">
                  <c:v>243.98896803542956</c:v>
                </c:pt>
                <c:pt idx="174">
                  <c:v>244.36356106680469</c:v>
                </c:pt>
                <c:pt idx="175">
                  <c:v>244.7383008798204</c:v>
                </c:pt>
                <c:pt idx="176">
                  <c:v>245.11318668382808</c:v>
                </c:pt>
                <c:pt idx="177">
                  <c:v>245.48823175772233</c:v>
                </c:pt>
                <c:pt idx="178">
                  <c:v>245.86346173065849</c:v>
                </c:pt>
                <c:pt idx="179">
                  <c:v>246.23887596865097</c:v>
                </c:pt>
                <c:pt idx="180">
                  <c:v>246.61449856891468</c:v>
                </c:pt>
                <c:pt idx="181">
                  <c:v>246.99032899100331</c:v>
                </c:pt>
                <c:pt idx="182">
                  <c:v>247.36637867738403</c:v>
                </c:pt>
                <c:pt idx="183">
                  <c:v>247.74269133901822</c:v>
                </c:pt>
                <c:pt idx="184">
                  <c:v>248.11924415019504</c:v>
                </c:pt>
                <c:pt idx="185">
                  <c:v>248.49605780714293</c:v>
                </c:pt>
                <c:pt idx="186">
                  <c:v>248.87313197114352</c:v>
                </c:pt>
                <c:pt idx="187">
                  <c:v>249.25048610792547</c:v>
                </c:pt>
                <c:pt idx="188">
                  <c:v>249.6281199499478</c:v>
                </c:pt>
                <c:pt idx="189">
                  <c:v>250.00604282501553</c:v>
                </c:pt>
                <c:pt idx="190">
                  <c:v>250.38427248452058</c:v>
                </c:pt>
                <c:pt idx="191">
                  <c:v>250.7628087587652</c:v>
                </c:pt>
                <c:pt idx="192">
                  <c:v>251.14166835043616</c:v>
                </c:pt>
                <c:pt idx="193">
                  <c:v>251.5208511490797</c:v>
                </c:pt>
                <c:pt idx="194">
                  <c:v>251.90036521912759</c:v>
                </c:pt>
                <c:pt idx="195">
                  <c:v>252.28023322157185</c:v>
                </c:pt>
                <c:pt idx="196">
                  <c:v>252.66044748393122</c:v>
                </c:pt>
                <c:pt idx="197">
                  <c:v>253.0410223706937</c:v>
                </c:pt>
                <c:pt idx="198">
                  <c:v>253.42195790235019</c:v>
                </c:pt>
                <c:pt idx="199">
                  <c:v>253.80326760530087</c:v>
                </c:pt>
                <c:pt idx="200">
                  <c:v>254.18495154675745</c:v>
                </c:pt>
                <c:pt idx="201">
                  <c:v>254.56701633824684</c:v>
                </c:pt>
                <c:pt idx="202">
                  <c:v>254.94947433984038</c:v>
                </c:pt>
                <c:pt idx="203">
                  <c:v>255.33232568377633</c:v>
                </c:pt>
                <c:pt idx="204">
                  <c:v>255.71558201736534</c:v>
                </c:pt>
                <c:pt idx="205">
                  <c:v>256.09924351270689</c:v>
                </c:pt>
                <c:pt idx="206">
                  <c:v>256.48331592207535</c:v>
                </c:pt>
                <c:pt idx="207">
                  <c:v>256.86782004004664</c:v>
                </c:pt>
                <c:pt idx="208">
                  <c:v>257.25274564938559</c:v>
                </c:pt>
                <c:pt idx="209">
                  <c:v>257.63810282015044</c:v>
                </c:pt>
                <c:pt idx="210">
                  <c:v>258.02389181341448</c:v>
                </c:pt>
                <c:pt idx="211">
                  <c:v>258.41012213018672</c:v>
                </c:pt>
                <c:pt idx="212">
                  <c:v>258.79679406400152</c:v>
                </c:pt>
                <c:pt idx="213">
                  <c:v>259.18391238681465</c:v>
                </c:pt>
                <c:pt idx="214">
                  <c:v>259.57148580814328</c:v>
                </c:pt>
                <c:pt idx="215">
                  <c:v>259.95951466715411</c:v>
                </c:pt>
                <c:pt idx="216">
                  <c:v>260.34800718990448</c:v>
                </c:pt>
                <c:pt idx="217">
                  <c:v>260.73696374381046</c:v>
                </c:pt>
                <c:pt idx="218">
                  <c:v>261.12638851949345</c:v>
                </c:pt>
                <c:pt idx="219">
                  <c:v>261.51629602126832</c:v>
                </c:pt>
                <c:pt idx="220">
                  <c:v>261.90667949758796</c:v>
                </c:pt>
                <c:pt idx="221">
                  <c:v>262.29754610522519</c:v>
                </c:pt>
                <c:pt idx="222">
                  <c:v>262.68889627545065</c:v>
                </c:pt>
                <c:pt idx="223">
                  <c:v>263.08073677939944</c:v>
                </c:pt>
                <c:pt idx="224">
                  <c:v>263.47306807191001</c:v>
                </c:pt>
                <c:pt idx="225">
                  <c:v>263.86589368184502</c:v>
                </c:pt>
                <c:pt idx="226">
                  <c:v>264.25921984405363</c:v>
                </c:pt>
                <c:pt idx="227">
                  <c:v>264.65304704675856</c:v>
                </c:pt>
                <c:pt idx="228">
                  <c:v>265.04738119728762</c:v>
                </c:pt>
                <c:pt idx="229">
                  <c:v>265.44222280468972</c:v>
                </c:pt>
                <c:pt idx="230">
                  <c:v>265.83757500610608</c:v>
                </c:pt>
                <c:pt idx="231">
                  <c:v>266.23344803410328</c:v>
                </c:pt>
                <c:pt idx="232">
                  <c:v>266.6298375048039</c:v>
                </c:pt>
                <c:pt idx="233">
                  <c:v>267.02674860125694</c:v>
                </c:pt>
                <c:pt idx="234">
                  <c:v>267.42418188005365</c:v>
                </c:pt>
                <c:pt idx="235">
                  <c:v>267.82214226303887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0A8-48ED-8100-348F38FA3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838752"/>
        <c:axId val="1"/>
      </c:lineChart>
      <c:dateAx>
        <c:axId val="2088838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  <c:max val="30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838752"/>
        <c:crosses val="autoZero"/>
        <c:crossBetween val="between"/>
      </c:valAx>
      <c:spPr>
        <a:solidFill>
          <a:srgbClr val="E3E3E3"/>
        </a:solidFill>
        <a:ln w="12700">
          <a:solidFill>
            <a:srgbClr val="C0C0C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9930328197139844"/>
          <c:y val="4.087198898372172E-2"/>
          <c:w val="0.19371760763935639"/>
          <c:h val="6.81199816395361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Trader Inputed PLLU Index
(PPI)</a:t>
            </a:r>
          </a:p>
        </c:rich>
      </c:tx>
      <c:layout>
        <c:manualLayout>
          <c:xMode val="edge"/>
          <c:yMode val="edge"/>
          <c:x val="0.23900595927749246"/>
          <c:y val="3.2019742942463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2286045319638"/>
          <c:y val="0.20197068625246095"/>
          <c:w val="0.85277326270209308"/>
          <c:h val="0.63054263025158541"/>
        </c:manualLayout>
      </c:layout>
      <c:lineChart>
        <c:grouping val="standard"/>
        <c:varyColors val="0"/>
        <c:ser>
          <c:idx val="0"/>
          <c:order val="0"/>
          <c:tx>
            <c:strRef>
              <c:f>Forecasts!$E$6</c:f>
              <c:strCache>
                <c:ptCount val="1"/>
                <c:pt idx="0">
                  <c:v>PLLU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Comparisons!$A$70:$A$348</c:f>
              <c:numCache>
                <c:formatCode>d\-mmm\-yy</c:formatCode>
                <c:ptCount val="279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41790</c:v>
                </c:pt>
                <c:pt idx="173">
                  <c:v>41820</c:v>
                </c:pt>
                <c:pt idx="174">
                  <c:v>41851</c:v>
                </c:pt>
                <c:pt idx="175">
                  <c:v>41882</c:v>
                </c:pt>
                <c:pt idx="176">
                  <c:v>41912</c:v>
                </c:pt>
                <c:pt idx="177">
                  <c:v>41943</c:v>
                </c:pt>
                <c:pt idx="178">
                  <c:v>41973</c:v>
                </c:pt>
                <c:pt idx="179">
                  <c:v>42004</c:v>
                </c:pt>
                <c:pt idx="180">
                  <c:v>42035</c:v>
                </c:pt>
                <c:pt idx="181">
                  <c:v>42063</c:v>
                </c:pt>
                <c:pt idx="182">
                  <c:v>42094</c:v>
                </c:pt>
                <c:pt idx="183">
                  <c:v>42124</c:v>
                </c:pt>
                <c:pt idx="184">
                  <c:v>42155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42308</c:v>
                </c:pt>
                <c:pt idx="190">
                  <c:v>42338</c:v>
                </c:pt>
                <c:pt idx="191">
                  <c:v>42369</c:v>
                </c:pt>
                <c:pt idx="192">
                  <c:v>42400</c:v>
                </c:pt>
                <c:pt idx="193">
                  <c:v>42429</c:v>
                </c:pt>
                <c:pt idx="194">
                  <c:v>42460</c:v>
                </c:pt>
                <c:pt idx="195">
                  <c:v>42490</c:v>
                </c:pt>
                <c:pt idx="196">
                  <c:v>42521</c:v>
                </c:pt>
                <c:pt idx="197">
                  <c:v>42551</c:v>
                </c:pt>
                <c:pt idx="198">
                  <c:v>42582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42735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42855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43008</c:v>
                </c:pt>
                <c:pt idx="213">
                  <c:v>43039</c:v>
                </c:pt>
                <c:pt idx="214">
                  <c:v>43069</c:v>
                </c:pt>
                <c:pt idx="215">
                  <c:v>43100</c:v>
                </c:pt>
                <c:pt idx="216">
                  <c:v>43131</c:v>
                </c:pt>
                <c:pt idx="217">
                  <c:v>43159</c:v>
                </c:pt>
                <c:pt idx="218">
                  <c:v>43190</c:v>
                </c:pt>
                <c:pt idx="219">
                  <c:v>43220</c:v>
                </c:pt>
                <c:pt idx="220">
                  <c:v>43251</c:v>
                </c:pt>
                <c:pt idx="221">
                  <c:v>43281</c:v>
                </c:pt>
                <c:pt idx="222">
                  <c:v>43312</c:v>
                </c:pt>
                <c:pt idx="223">
                  <c:v>43343</c:v>
                </c:pt>
                <c:pt idx="224">
                  <c:v>43373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43555</c:v>
                </c:pt>
                <c:pt idx="231">
                  <c:v>43585</c:v>
                </c:pt>
                <c:pt idx="232">
                  <c:v>43616</c:v>
                </c:pt>
                <c:pt idx="233">
                  <c:v>43646</c:v>
                </c:pt>
                <c:pt idx="234">
                  <c:v>43677</c:v>
                </c:pt>
                <c:pt idx="235">
                  <c:v>43708</c:v>
                </c:pt>
                <c:pt idx="236">
                  <c:v>43738</c:v>
                </c:pt>
                <c:pt idx="237">
                  <c:v>43769</c:v>
                </c:pt>
                <c:pt idx="238">
                  <c:v>43799</c:v>
                </c:pt>
                <c:pt idx="239">
                  <c:v>43830</c:v>
                </c:pt>
                <c:pt idx="240">
                  <c:v>43861</c:v>
                </c:pt>
                <c:pt idx="241">
                  <c:v>43890</c:v>
                </c:pt>
                <c:pt idx="242">
                  <c:v>43921</c:v>
                </c:pt>
                <c:pt idx="243">
                  <c:v>43951</c:v>
                </c:pt>
                <c:pt idx="244">
                  <c:v>43982</c:v>
                </c:pt>
                <c:pt idx="245">
                  <c:v>44012</c:v>
                </c:pt>
                <c:pt idx="246">
                  <c:v>44043</c:v>
                </c:pt>
                <c:pt idx="247">
                  <c:v>44074</c:v>
                </c:pt>
                <c:pt idx="248">
                  <c:v>44104</c:v>
                </c:pt>
                <c:pt idx="249">
                  <c:v>44135</c:v>
                </c:pt>
                <c:pt idx="250">
                  <c:v>44165</c:v>
                </c:pt>
                <c:pt idx="251">
                  <c:v>44196</c:v>
                </c:pt>
                <c:pt idx="252">
                  <c:v>44227</c:v>
                </c:pt>
                <c:pt idx="253">
                  <c:v>44255</c:v>
                </c:pt>
                <c:pt idx="254">
                  <c:v>44286</c:v>
                </c:pt>
                <c:pt idx="255">
                  <c:v>44316</c:v>
                </c:pt>
                <c:pt idx="256">
                  <c:v>44347</c:v>
                </c:pt>
                <c:pt idx="257">
                  <c:v>44377</c:v>
                </c:pt>
                <c:pt idx="258">
                  <c:v>44408</c:v>
                </c:pt>
                <c:pt idx="259">
                  <c:v>44439</c:v>
                </c:pt>
                <c:pt idx="260">
                  <c:v>44469</c:v>
                </c:pt>
                <c:pt idx="261">
                  <c:v>44500</c:v>
                </c:pt>
                <c:pt idx="262">
                  <c:v>44530</c:v>
                </c:pt>
                <c:pt idx="263">
                  <c:v>44561</c:v>
                </c:pt>
                <c:pt idx="264">
                  <c:v>44592</c:v>
                </c:pt>
                <c:pt idx="265">
                  <c:v>44620</c:v>
                </c:pt>
                <c:pt idx="266">
                  <c:v>44651</c:v>
                </c:pt>
                <c:pt idx="267">
                  <c:v>44681</c:v>
                </c:pt>
                <c:pt idx="268">
                  <c:v>44712</c:v>
                </c:pt>
                <c:pt idx="269">
                  <c:v>44742</c:v>
                </c:pt>
                <c:pt idx="270">
                  <c:v>44773</c:v>
                </c:pt>
                <c:pt idx="271">
                  <c:v>44804</c:v>
                </c:pt>
                <c:pt idx="272">
                  <c:v>44834</c:v>
                </c:pt>
                <c:pt idx="273">
                  <c:v>44865</c:v>
                </c:pt>
                <c:pt idx="274">
                  <c:v>44895</c:v>
                </c:pt>
                <c:pt idx="275">
                  <c:v>44926</c:v>
                </c:pt>
                <c:pt idx="276">
                  <c:v>44957</c:v>
                </c:pt>
                <c:pt idx="277">
                  <c:v>44985</c:v>
                </c:pt>
                <c:pt idx="278">
                  <c:v>45016</c:v>
                </c:pt>
              </c:numCache>
            </c:numRef>
          </c:cat>
          <c:val>
            <c:numRef>
              <c:f>Forecasts!$E$70:$E$348</c:f>
              <c:numCache>
                <c:formatCode>0.0</c:formatCode>
                <c:ptCount val="279"/>
                <c:pt idx="0">
                  <c:v>106.4</c:v>
                </c:pt>
                <c:pt idx="1">
                  <c:v>106.5</c:v>
                </c:pt>
                <c:pt idx="2">
                  <c:v>106.76010975945312</c:v>
                </c:pt>
                <c:pt idx="3">
                  <c:v>107.01547105933551</c:v>
                </c:pt>
                <c:pt idx="4">
                  <c:v>107.2638245406237</c:v>
                </c:pt>
                <c:pt idx="5">
                  <c:v>107.51337890563987</c:v>
                </c:pt>
                <c:pt idx="6">
                  <c:v>107.76347669705778</c:v>
                </c:pt>
                <c:pt idx="7">
                  <c:v>108.01405481865986</c:v>
                </c:pt>
                <c:pt idx="8">
                  <c:v>108.26525417959755</c:v>
                </c:pt>
                <c:pt idx="9">
                  <c:v>108.51714846318092</c:v>
                </c:pt>
                <c:pt idx="10">
                  <c:v>108.76987886251365</c:v>
                </c:pt>
                <c:pt idx="11">
                  <c:v>109.0234196810236</c:v>
                </c:pt>
                <c:pt idx="12">
                  <c:v>109.27700916234713</c:v>
                </c:pt>
                <c:pt idx="13">
                  <c:v>109.53109964389594</c:v>
                </c:pt>
                <c:pt idx="14">
                  <c:v>109.78833027229072</c:v>
                </c:pt>
                <c:pt idx="15">
                  <c:v>110.04880831538787</c:v>
                </c:pt>
                <c:pt idx="16">
                  <c:v>110.31326052780352</c:v>
                </c:pt>
                <c:pt idx="17">
                  <c:v>110.581806504608</c:v>
                </c:pt>
                <c:pt idx="18">
                  <c:v>110.85500713563724</c:v>
                </c:pt>
                <c:pt idx="19">
                  <c:v>111.13275972721166</c:v>
                </c:pt>
                <c:pt idx="20">
                  <c:v>111.41524114734433</c:v>
                </c:pt>
                <c:pt idx="21">
                  <c:v>111.70239839415095</c:v>
                </c:pt>
                <c:pt idx="22">
                  <c:v>111.99414375501082</c:v>
                </c:pt>
                <c:pt idx="23">
                  <c:v>112.29049739380706</c:v>
                </c:pt>
                <c:pt idx="24">
                  <c:v>112.59124128423085</c:v>
                </c:pt>
                <c:pt idx="25">
                  <c:v>112.89648007853449</c:v>
                </c:pt>
                <c:pt idx="26">
                  <c:v>113.20602181503739</c:v>
                </c:pt>
                <c:pt idx="27">
                  <c:v>113.51943540230086</c:v>
                </c:pt>
                <c:pt idx="28">
                  <c:v>113.83680251708351</c:v>
                </c:pt>
                <c:pt idx="29">
                  <c:v>114.15783572523209</c:v>
                </c:pt>
                <c:pt idx="30">
                  <c:v>114.48275406411717</c:v>
                </c:pt>
                <c:pt idx="31">
                  <c:v>114.81122066136584</c:v>
                </c:pt>
                <c:pt idx="32">
                  <c:v>115.14308712352771</c:v>
                </c:pt>
                <c:pt idx="33">
                  <c:v>115.47809536180458</c:v>
                </c:pt>
                <c:pt idx="34">
                  <c:v>115.81591460443148</c:v>
                </c:pt>
                <c:pt idx="35">
                  <c:v>116.1563569090859</c:v>
                </c:pt>
                <c:pt idx="36">
                  <c:v>116.50013428246055</c:v>
                </c:pt>
                <c:pt idx="37">
                  <c:v>116.84526021911553</c:v>
                </c:pt>
                <c:pt idx="38">
                  <c:v>117.19326203797741</c:v>
                </c:pt>
                <c:pt idx="39">
                  <c:v>117.54203745365704</c:v>
                </c:pt>
                <c:pt idx="40">
                  <c:v>117.8929890037621</c:v>
                </c:pt>
                <c:pt idx="41">
                  <c:v>118.24332791427399</c:v>
                </c:pt>
                <c:pt idx="42">
                  <c:v>118.59609394320881</c:v>
                </c:pt>
                <c:pt idx="43">
                  <c:v>118.94833384584267</c:v>
                </c:pt>
                <c:pt idx="44">
                  <c:v>119.30231834207541</c:v>
                </c:pt>
                <c:pt idx="45">
                  <c:v>119.65561809662562</c:v>
                </c:pt>
                <c:pt idx="46">
                  <c:v>120.00990630836084</c:v>
                </c:pt>
                <c:pt idx="47">
                  <c:v>120.36400757188679</c:v>
                </c:pt>
                <c:pt idx="48">
                  <c:v>120.71816406210978</c:v>
                </c:pt>
                <c:pt idx="49">
                  <c:v>121.07209054491165</c:v>
                </c:pt>
                <c:pt idx="50">
                  <c:v>121.42588713444873</c:v>
                </c:pt>
                <c:pt idx="51">
                  <c:v>121.77898672112241</c:v>
                </c:pt>
                <c:pt idx="52">
                  <c:v>122.13160659015907</c:v>
                </c:pt>
                <c:pt idx="53">
                  <c:v>122.48213383721949</c:v>
                </c:pt>
                <c:pt idx="54">
                  <c:v>122.8328606157538</c:v>
                </c:pt>
                <c:pt idx="55">
                  <c:v>123.18161313080289</c:v>
                </c:pt>
                <c:pt idx="56">
                  <c:v>123.53028263738362</c:v>
                </c:pt>
                <c:pt idx="57">
                  <c:v>123.87686391688109</c:v>
                </c:pt>
                <c:pt idx="58">
                  <c:v>124.22287694632513</c:v>
                </c:pt>
                <c:pt idx="59">
                  <c:v>124.56758881136368</c:v>
                </c:pt>
                <c:pt idx="60">
                  <c:v>124.91092423492948</c:v>
                </c:pt>
                <c:pt idx="61">
                  <c:v>125.25286137039903</c:v>
                </c:pt>
                <c:pt idx="62">
                  <c:v>125.59327228881116</c:v>
                </c:pt>
                <c:pt idx="63">
                  <c:v>125.93223319137721</c:v>
                </c:pt>
                <c:pt idx="64">
                  <c:v>126.26958102113302</c:v>
                </c:pt>
                <c:pt idx="65">
                  <c:v>126.60403226936613</c:v>
                </c:pt>
                <c:pt idx="66">
                  <c:v>126.93788902968222</c:v>
                </c:pt>
                <c:pt idx="67">
                  <c:v>127.26917193826725</c:v>
                </c:pt>
                <c:pt idx="68">
                  <c:v>127.59977346610044</c:v>
                </c:pt>
                <c:pt idx="69">
                  <c:v>127.92775089189956</c:v>
                </c:pt>
                <c:pt idx="70">
                  <c:v>128.2547171093932</c:v>
                </c:pt>
                <c:pt idx="71">
                  <c:v>128.58006444746835</c:v>
                </c:pt>
                <c:pt idx="72">
                  <c:v>128.90366257052312</c:v>
                </c:pt>
                <c:pt idx="73">
                  <c:v>129.22562214555657</c:v>
                </c:pt>
                <c:pt idx="74">
                  <c:v>129.54581358628965</c:v>
                </c:pt>
                <c:pt idx="75">
                  <c:v>129.86444057782685</c:v>
                </c:pt>
                <c:pt idx="76">
                  <c:v>130.18132726493175</c:v>
                </c:pt>
                <c:pt idx="77">
                  <c:v>130.49515472588863</c:v>
                </c:pt>
                <c:pt idx="78">
                  <c:v>130.80849655820131</c:v>
                </c:pt>
                <c:pt idx="79">
                  <c:v>131.11924938341841</c:v>
                </c:pt>
                <c:pt idx="80">
                  <c:v>131.4294564944453</c:v>
                </c:pt>
                <c:pt idx="81">
                  <c:v>131.73710216304212</c:v>
                </c:pt>
                <c:pt idx="82">
                  <c:v>132.04396003864971</c:v>
                </c:pt>
                <c:pt idx="83">
                  <c:v>132.34932465061692</c:v>
                </c:pt>
                <c:pt idx="84">
                  <c:v>132.65334151670996</c:v>
                </c:pt>
                <c:pt idx="85">
                  <c:v>132.95627350578235</c:v>
                </c:pt>
                <c:pt idx="86">
                  <c:v>133.25803245219231</c:v>
                </c:pt>
                <c:pt idx="87">
                  <c:v>133.55875310482051</c:v>
                </c:pt>
                <c:pt idx="88">
                  <c:v>133.85835871144454</c:v>
                </c:pt>
                <c:pt idx="89">
                  <c:v>134.15546049511252</c:v>
                </c:pt>
                <c:pt idx="90">
                  <c:v>134.45273143186455</c:v>
                </c:pt>
                <c:pt idx="91">
                  <c:v>134.74798192351824</c:v>
                </c:pt>
                <c:pt idx="92">
                  <c:v>135.0434026221418</c:v>
                </c:pt>
                <c:pt idx="93">
                  <c:v>135.33695513462524</c:v>
                </c:pt>
                <c:pt idx="94">
                  <c:v>135.63040459552604</c:v>
                </c:pt>
                <c:pt idx="95">
                  <c:v>135.92304198689015</c:v>
                </c:pt>
                <c:pt idx="96">
                  <c:v>136.21488170667584</c:v>
                </c:pt>
                <c:pt idx="97">
                  <c:v>136.50593022732485</c:v>
                </c:pt>
                <c:pt idx="98">
                  <c:v>136.79645549882017</c:v>
                </c:pt>
                <c:pt idx="99">
                  <c:v>137.08610774292109</c:v>
                </c:pt>
                <c:pt idx="100">
                  <c:v>137.37524344835666</c:v>
                </c:pt>
                <c:pt idx="101">
                  <c:v>137.66219948062101</c:v>
                </c:pt>
                <c:pt idx="102">
                  <c:v>137.9497920300397</c:v>
                </c:pt>
                <c:pt idx="103">
                  <c:v>138.23567923431185</c:v>
                </c:pt>
                <c:pt idx="104">
                  <c:v>138.52227531532921</c:v>
                </c:pt>
                <c:pt idx="105">
                  <c:v>138.80726525909316</c:v>
                </c:pt>
                <c:pt idx="106">
                  <c:v>139.09270902609944</c:v>
                </c:pt>
                <c:pt idx="107">
                  <c:v>139.37777758676438</c:v>
                </c:pt>
                <c:pt idx="108">
                  <c:v>139.66238991611584</c:v>
                </c:pt>
                <c:pt idx="109">
                  <c:v>139.94667300815141</c:v>
                </c:pt>
                <c:pt idx="110">
                  <c:v>140.23083339631648</c:v>
                </c:pt>
                <c:pt idx="111">
                  <c:v>140.51449362683189</c:v>
                </c:pt>
                <c:pt idx="112">
                  <c:v>140.79809078538455</c:v>
                </c:pt>
                <c:pt idx="113">
                  <c:v>141.07984569359019</c:v>
                </c:pt>
                <c:pt idx="114">
                  <c:v>141.36272538779858</c:v>
                </c:pt>
                <c:pt idx="115">
                  <c:v>141.64419775565119</c:v>
                </c:pt>
                <c:pt idx="116">
                  <c:v>141.9267718736713</c:v>
                </c:pt>
                <c:pt idx="117">
                  <c:v>142.20811347109259</c:v>
                </c:pt>
                <c:pt idx="118">
                  <c:v>142.49029639728505</c:v>
                </c:pt>
                <c:pt idx="119">
                  <c:v>142.77244285284232</c:v>
                </c:pt>
                <c:pt idx="120">
                  <c:v>143.05447444242671</c:v>
                </c:pt>
                <c:pt idx="121">
                  <c:v>143.3365695506416</c:v>
                </c:pt>
                <c:pt idx="122">
                  <c:v>143.61883434797787</c:v>
                </c:pt>
                <c:pt idx="123">
                  <c:v>143.90095738100183</c:v>
                </c:pt>
                <c:pt idx="124">
                  <c:v>144.18330929626009</c:v>
                </c:pt>
                <c:pt idx="125">
                  <c:v>144.46413695878465</c:v>
                </c:pt>
                <c:pt idx="126">
                  <c:v>144.74641170438809</c:v>
                </c:pt>
                <c:pt idx="127">
                  <c:v>145.02760791468867</c:v>
                </c:pt>
                <c:pt idx="128">
                  <c:v>145.31021551978597</c:v>
                </c:pt>
                <c:pt idx="129">
                  <c:v>145.59186538013464</c:v>
                </c:pt>
                <c:pt idx="130">
                  <c:v>145.87464361720558</c:v>
                </c:pt>
                <c:pt idx="131">
                  <c:v>146.15769509016815</c:v>
                </c:pt>
                <c:pt idx="132">
                  <c:v>146.44088392633245</c:v>
                </c:pt>
                <c:pt idx="133">
                  <c:v>146.72440991460104</c:v>
                </c:pt>
                <c:pt idx="134">
                  <c:v>147.00839719513158</c:v>
                </c:pt>
                <c:pt idx="135">
                  <c:v>147.29248527419776</c:v>
                </c:pt>
                <c:pt idx="136">
                  <c:v>147.57706092798023</c:v>
                </c:pt>
                <c:pt idx="137">
                  <c:v>147.86022425741629</c:v>
                </c:pt>
                <c:pt idx="138">
                  <c:v>148.14519276419097</c:v>
                </c:pt>
                <c:pt idx="139">
                  <c:v>148.42930217772329</c:v>
                </c:pt>
                <c:pt idx="140">
                  <c:v>148.71513854527817</c:v>
                </c:pt>
                <c:pt idx="141">
                  <c:v>149.00016884013519</c:v>
                </c:pt>
                <c:pt idx="142">
                  <c:v>149.28656484121893</c:v>
                </c:pt>
                <c:pt idx="143">
                  <c:v>149.57346270556926</c:v>
                </c:pt>
                <c:pt idx="144">
                  <c:v>149.8607304400596</c:v>
                </c:pt>
                <c:pt idx="145">
                  <c:v>150.14850076263622</c:v>
                </c:pt>
                <c:pt idx="146">
                  <c:v>150.43695013904536</c:v>
                </c:pt>
                <c:pt idx="147">
                  <c:v>150.7257163058799</c:v>
                </c:pt>
                <c:pt idx="148">
                  <c:v>151.01512192333522</c:v>
                </c:pt>
                <c:pt idx="149">
                  <c:v>151.30327127362719</c:v>
                </c:pt>
                <c:pt idx="150">
                  <c:v>151.59344895480791</c:v>
                </c:pt>
                <c:pt idx="151">
                  <c:v>151.88288253092011</c:v>
                </c:pt>
                <c:pt idx="152">
                  <c:v>152.17425956041424</c:v>
                </c:pt>
                <c:pt idx="153">
                  <c:v>152.46507499786523</c:v>
                </c:pt>
                <c:pt idx="154">
                  <c:v>152.75740854058557</c:v>
                </c:pt>
                <c:pt idx="155">
                  <c:v>153.05035502568671</c:v>
                </c:pt>
                <c:pt idx="156">
                  <c:v>153.34389578854737</c:v>
                </c:pt>
                <c:pt idx="157">
                  <c:v>153.63802945086749</c:v>
                </c:pt>
                <c:pt idx="158">
                  <c:v>153.93307657298067</c:v>
                </c:pt>
                <c:pt idx="159">
                  <c:v>154.22850295617823</c:v>
                </c:pt>
                <c:pt idx="160">
                  <c:v>154.52481784395138</c:v>
                </c:pt>
                <c:pt idx="161">
                  <c:v>154.81997100209662</c:v>
                </c:pt>
                <c:pt idx="162">
                  <c:v>155.1172612887205</c:v>
                </c:pt>
                <c:pt idx="163">
                  <c:v>155.41390479902691</c:v>
                </c:pt>
                <c:pt idx="164">
                  <c:v>155.71268545812396</c:v>
                </c:pt>
                <c:pt idx="165">
                  <c:v>156.0109904034758</c:v>
                </c:pt>
                <c:pt idx="166">
                  <c:v>156.31096016778241</c:v>
                </c:pt>
                <c:pt idx="167">
                  <c:v>156.6117663695054</c:v>
                </c:pt>
                <c:pt idx="168">
                  <c:v>156.91317220118219</c:v>
                </c:pt>
                <c:pt idx="169">
                  <c:v>157.21537810894367</c:v>
                </c:pt>
                <c:pt idx="170">
                  <c:v>157.51857756578121</c:v>
                </c:pt>
                <c:pt idx="171">
                  <c:v>157.82229995745823</c:v>
                </c:pt>
                <c:pt idx="172">
                  <c:v>158.12699510406446</c:v>
                </c:pt>
                <c:pt idx="173">
                  <c:v>158.43065886236778</c:v>
                </c:pt>
                <c:pt idx="174">
                  <c:v>158.73657464158751</c:v>
                </c:pt>
                <c:pt idx="175">
                  <c:v>159.04192872649406</c:v>
                </c:pt>
                <c:pt idx="176">
                  <c:v>159.34954832935622</c:v>
                </c:pt>
                <c:pt idx="177">
                  <c:v>159.65669301649589</c:v>
                </c:pt>
                <c:pt idx="178">
                  <c:v>159.96571266987033</c:v>
                </c:pt>
                <c:pt idx="179">
                  <c:v>160.275633818584</c:v>
                </c:pt>
                <c:pt idx="180">
                  <c:v>160.58626575675316</c:v>
                </c:pt>
                <c:pt idx="181">
                  <c:v>160.89779323324728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3E-4678-B19B-5F3701A5A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834432"/>
        <c:axId val="1"/>
      </c:lineChart>
      <c:dateAx>
        <c:axId val="2088834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  <c:max val="20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834432"/>
        <c:crosses val="autoZero"/>
        <c:crossBetween val="between"/>
      </c:valAx>
      <c:spPr>
        <a:solidFill>
          <a:srgbClr val="E3E3E3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82218049991457409"/>
          <c:y val="5.4187257287245619E-2"/>
          <c:w val="0.15296381393759517"/>
          <c:h val="6.15764287355063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Inflation - YoY </a:t>
            </a:r>
          </a:p>
        </c:rich>
      </c:tx>
      <c:layout>
        <c:manualLayout>
          <c:xMode val="edge"/>
          <c:yMode val="edge"/>
          <c:x val="0.40200342286332996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100240997520172E-2"/>
          <c:y val="9.5490716180371346E-2"/>
          <c:w val="0.92417868743669451"/>
          <c:h val="0.75331564986737398"/>
        </c:manualLayout>
      </c:layout>
      <c:lineChart>
        <c:grouping val="standard"/>
        <c:varyColors val="0"/>
        <c:ser>
          <c:idx val="0"/>
          <c:order val="0"/>
          <c:tx>
            <c:v>RPI NEW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Comparisons!$A$71:$A$298</c:f>
              <c:numCache>
                <c:formatCode>d\-mmm\-yy</c:formatCode>
                <c:ptCount val="22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  <c:pt idx="209">
                  <c:v>42947</c:v>
                </c:pt>
                <c:pt idx="210">
                  <c:v>42978</c:v>
                </c:pt>
                <c:pt idx="211">
                  <c:v>43008</c:v>
                </c:pt>
                <c:pt idx="212">
                  <c:v>43039</c:v>
                </c:pt>
                <c:pt idx="213">
                  <c:v>43069</c:v>
                </c:pt>
                <c:pt idx="214">
                  <c:v>43100</c:v>
                </c:pt>
                <c:pt idx="215">
                  <c:v>43131</c:v>
                </c:pt>
                <c:pt idx="216">
                  <c:v>43159</c:v>
                </c:pt>
                <c:pt idx="217">
                  <c:v>43190</c:v>
                </c:pt>
                <c:pt idx="218">
                  <c:v>43220</c:v>
                </c:pt>
                <c:pt idx="219">
                  <c:v>43251</c:v>
                </c:pt>
                <c:pt idx="220">
                  <c:v>43281</c:v>
                </c:pt>
                <c:pt idx="221">
                  <c:v>43312</c:v>
                </c:pt>
                <c:pt idx="222">
                  <c:v>43343</c:v>
                </c:pt>
                <c:pt idx="223">
                  <c:v>43373</c:v>
                </c:pt>
                <c:pt idx="224">
                  <c:v>43404</c:v>
                </c:pt>
                <c:pt idx="225">
                  <c:v>43434</c:v>
                </c:pt>
                <c:pt idx="226">
                  <c:v>43465</c:v>
                </c:pt>
                <c:pt idx="227">
                  <c:v>43496</c:v>
                </c:pt>
              </c:numCache>
            </c:numRef>
          </c:cat>
          <c:val>
            <c:numRef>
              <c:f>Comparisons!$B$71:$B$298</c:f>
              <c:numCache>
                <c:formatCode>0.0%</c:formatCode>
                <c:ptCount val="228"/>
                <c:pt idx="0">
                  <c:v>2.3213194868662246E-2</c:v>
                </c:pt>
                <c:pt idx="1">
                  <c:v>2.2898613135536428E-2</c:v>
                </c:pt>
                <c:pt idx="2">
                  <c:v>2.2584031402405946E-2</c:v>
                </c:pt>
                <c:pt idx="3">
                  <c:v>2.2269449669279906E-2</c:v>
                </c:pt>
                <c:pt idx="4">
                  <c:v>2.1954867936152533E-2</c:v>
                </c:pt>
                <c:pt idx="5">
                  <c:v>2.1640286203023607E-2</c:v>
                </c:pt>
                <c:pt idx="6">
                  <c:v>2.1325704469896012E-2</c:v>
                </c:pt>
                <c:pt idx="7">
                  <c:v>2.1011122736767973E-2</c:v>
                </c:pt>
                <c:pt idx="8">
                  <c:v>2.0696541003639712E-2</c:v>
                </c:pt>
                <c:pt idx="9">
                  <c:v>2.0381959270515226E-2</c:v>
                </c:pt>
                <c:pt idx="10">
                  <c:v>2.0067377537385411E-2</c:v>
                </c:pt>
                <c:pt idx="11">
                  <c:v>1.9752795804259149E-2</c:v>
                </c:pt>
                <c:pt idx="12">
                  <c:v>1.9438214071130666E-2</c:v>
                </c:pt>
                <c:pt idx="13">
                  <c:v>1.9918583047880745E-2</c:v>
                </c:pt>
                <c:pt idx="14">
                  <c:v>2.0414804574229173E-2</c:v>
                </c:pt>
                <c:pt idx="15">
                  <c:v>2.1029791160614764E-2</c:v>
                </c:pt>
                <c:pt idx="16">
                  <c:v>2.1685676390397868E-2</c:v>
                </c:pt>
                <c:pt idx="17">
                  <c:v>2.2419664243108928E-2</c:v>
                </c:pt>
                <c:pt idx="18">
                  <c:v>2.3177216371834453E-2</c:v>
                </c:pt>
                <c:pt idx="19">
                  <c:v>2.4000664831515861E-2</c:v>
                </c:pt>
                <c:pt idx="20">
                  <c:v>2.4856732233332179E-2</c:v>
                </c:pt>
                <c:pt idx="21">
                  <c:v>2.5707846728866723E-2</c:v>
                </c:pt>
                <c:pt idx="22">
                  <c:v>2.660216696921025E-2</c:v>
                </c:pt>
                <c:pt idx="23">
                  <c:v>2.7474037933383544E-2</c:v>
                </c:pt>
                <c:pt idx="24">
                  <c:v>2.8373682598678895E-2</c:v>
                </c:pt>
                <c:pt idx="25">
                  <c:v>2.9264516961597264E-2</c:v>
                </c:pt>
                <c:pt idx="26">
                  <c:v>3.0055761811774495E-2</c:v>
                </c:pt>
                <c:pt idx="27">
                  <c:v>3.0911145439354692E-2</c:v>
                </c:pt>
                <c:pt idx="28">
                  <c:v>3.1713144613247257E-2</c:v>
                </c:pt>
                <c:pt idx="29">
                  <c:v>3.2510404554689565E-2</c:v>
                </c:pt>
                <c:pt idx="30">
                  <c:v>3.3247522798967921E-2</c:v>
                </c:pt>
                <c:pt idx="31">
                  <c:v>3.3970157176270055E-2</c:v>
                </c:pt>
                <c:pt idx="32">
                  <c:v>3.4650204951061525E-2</c:v>
                </c:pt>
                <c:pt idx="33">
                  <c:v>3.5265593352844071E-2</c:v>
                </c:pt>
                <c:pt idx="34">
                  <c:v>3.5855665199845621E-2</c:v>
                </c:pt>
                <c:pt idx="35">
                  <c:v>3.6381234441915877E-2</c:v>
                </c:pt>
                <c:pt idx="36">
                  <c:v>3.6876643869779846E-2</c:v>
                </c:pt>
                <c:pt idx="37">
                  <c:v>3.7323323301917455E-2</c:v>
                </c:pt>
                <c:pt idx="38">
                  <c:v>3.7684985754365963E-2</c:v>
                </c:pt>
                <c:pt idx="39">
                  <c:v>3.8039552996423032E-2</c:v>
                </c:pt>
                <c:pt idx="40">
                  <c:v>3.8337504683607415E-2</c:v>
                </c:pt>
                <c:pt idx="41">
                  <c:v>3.8599696785420745E-2</c:v>
                </c:pt>
                <c:pt idx="42">
                  <c:v>3.8810374944761472E-2</c:v>
                </c:pt>
                <c:pt idx="43">
                  <c:v>3.8984982931080436E-2</c:v>
                </c:pt>
                <c:pt idx="44">
                  <c:v>3.9117369816200842E-2</c:v>
                </c:pt>
                <c:pt idx="45">
                  <c:v>3.9206907659257384E-2</c:v>
                </c:pt>
                <c:pt idx="46">
                  <c:v>3.9261337966014276E-2</c:v>
                </c:pt>
                <c:pt idx="47">
                  <c:v>3.9278913897715206E-2</c:v>
                </c:pt>
                <c:pt idx="48">
                  <c:v>3.926270021470768E-2</c:v>
                </c:pt>
                <c:pt idx="49">
                  <c:v>3.9213502147993129E-2</c:v>
                </c:pt>
                <c:pt idx="50">
                  <c:v>3.9139378889841092E-2</c:v>
                </c:pt>
                <c:pt idx="51">
                  <c:v>3.9031987455054429E-2</c:v>
                </c:pt>
                <c:pt idx="52">
                  <c:v>3.8902173884453717E-2</c:v>
                </c:pt>
                <c:pt idx="53">
                  <c:v>3.8743175374572614E-2</c:v>
                </c:pt>
                <c:pt idx="54">
                  <c:v>3.8567025715654957E-2</c:v>
                </c:pt>
                <c:pt idx="55">
                  <c:v>3.836379239478549E-2</c:v>
                </c:pt>
                <c:pt idx="56">
                  <c:v>3.8140787437473733E-2</c:v>
                </c:pt>
                <c:pt idx="57">
                  <c:v>3.7907798717774721E-2</c:v>
                </c:pt>
                <c:pt idx="58">
                  <c:v>3.7650934923429524E-2</c:v>
                </c:pt>
                <c:pt idx="59">
                  <c:v>3.7388277473674236E-2</c:v>
                </c:pt>
                <c:pt idx="60">
                  <c:v>3.7103826214731184E-2</c:v>
                </c:pt>
                <c:pt idx="61">
                  <c:v>3.6807587742595516E-2</c:v>
                </c:pt>
                <c:pt idx="62">
                  <c:v>3.6531059829993495E-2</c:v>
                </c:pt>
                <c:pt idx="63">
                  <c:v>3.6216220600145288E-2</c:v>
                </c:pt>
                <c:pt idx="64">
                  <c:v>3.5904006501249031E-2</c:v>
                </c:pt>
                <c:pt idx="65">
                  <c:v>3.5574771504863767E-2</c:v>
                </c:pt>
                <c:pt idx="66">
                  <c:v>3.5250809860201127E-2</c:v>
                </c:pt>
                <c:pt idx="67">
                  <c:v>3.4911557885600519E-2</c:v>
                </c:pt>
                <c:pt idx="68">
                  <c:v>3.4568724753448299E-2</c:v>
                </c:pt>
                <c:pt idx="69">
                  <c:v>3.4234416810065005E-2</c:v>
                </c:pt>
                <c:pt idx="70">
                  <c:v>3.3887190091340669E-2</c:v>
                </c:pt>
                <c:pt idx="71">
                  <c:v>3.3550196867407456E-2</c:v>
                </c:pt>
                <c:pt idx="72">
                  <c:v>3.3201698079067699E-2</c:v>
                </c:pt>
                <c:pt idx="73">
                  <c:v>3.285360544915239E-2</c:v>
                </c:pt>
                <c:pt idx="74">
                  <c:v>3.2540078668840122E-2</c:v>
                </c:pt>
                <c:pt idx="75">
                  <c:v>3.2194473689474146E-2</c:v>
                </c:pt>
                <c:pt idx="76">
                  <c:v>3.1862022697374703E-2</c:v>
                </c:pt>
                <c:pt idx="77">
                  <c:v>3.1521041797762495E-2</c:v>
                </c:pt>
                <c:pt idx="78">
                  <c:v>3.1193947542840661E-2</c:v>
                </c:pt>
                <c:pt idx="79">
                  <c:v>3.0859329353821519E-2</c:v>
                </c:pt>
                <c:pt idx="80">
                  <c:v>3.0528508513635533E-2</c:v>
                </c:pt>
                <c:pt idx="81">
                  <c:v>3.0212285151029805E-2</c:v>
                </c:pt>
                <c:pt idx="82">
                  <c:v>2.9889863868639122E-2</c:v>
                </c:pt>
                <c:pt idx="83">
                  <c:v>2.9582289245918547E-2</c:v>
                </c:pt>
                <c:pt idx="84">
                  <c:v>2.9269280299250466E-2</c:v>
                </c:pt>
                <c:pt idx="85">
                  <c:v>2.896136731323451E-2</c:v>
                </c:pt>
                <c:pt idx="86">
                  <c:v>2.8687777481148036E-2</c:v>
                </c:pt>
                <c:pt idx="87">
                  <c:v>2.8390021924683095E-2</c:v>
                </c:pt>
                <c:pt idx="88">
                  <c:v>2.8107136648731101E-2</c:v>
                </c:pt>
                <c:pt idx="89">
                  <c:v>2.7820364502043393E-2</c:v>
                </c:pt>
                <c:pt idx="90">
                  <c:v>2.7548285489642943E-2</c:v>
                </c:pt>
                <c:pt idx="91">
                  <c:v>2.7272824790042449E-2</c:v>
                </c:pt>
                <c:pt idx="92">
                  <c:v>2.7003192437548007E-2</c:v>
                </c:pt>
                <c:pt idx="93">
                  <c:v>2.6747837399671237E-2</c:v>
                </c:pt>
                <c:pt idx="94">
                  <c:v>2.6489752689274004E-2</c:v>
                </c:pt>
                <c:pt idx="95">
                  <c:v>2.6245592306627819E-2</c:v>
                </c:pt>
                <c:pt idx="96">
                  <c:v>2.5999070373846411E-2</c:v>
                </c:pt>
                <c:pt idx="97">
                  <c:v>2.5758400351850286E-2</c:v>
                </c:pt>
                <c:pt idx="98">
                  <c:v>2.5538528320636633E-2</c:v>
                </c:pt>
                <c:pt idx="99">
                  <c:v>2.5309089518096739E-2</c:v>
                </c:pt>
                <c:pt idx="100">
                  <c:v>2.509251421150771E-2</c:v>
                </c:pt>
                <c:pt idx="101">
                  <c:v>2.4874309889701962E-2</c:v>
                </c:pt>
                <c:pt idx="102">
                  <c:v>2.4668496024398356E-2</c:v>
                </c:pt>
                <c:pt idx="103">
                  <c:v>2.4461284903188218E-2</c:v>
                </c:pt>
                <c:pt idx="104">
                  <c:v>2.4259553239069254E-2</c:v>
                </c:pt>
                <c:pt idx="105">
                  <c:v>2.4069471893075844E-2</c:v>
                </c:pt>
                <c:pt idx="106">
                  <c:v>2.3878287833093648E-2</c:v>
                </c:pt>
                <c:pt idx="107">
                  <c:v>2.3698254618000458E-2</c:v>
                </c:pt>
                <c:pt idx="108">
                  <c:v>2.3517282447333088E-2</c:v>
                </c:pt>
                <c:pt idx="109">
                  <c:v>2.3341363711648411E-2</c:v>
                </c:pt>
                <c:pt idx="110">
                  <c:v>2.3186733950827598E-2</c:v>
                </c:pt>
                <c:pt idx="111">
                  <c:v>2.3020169103516341E-2</c:v>
                </c:pt>
                <c:pt idx="112">
                  <c:v>2.2863522727077923E-2</c:v>
                </c:pt>
                <c:pt idx="113">
                  <c:v>2.2706255012238108E-2</c:v>
                </c:pt>
                <c:pt idx="114">
                  <c:v>2.2558418893124266E-2</c:v>
                </c:pt>
                <c:pt idx="115">
                  <c:v>2.241006054165573E-2</c:v>
                </c:pt>
                <c:pt idx="116">
                  <c:v>2.2266080062923521E-2</c:v>
                </c:pt>
                <c:pt idx="117">
                  <c:v>2.213081717980403E-2</c:v>
                </c:pt>
                <c:pt idx="118">
                  <c:v>2.1995156099974489E-2</c:v>
                </c:pt>
                <c:pt idx="119">
                  <c:v>2.1867755427700919E-2</c:v>
                </c:pt>
                <c:pt idx="120">
                  <c:v>2.1740024403648972E-2</c:v>
                </c:pt>
                <c:pt idx="121">
                  <c:v>2.1616175647820812E-2</c:v>
                </c:pt>
                <c:pt idx="122">
                  <c:v>2.1507567215677703E-2</c:v>
                </c:pt>
                <c:pt idx="123">
                  <c:v>2.1390836059093532E-2</c:v>
                </c:pt>
                <c:pt idx="124">
                  <c:v>2.1281298360142697E-2</c:v>
                </c:pt>
                <c:pt idx="125">
                  <c:v>2.117155888873401E-2</c:v>
                </c:pt>
                <c:pt idx="126">
                  <c:v>2.1068610065283933E-2</c:v>
                </c:pt>
                <c:pt idx="127">
                  <c:v>2.0965498515550962E-2</c:v>
                </c:pt>
                <c:pt idx="128">
                  <c:v>2.0865619301203564E-2</c:v>
                </c:pt>
                <c:pt idx="129">
                  <c:v>2.0771955191892122E-2</c:v>
                </c:pt>
                <c:pt idx="130">
                  <c:v>2.0678176211575305E-2</c:v>
                </c:pt>
                <c:pt idx="131">
                  <c:v>2.0590252075630255E-2</c:v>
                </c:pt>
                <c:pt idx="132">
                  <c:v>2.0502238631313618E-2</c:v>
                </c:pt>
                <c:pt idx="133">
                  <c:v>2.0417031034229538E-2</c:v>
                </c:pt>
                <c:pt idx="134">
                  <c:v>2.0342413262064873E-2</c:v>
                </c:pt>
                <c:pt idx="135">
                  <c:v>2.0262322337884831E-2</c:v>
                </c:pt>
                <c:pt idx="136">
                  <c:v>2.0187266845999252E-2</c:v>
                </c:pt>
                <c:pt idx="137">
                  <c:v>2.0112168760392457E-2</c:v>
                </c:pt>
                <c:pt idx="138">
                  <c:v>2.0041803586147822E-2</c:v>
                </c:pt>
                <c:pt idx="139">
                  <c:v>1.9971409357089298E-2</c:v>
                </c:pt>
                <c:pt idx="140">
                  <c:v>1.9903299158215093E-2</c:v>
                </c:pt>
                <c:pt idx="141">
                  <c:v>1.9839495356573922E-2</c:v>
                </c:pt>
                <c:pt idx="142">
                  <c:v>1.9775678453868295E-2</c:v>
                </c:pt>
                <c:pt idx="143">
                  <c:v>1.9715904155602759E-2</c:v>
                </c:pt>
                <c:pt idx="144">
                  <c:v>1.965612487822499E-2</c:v>
                </c:pt>
                <c:pt idx="145">
                  <c:v>1.9598303677846873E-2</c:v>
                </c:pt>
                <c:pt idx="146">
                  <c:v>1.9545931456961485E-2</c:v>
                </c:pt>
                <c:pt idx="147">
                  <c:v>1.9491728181034951E-2</c:v>
                </c:pt>
                <c:pt idx="148">
                  <c:v>1.9440972189798122E-2</c:v>
                </c:pt>
                <c:pt idx="149">
                  <c:v>1.9390224956571389E-2</c:v>
                </c:pt>
                <c:pt idx="150">
                  <c:v>1.9342709484252207E-2</c:v>
                </c:pt>
                <c:pt idx="151">
                  <c:v>1.9295206258843844E-2</c:v>
                </c:pt>
                <c:pt idx="152">
                  <c:v>1.9249274114501613E-2</c:v>
                </c:pt>
                <c:pt idx="153">
                  <c:v>1.9206272175677386E-2</c:v>
                </c:pt>
                <c:pt idx="154">
                  <c:v>1.916328611771001E-2</c:v>
                </c:pt>
                <c:pt idx="155">
                  <c:v>1.912304504546869E-2</c:v>
                </c:pt>
                <c:pt idx="156">
                  <c:v>1.9082821392811367E-2</c:v>
                </c:pt>
                <c:pt idx="157">
                  <c:v>1.9043934580350363E-2</c:v>
                </c:pt>
                <c:pt idx="158">
                  <c:v>1.9009923939960816E-2</c:v>
                </c:pt>
                <c:pt idx="159">
                  <c:v>1.8973462670060837E-2</c:v>
                </c:pt>
                <c:pt idx="160">
                  <c:v>1.8939334317032541E-2</c:v>
                </c:pt>
                <c:pt idx="161">
                  <c:v>1.8905225015361182E-2</c:v>
                </c:pt>
                <c:pt idx="162">
                  <c:v>1.8873299489502005E-2</c:v>
                </c:pt>
                <c:pt idx="163">
                  <c:v>1.8841393026415298E-2</c:v>
                </c:pt>
                <c:pt idx="164">
                  <c:v>1.8810551760938043E-2</c:v>
                </c:pt>
                <c:pt idx="165">
                  <c:v>1.8781686534012021E-2</c:v>
                </c:pt>
                <c:pt idx="166">
                  <c:v>1.8752839902343554E-2</c:v>
                </c:pt>
                <c:pt idx="167">
                  <c:v>1.872584223766971E-2</c:v>
                </c:pt>
                <c:pt idx="168">
                  <c:v>1.8698862616669087E-2</c:v>
                </c:pt>
                <c:pt idx="169">
                  <c:v>1.8672785412864989E-2</c:v>
                </c:pt>
                <c:pt idx="170">
                  <c:v>1.8649982520169806E-2</c:v>
                </c:pt>
                <c:pt idx="171">
                  <c:v>1.862554085572854E-2</c:v>
                </c:pt>
                <c:pt idx="172">
                  <c:v>1.8602666820985991E-2</c:v>
                </c:pt>
                <c:pt idx="173">
                  <c:v>1.8579808937105424E-2</c:v>
                </c:pt>
                <c:pt idx="174">
                  <c:v>1.8558417303756736E-2</c:v>
                </c:pt>
                <c:pt idx="175">
                  <c:v>1.8537040927116388E-2</c:v>
                </c:pt>
                <c:pt idx="176">
                  <c:v>1.8516380321231596E-2</c:v>
                </c:pt>
                <c:pt idx="177">
                  <c:v>1.8497045132798817E-2</c:v>
                </c:pt>
                <c:pt idx="178">
                  <c:v>1.8477723787974965E-2</c:v>
                </c:pt>
                <c:pt idx="179">
                  <c:v>1.8459641923285197E-2</c:v>
                </c:pt>
                <c:pt idx="180">
                  <c:v>1.844157294885318E-2</c:v>
                </c:pt>
                <c:pt idx="181">
                  <c:v>1.8424108906392789E-2</c:v>
                </c:pt>
                <c:pt idx="182">
                  <c:v>1.8408837969213554E-2</c:v>
                </c:pt>
                <c:pt idx="183">
                  <c:v>1.8392469668785605E-2</c:v>
                </c:pt>
                <c:pt idx="184">
                  <c:v>1.8377151121605317E-2</c:v>
                </c:pt>
                <c:pt idx="185">
                  <c:v>1.8361843142397305E-2</c:v>
                </c:pt>
                <c:pt idx="186">
                  <c:v>1.8347516722438728E-2</c:v>
                </c:pt>
                <c:pt idx="187">
                  <c:v>1.8333199971629632E-2</c:v>
                </c:pt>
                <c:pt idx="188">
                  <c:v>1.8319361917199739E-2</c:v>
                </c:pt>
                <c:pt idx="189">
                  <c:v>1.8306410832729547E-2</c:v>
                </c:pt>
                <c:pt idx="190">
                  <c:v>1.8293468124447099E-2</c:v>
                </c:pt>
                <c:pt idx="191">
                  <c:v>1.8281354745645295E-2</c:v>
                </c:pt>
                <c:pt idx="192">
                  <c:v>1.8269248933109106E-2</c:v>
                </c:pt>
                <c:pt idx="193">
                  <c:v>1.8257547252042983E-2</c:v>
                </c:pt>
                <c:pt idx="194">
                  <c:v>1.8246954292220341E-2</c:v>
                </c:pt>
                <c:pt idx="195">
                  <c:v>1.823599646033669E-2</c:v>
                </c:pt>
                <c:pt idx="196">
                  <c:v>1.822574012623468E-2</c:v>
                </c:pt>
                <c:pt idx="197">
                  <c:v>1.8215489520944761E-2</c:v>
                </c:pt>
                <c:pt idx="198">
                  <c:v>1.8205894855779503E-2</c:v>
                </c:pt>
                <c:pt idx="199">
                  <c:v>1.8196305257036638E-2</c:v>
                </c:pt>
                <c:pt idx="200">
                  <c:v>1.818703484174633E-2</c:v>
                </c:pt>
                <c:pt idx="201">
                  <c:v>1.8178357223356478E-2</c:v>
                </c:pt>
                <c:pt idx="202">
                  <c:v>1.816968375358341E-2</c:v>
                </c:pt>
                <c:pt idx="203">
                  <c:v>1.816156462777041E-2</c:v>
                </c:pt>
                <c:pt idx="204">
                  <c:v>1.8153449094807206E-2</c:v>
                </c:pt>
                <c:pt idx="205">
                  <c:v>1.8145602980133013E-2</c:v>
                </c:pt>
                <c:pt idx="206">
                  <c:v>1.813874016835304E-2</c:v>
                </c:pt>
                <c:pt idx="207">
                  <c:v>1.8131381954151982E-2</c:v>
                </c:pt>
                <c:pt idx="208">
                  <c:v>1.8124493377986051E-2</c:v>
                </c:pt>
                <c:pt idx="209">
                  <c:v>1.811760719138511E-2</c:v>
                </c:pt>
                <c:pt idx="210">
                  <c:v>1.8111160253326153E-2</c:v>
                </c:pt>
                <c:pt idx="211">
                  <c:v>1.810471528446711E-2</c:v>
                </c:pt>
                <c:pt idx="212">
                  <c:v>1.8098483388244491E-2</c:v>
                </c:pt>
                <c:pt idx="213">
                  <c:v>1.8092648630680719E-2</c:v>
                </c:pt>
                <c:pt idx="214">
                  <c:v>1.8086815274489076E-2</c:v>
                </c:pt>
                <c:pt idx="215">
                  <c:v>1.8081353417076507E-2</c:v>
                </c:pt>
                <c:pt idx="216">
                  <c:v>1.8075892625734724E-2</c:v>
                </c:pt>
                <c:pt idx="217">
                  <c:v>1.80706117686249E-2</c:v>
                </c:pt>
                <c:pt idx="218">
                  <c:v>1.8065991581485363E-2</c:v>
                </c:pt>
                <c:pt idx="219">
                  <c:v>1.8061036631719096E-2</c:v>
                </c:pt>
                <c:pt idx="220">
                  <c:v>1.8056396704414279E-2</c:v>
                </c:pt>
                <c:pt idx="221">
                  <c:v>1.805175714129148E-2</c:v>
                </c:pt>
                <c:pt idx="222">
                  <c:v>1.8047412338099367E-2</c:v>
                </c:pt>
                <c:pt idx="223">
                  <c:v>1.8043067662553591E-2</c:v>
                </c:pt>
                <c:pt idx="224">
                  <c:v>1.8038865428228634E-2</c:v>
                </c:pt>
                <c:pt idx="225">
                  <c:v>1.8034929873322003E-2</c:v>
                </c:pt>
                <c:pt idx="226">
                  <c:v>1.8030994134941691E-2</c:v>
                </c:pt>
                <c:pt idx="227">
                  <c:v>1.8027307975305273E-2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D4F-4FC4-91C6-859562A84EE4}"/>
            </c:ext>
          </c:extLst>
        </c:ser>
        <c:ser>
          <c:idx val="4"/>
          <c:order val="1"/>
          <c:tx>
            <c:v>RPI Current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inflationCurves!$N$13:$N$238</c:f>
              <c:numCache>
                <c:formatCode>0.0%</c:formatCode>
                <c:ptCount val="226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4F-4FC4-91C6-859562A84EE4}"/>
            </c:ext>
          </c:extLst>
        </c:ser>
        <c:ser>
          <c:idx val="11"/>
          <c:order val="2"/>
          <c:tx>
            <c:v>PLLU NEW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Comparisons!$A$71:$A$298</c:f>
              <c:numCache>
                <c:formatCode>d\-mmm\-yy</c:formatCode>
                <c:ptCount val="22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  <c:pt idx="209">
                  <c:v>42947</c:v>
                </c:pt>
                <c:pt idx="210">
                  <c:v>42978</c:v>
                </c:pt>
                <c:pt idx="211">
                  <c:v>43008</c:v>
                </c:pt>
                <c:pt idx="212">
                  <c:v>43039</c:v>
                </c:pt>
                <c:pt idx="213">
                  <c:v>43069</c:v>
                </c:pt>
                <c:pt idx="214">
                  <c:v>43100</c:v>
                </c:pt>
                <c:pt idx="215">
                  <c:v>43131</c:v>
                </c:pt>
                <c:pt idx="216">
                  <c:v>43159</c:v>
                </c:pt>
                <c:pt idx="217">
                  <c:v>43190</c:v>
                </c:pt>
                <c:pt idx="218">
                  <c:v>43220</c:v>
                </c:pt>
                <c:pt idx="219">
                  <c:v>43251</c:v>
                </c:pt>
                <c:pt idx="220">
                  <c:v>43281</c:v>
                </c:pt>
                <c:pt idx="221">
                  <c:v>43312</c:v>
                </c:pt>
                <c:pt idx="222">
                  <c:v>43343</c:v>
                </c:pt>
                <c:pt idx="223">
                  <c:v>43373</c:v>
                </c:pt>
                <c:pt idx="224">
                  <c:v>43404</c:v>
                </c:pt>
                <c:pt idx="225">
                  <c:v>43434</c:v>
                </c:pt>
                <c:pt idx="226">
                  <c:v>43465</c:v>
                </c:pt>
                <c:pt idx="227">
                  <c:v>43496</c:v>
                </c:pt>
              </c:numCache>
            </c:numRef>
          </c:cat>
          <c:val>
            <c:numRef>
              <c:f>inflationCurves!$G$12:$G$238</c:f>
              <c:numCache>
                <c:formatCode>0.00%</c:formatCode>
                <c:ptCount val="227"/>
                <c:pt idx="0">
                  <c:v>2.9705058000441955E-2</c:v>
                </c:pt>
                <c:pt idx="1">
                  <c:v>2.9083632048291029E-2</c:v>
                </c:pt>
                <c:pt idx="2">
                  <c:v>2.8206924878267193E-2</c:v>
                </c:pt>
                <c:pt idx="3">
                  <c:v>2.8278599350696512E-2</c:v>
                </c:pt>
                <c:pt idx="4">
                  <c:v>2.8274342831715135E-2</c:v>
                </c:pt>
                <c:pt idx="5">
                  <c:v>2.8262753737410027E-2</c:v>
                </c:pt>
                <c:pt idx="6">
                  <c:v>2.8267150768684069E-2</c:v>
                </c:pt>
                <c:pt idx="7">
                  <c:v>2.8279741567775043E-2</c:v>
                </c:pt>
                <c:pt idx="8">
                  <c:v>2.8308108636282647E-2</c:v>
                </c:pt>
                <c:pt idx="9">
                  <c:v>2.8333215892908686E-2</c:v>
                </c:pt>
                <c:pt idx="10">
                  <c:v>2.8271975029821893E-2</c:v>
                </c:pt>
                <c:pt idx="11">
                  <c:v>2.8261965514373325E-2</c:v>
                </c:pt>
                <c:pt idx="12">
                  <c:v>2.854852947862286E-2</c:v>
                </c:pt>
                <c:pt idx="13">
                  <c:v>2.8845038273758745E-2</c:v>
                </c:pt>
                <c:pt idx="14">
                  <c:v>2.9220731779418505E-2</c:v>
                </c:pt>
                <c:pt idx="15">
                  <c:v>2.960705762386549E-2</c:v>
                </c:pt>
                <c:pt idx="16">
                  <c:v>3.0053081217615022E-2</c:v>
                </c:pt>
                <c:pt idx="17">
                  <c:v>3.0484394475272913E-2</c:v>
                </c:pt>
                <c:pt idx="18">
                  <c:v>3.0932106073065582E-2</c:v>
                </c:pt>
                <c:pt idx="19">
                  <c:v>3.1370539046741759E-2</c:v>
                </c:pt>
                <c:pt idx="20">
                  <c:v>3.1795876302805427E-2</c:v>
                </c:pt>
                <c:pt idx="21">
                  <c:v>3.2220076906670669E-2</c:v>
                </c:pt>
                <c:pt idx="22">
                  <c:v>3.2616876894401708E-2</c:v>
                </c:pt>
                <c:pt idx="23">
                  <c:v>3.3021911171426638E-2</c:v>
                </c:pt>
                <c:pt idx="24">
                  <c:v>3.340255286491927E-2</c:v>
                </c:pt>
                <c:pt idx="25">
                  <c:v>3.3732857345676173E-2</c:v>
                </c:pt>
                <c:pt idx="26">
                  <c:v>3.4069179929682766E-2</c:v>
                </c:pt>
                <c:pt idx="27">
                  <c:v>3.4371283228279439E-2</c:v>
                </c:pt>
                <c:pt idx="28">
                  <c:v>3.4694411679544596E-2</c:v>
                </c:pt>
                <c:pt idx="29">
                  <c:v>3.4978170581655026E-2</c:v>
                </c:pt>
                <c:pt idx="30">
                  <c:v>3.5243276503346875E-2</c:v>
                </c:pt>
                <c:pt idx="31">
                  <c:v>3.5478094944686345E-2</c:v>
                </c:pt>
                <c:pt idx="32">
                  <c:v>3.5675129413737211E-2</c:v>
                </c:pt>
                <c:pt idx="33">
                  <c:v>3.5850060887897099E-2</c:v>
                </c:pt>
                <c:pt idx="34">
                  <c:v>3.6099159522696982E-2</c:v>
                </c:pt>
                <c:pt idx="35">
                  <c:v>3.6134393414484357E-2</c:v>
                </c:pt>
                <c:pt idx="36">
                  <c:v>3.6331056743635605E-2</c:v>
                </c:pt>
                <c:pt idx="37">
                  <c:v>3.6303246323210962E-2</c:v>
                </c:pt>
                <c:pt idx="38">
                  <c:v>3.6423309126094955E-2</c:v>
                </c:pt>
                <c:pt idx="39">
                  <c:v>3.6248670803721225E-2</c:v>
                </c:pt>
                <c:pt idx="40">
                  <c:v>3.6394008945220269E-2</c:v>
                </c:pt>
                <c:pt idx="41">
                  <c:v>3.6228975174200671E-2</c:v>
                </c:pt>
                <c:pt idx="42">
                  <c:v>3.630177273857603E-2</c:v>
                </c:pt>
                <c:pt idx="43">
                  <c:v>3.6121143211101894E-2</c:v>
                </c:pt>
                <c:pt idx="44">
                  <c:v>3.611515511001915E-2</c:v>
                </c:pt>
                <c:pt idx="45">
                  <c:v>3.5987491238344507E-2</c:v>
                </c:pt>
                <c:pt idx="46">
                  <c:v>3.5885586842231657E-2</c:v>
                </c:pt>
                <c:pt idx="47">
                  <c:v>3.5754990707842729E-2</c:v>
                </c:pt>
                <c:pt idx="48">
                  <c:v>3.5635488713393206E-2</c:v>
                </c:pt>
                <c:pt idx="49">
                  <c:v>3.545886896799505E-2</c:v>
                </c:pt>
                <c:pt idx="50">
                  <c:v>3.5305610821199991E-2</c:v>
                </c:pt>
                <c:pt idx="51">
                  <c:v>3.4989836897049736E-2</c:v>
                </c:pt>
                <c:pt idx="52">
                  <c:v>3.4908292617606959E-2</c:v>
                </c:pt>
                <c:pt idx="53">
                  <c:v>3.4608047201734139E-2</c:v>
                </c:pt>
                <c:pt idx="54">
                  <c:v>3.4500192109721904E-2</c:v>
                </c:pt>
                <c:pt idx="55">
                  <c:v>3.4192073826577948E-2</c:v>
                </c:pt>
                <c:pt idx="56">
                  <c:v>3.4038171673250843E-2</c:v>
                </c:pt>
                <c:pt idx="57">
                  <c:v>3.3812312826993506E-2</c:v>
                </c:pt>
                <c:pt idx="58">
                  <c:v>3.358063510877788E-2</c:v>
                </c:pt>
                <c:pt idx="59">
                  <c:v>3.3348493487552193E-2</c:v>
                </c:pt>
                <c:pt idx="60">
                  <c:v>3.3105419291001491E-2</c:v>
                </c:pt>
                <c:pt idx="61">
                  <c:v>3.2871625773081586E-2</c:v>
                </c:pt>
                <c:pt idx="62">
                  <c:v>3.2623523937008882E-2</c:v>
                </c:pt>
                <c:pt idx="63">
                  <c:v>3.2251641653052922E-2</c:v>
                </c:pt>
                <c:pt idx="64">
                  <c:v>3.2107194988876951E-2</c:v>
                </c:pt>
                <c:pt idx="65">
                  <c:v>3.1771102844194613E-2</c:v>
                </c:pt>
                <c:pt idx="66">
                  <c:v>3.1621106780143605E-2</c:v>
                </c:pt>
                <c:pt idx="67">
                  <c:v>3.1284130182554305E-2</c:v>
                </c:pt>
                <c:pt idx="68">
                  <c:v>3.110523086431962E-2</c:v>
                </c:pt>
                <c:pt idx="69">
                  <c:v>3.0869057673251998E-2</c:v>
                </c:pt>
                <c:pt idx="70">
                  <c:v>3.0622020941813564E-2</c:v>
                </c:pt>
                <c:pt idx="71">
                  <c:v>3.0387291812187814E-2</c:v>
                </c:pt>
                <c:pt idx="72">
                  <c:v>3.0141808831366093E-2</c:v>
                </c:pt>
                <c:pt idx="73">
                  <c:v>2.9917397084555548E-2</c:v>
                </c:pt>
                <c:pt idx="74">
                  <c:v>2.967780756738074E-2</c:v>
                </c:pt>
                <c:pt idx="75">
                  <c:v>2.9314993323360752E-2</c:v>
                </c:pt>
                <c:pt idx="76">
                  <c:v>2.9197706793762872E-2</c:v>
                </c:pt>
                <c:pt idx="77">
                  <c:v>2.8883026453008252E-2</c:v>
                </c:pt>
                <c:pt idx="78">
                  <c:v>2.8762418885212693E-2</c:v>
                </c:pt>
                <c:pt idx="79">
                  <c:v>2.8453660895486021E-2</c:v>
                </c:pt>
                <c:pt idx="80">
                  <c:v>2.8312734156737438E-2</c:v>
                </c:pt>
                <c:pt idx="81">
                  <c:v>2.8106887715854494E-2</c:v>
                </c:pt>
                <c:pt idx="82">
                  <c:v>2.7915883229596379E-2</c:v>
                </c:pt>
                <c:pt idx="83">
                  <c:v>2.7750459062896055E-2</c:v>
                </c:pt>
                <c:pt idx="84">
                  <c:v>2.7577885177906394E-2</c:v>
                </c:pt>
                <c:pt idx="85">
                  <c:v>2.741880535414477E-2</c:v>
                </c:pt>
                <c:pt idx="86">
                  <c:v>2.7253613185056681E-2</c:v>
                </c:pt>
                <c:pt idx="87">
                  <c:v>2.6961835313398783E-2</c:v>
                </c:pt>
                <c:pt idx="88">
                  <c:v>2.6916899549858229E-2</c:v>
                </c:pt>
                <c:pt idx="89">
                  <c:v>2.6671916198612425E-2</c:v>
                </c:pt>
                <c:pt idx="90">
                  <c:v>2.6628295736936834E-2</c:v>
                </c:pt>
                <c:pt idx="91">
                  <c:v>2.6399307647290992E-2</c:v>
                </c:pt>
                <c:pt idx="92">
                  <c:v>2.6332003733235153E-2</c:v>
                </c:pt>
                <c:pt idx="93">
                  <c:v>2.6200777640623396E-2</c:v>
                </c:pt>
                <c:pt idx="94">
                  <c:v>2.6071592515524912E-2</c:v>
                </c:pt>
                <c:pt idx="95">
                  <c:v>2.5943714722647785E-2</c:v>
                </c:pt>
                <c:pt idx="96">
                  <c:v>2.5840661735549598E-2</c:v>
                </c:pt>
                <c:pt idx="97">
                  <c:v>2.5706750483390394E-2</c:v>
                </c:pt>
                <c:pt idx="98">
                  <c:v>2.5605524396128745E-2</c:v>
                </c:pt>
                <c:pt idx="99">
                  <c:v>2.5356170120364691E-2</c:v>
                </c:pt>
                <c:pt idx="100">
                  <c:v>2.5359480070778047E-2</c:v>
                </c:pt>
                <c:pt idx="101">
                  <c:v>2.5154231774228285E-2</c:v>
                </c:pt>
                <c:pt idx="102">
                  <c:v>2.5164569406320992E-2</c:v>
                </c:pt>
                <c:pt idx="103">
                  <c:v>2.4969583231831041E-2</c:v>
                </c:pt>
                <c:pt idx="104">
                  <c:v>2.4957866366954778E-2</c:v>
                </c:pt>
                <c:pt idx="105">
                  <c:v>2.4872960665193327E-2</c:v>
                </c:pt>
                <c:pt idx="106">
                  <c:v>2.4781342292678931E-2</c:v>
                </c:pt>
                <c:pt idx="107">
                  <c:v>2.4701345222738529E-2</c:v>
                </c:pt>
                <c:pt idx="108">
                  <c:v>2.4639846854865664E-2</c:v>
                </c:pt>
                <c:pt idx="109">
                  <c:v>2.4545596513246865E-2</c:v>
                </c:pt>
                <c:pt idx="110">
                  <c:v>2.4489987052261887E-2</c:v>
                </c:pt>
                <c:pt idx="111">
                  <c:v>2.4279596663181392E-2</c:v>
                </c:pt>
                <c:pt idx="112">
                  <c:v>2.4328372736557649E-2</c:v>
                </c:pt>
                <c:pt idx="113">
                  <c:v>2.415703780377234E-2</c:v>
                </c:pt>
                <c:pt idx="114">
                  <c:v>2.420391187348515E-2</c:v>
                </c:pt>
                <c:pt idx="115">
                  <c:v>2.4048682842209134E-2</c:v>
                </c:pt>
                <c:pt idx="116">
                  <c:v>2.4073143419537063E-2</c:v>
                </c:pt>
                <c:pt idx="117">
                  <c:v>2.4021810343881938E-2</c:v>
                </c:pt>
                <c:pt idx="118">
                  <c:v>2.3963954982716015E-2</c:v>
                </c:pt>
                <c:pt idx="119">
                  <c:v>2.3921641553910033E-2</c:v>
                </c:pt>
                <c:pt idx="120">
                  <c:v>2.3888568436445594E-2</c:v>
                </c:pt>
                <c:pt idx="121">
                  <c:v>2.3829006197547284E-2</c:v>
                </c:pt>
                <c:pt idx="122">
                  <c:v>2.3801286168386369E-2</c:v>
                </c:pt>
                <c:pt idx="123">
                  <c:v>2.3624561668933779E-2</c:v>
                </c:pt>
                <c:pt idx="124">
                  <c:v>2.3700950170402846E-2</c:v>
                </c:pt>
                <c:pt idx="125">
                  <c:v>2.3562885687151518E-2</c:v>
                </c:pt>
                <c:pt idx="126">
                  <c:v>2.363601522276744E-2</c:v>
                </c:pt>
                <c:pt idx="127">
                  <c:v>2.3508755621630524E-2</c:v>
                </c:pt>
                <c:pt idx="128">
                  <c:v>2.3557798237234005E-2</c:v>
                </c:pt>
                <c:pt idx="129">
                  <c:v>2.3534604666564832E-2</c:v>
                </c:pt>
                <c:pt idx="130">
                  <c:v>2.3500061194784261E-2</c:v>
                </c:pt>
                <c:pt idx="131">
                  <c:v>2.3482353582490373E-2</c:v>
                </c:pt>
                <c:pt idx="132">
                  <c:v>2.3475031253096527E-2</c:v>
                </c:pt>
                <c:pt idx="133">
                  <c:v>2.3437604410911347E-2</c:v>
                </c:pt>
                <c:pt idx="134">
                  <c:v>2.3432493549815112E-2</c:v>
                </c:pt>
                <c:pt idx="135">
                  <c:v>2.3269533555713585E-2</c:v>
                </c:pt>
                <c:pt idx="136">
                  <c:v>2.3374130321716043E-2</c:v>
                </c:pt>
                <c:pt idx="137">
                  <c:v>2.325761931215364E-2</c:v>
                </c:pt>
                <c:pt idx="138">
                  <c:v>2.3355227463111743E-2</c:v>
                </c:pt>
                <c:pt idx="139">
                  <c:v>2.3243432760041618E-2</c:v>
                </c:pt>
                <c:pt idx="140">
                  <c:v>2.3310832331130567E-2</c:v>
                </c:pt>
                <c:pt idx="141">
                  <c:v>2.3306840405310399E-2</c:v>
                </c:pt>
                <c:pt idx="142">
                  <c:v>2.3291969270027673E-2</c:v>
                </c:pt>
                <c:pt idx="143">
                  <c:v>2.3287951109140611E-2</c:v>
                </c:pt>
                <c:pt idx="144">
                  <c:v>2.3298273690480098E-2</c:v>
                </c:pt>
                <c:pt idx="145">
                  <c:v>2.3278937223410231E-2</c:v>
                </c:pt>
                <c:pt idx="146">
                  <c:v>2.328586172318824E-2</c:v>
                </c:pt>
                <c:pt idx="147">
                  <c:v>2.3138819461177653E-2</c:v>
                </c:pt>
                <c:pt idx="148">
                  <c:v>2.3258573328648897E-2</c:v>
                </c:pt>
                <c:pt idx="149">
                  <c:v>2.3153429135852194E-2</c:v>
                </c:pt>
                <c:pt idx="150">
                  <c:v>2.3265653041693053E-2</c:v>
                </c:pt>
                <c:pt idx="151">
                  <c:v>2.3175408475463361E-2</c:v>
                </c:pt>
                <c:pt idx="152">
                  <c:v>2.3252760920102037E-2</c:v>
                </c:pt>
                <c:pt idx="153">
                  <c:v>2.3256967143058083E-2</c:v>
                </c:pt>
                <c:pt idx="154">
                  <c:v>2.3259568588346619E-2</c:v>
                </c:pt>
                <c:pt idx="155">
                  <c:v>2.3261958838103326E-2</c:v>
                </c:pt>
                <c:pt idx="156">
                  <c:v>2.3289820528370267E-2</c:v>
                </c:pt>
                <c:pt idx="157">
                  <c:v>2.327490418356529E-2</c:v>
                </c:pt>
                <c:pt idx="158">
                  <c:v>2.3300454564282376E-2</c:v>
                </c:pt>
                <c:pt idx="159">
                  <c:v>2.3163167146077347E-2</c:v>
                </c:pt>
                <c:pt idx="160">
                  <c:v>2.3287711557489231E-2</c:v>
                </c:pt>
                <c:pt idx="161">
                  <c:v>2.3191508941903589E-2</c:v>
                </c:pt>
                <c:pt idx="162">
                  <c:v>2.3315303519207835E-2</c:v>
                </c:pt>
                <c:pt idx="163">
                  <c:v>2.3232651546535095E-2</c:v>
                </c:pt>
                <c:pt idx="164">
                  <c:v>2.33185416109719E-2</c:v>
                </c:pt>
                <c:pt idx="165">
                  <c:v>2.3338902477875928E-2</c:v>
                </c:pt>
                <c:pt idx="166">
                  <c:v>2.3340526835634052E-2</c:v>
                </c:pt>
                <c:pt idx="167">
                  <c:v>2.3357711813208192E-2</c:v>
                </c:pt>
                <c:pt idx="168">
                  <c:v>2.3389794644211998E-2</c:v>
                </c:pt>
                <c:pt idx="169">
                  <c:v>2.3384985495285646E-2</c:v>
                </c:pt>
                <c:pt idx="170">
                  <c:v>2.3415051418972023E-2</c:v>
                </c:pt>
                <c:pt idx="171">
                  <c:v>2.3289511085608693E-2</c:v>
                </c:pt>
                <c:pt idx="172">
                  <c:v>2.3418619729522024E-2</c:v>
                </c:pt>
                <c:pt idx="173">
                  <c:v>2.3329637695924429E-2</c:v>
                </c:pt>
                <c:pt idx="174">
                  <c:v>2.3458967730051367E-2</c:v>
                </c:pt>
                <c:pt idx="175">
                  <c:v>2.3376668669214534E-2</c:v>
                </c:pt>
                <c:pt idx="176">
                  <c:v>2.3475165329071256E-2</c:v>
                </c:pt>
                <c:pt idx="177">
                  <c:v>2.3498413194433757E-2</c:v>
                </c:pt>
                <c:pt idx="178">
                  <c:v>2.3506852370046474E-2</c:v>
                </c:pt>
                <c:pt idx="179">
                  <c:v>2.3529256805059205E-2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D4F-4FC4-91C6-859562A84EE4}"/>
            </c:ext>
          </c:extLst>
        </c:ser>
        <c:ser>
          <c:idx val="2"/>
          <c:order val="3"/>
          <c:tx>
            <c:v>PLLU Current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inflationCurves!$P$11:$P$238</c:f>
              <c:numCache>
                <c:formatCode>0.0%</c:formatCode>
                <c:ptCount val="228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D4F-4FC4-91C6-859562A84EE4}"/>
            </c:ext>
          </c:extLst>
        </c:ser>
        <c:ser>
          <c:idx val="1"/>
          <c:order val="4"/>
          <c:tx>
            <c:v>DZCV NEW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Comparisons!$A$71:$A$298</c:f>
              <c:numCache>
                <c:formatCode>d\-mmm\-yy</c:formatCode>
                <c:ptCount val="22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  <c:pt idx="209">
                  <c:v>42947</c:v>
                </c:pt>
                <c:pt idx="210">
                  <c:v>42978</c:v>
                </c:pt>
                <c:pt idx="211">
                  <c:v>43008</c:v>
                </c:pt>
                <c:pt idx="212">
                  <c:v>43039</c:v>
                </c:pt>
                <c:pt idx="213">
                  <c:v>43069</c:v>
                </c:pt>
                <c:pt idx="214">
                  <c:v>43100</c:v>
                </c:pt>
                <c:pt idx="215">
                  <c:v>43131</c:v>
                </c:pt>
                <c:pt idx="216">
                  <c:v>43159</c:v>
                </c:pt>
                <c:pt idx="217">
                  <c:v>43190</c:v>
                </c:pt>
                <c:pt idx="218">
                  <c:v>43220</c:v>
                </c:pt>
                <c:pt idx="219">
                  <c:v>43251</c:v>
                </c:pt>
                <c:pt idx="220">
                  <c:v>43281</c:v>
                </c:pt>
                <c:pt idx="221">
                  <c:v>43312</c:v>
                </c:pt>
                <c:pt idx="222">
                  <c:v>43343</c:v>
                </c:pt>
                <c:pt idx="223">
                  <c:v>43373</c:v>
                </c:pt>
                <c:pt idx="224">
                  <c:v>43404</c:v>
                </c:pt>
                <c:pt idx="225">
                  <c:v>43434</c:v>
                </c:pt>
                <c:pt idx="226">
                  <c:v>43465</c:v>
                </c:pt>
                <c:pt idx="227">
                  <c:v>43496</c:v>
                </c:pt>
              </c:numCache>
            </c:numRef>
          </c:cat>
          <c:val>
            <c:numRef>
              <c:f>inflationCurves!$K$11:$K$191</c:f>
              <c:numCache>
                <c:formatCode>0.00%</c:formatCode>
                <c:ptCount val="181"/>
                <c:pt idx="0">
                  <c:v>2.9687897473968036E-2</c:v>
                </c:pt>
                <c:pt idx="1">
                  <c:v>2.3963773422151342E-2</c:v>
                </c:pt>
                <c:pt idx="2">
                  <c:v>2.3398164824151076E-2</c:v>
                </c:pt>
                <c:pt idx="3">
                  <c:v>2.2614290784869959E-2</c:v>
                </c:pt>
                <c:pt idx="4">
                  <c:v>2.2641283049886142E-2</c:v>
                </c:pt>
                <c:pt idx="5">
                  <c:v>2.2603354317246013E-2</c:v>
                </c:pt>
                <c:pt idx="6">
                  <c:v>2.2559156232704238E-2</c:v>
                </c:pt>
                <c:pt idx="7">
                  <c:v>2.2528626285532587E-2</c:v>
                </c:pt>
                <c:pt idx="8">
                  <c:v>2.2505102009844388E-2</c:v>
                </c:pt>
                <c:pt idx="9">
                  <c:v>2.2495066444507821E-2</c:v>
                </c:pt>
                <c:pt idx="10">
                  <c:v>2.2482243740011936E-2</c:v>
                </c:pt>
                <c:pt idx="11">
                  <c:v>2.2395593393161967E-2</c:v>
                </c:pt>
                <c:pt idx="12">
                  <c:v>2.2352745848542434E-2</c:v>
                </c:pt>
                <c:pt idx="13">
                  <c:v>2.2650118256441545E-2</c:v>
                </c:pt>
                <c:pt idx="14">
                  <c:v>2.2957721422654707E-2</c:v>
                </c:pt>
                <c:pt idx="15">
                  <c:v>2.334597290790983E-2</c:v>
                </c:pt>
                <c:pt idx="16">
                  <c:v>2.3747772994958359E-2</c:v>
                </c:pt>
                <c:pt idx="17">
                  <c:v>2.4209127843559716E-2</c:v>
                </c:pt>
                <c:pt idx="18">
                  <c:v>2.4660473860888293E-2</c:v>
                </c:pt>
                <c:pt idx="19">
                  <c:v>2.5133023159106302E-2</c:v>
                </c:pt>
                <c:pt idx="20">
                  <c:v>2.560119469839741E-2</c:v>
                </c:pt>
                <c:pt idx="21">
                  <c:v>2.6057629532345111E-2</c:v>
                </c:pt>
                <c:pt idx="22">
                  <c:v>2.6517801954847337E-2</c:v>
                </c:pt>
                <c:pt idx="23">
                  <c:v>2.6952099879452265E-2</c:v>
                </c:pt>
                <c:pt idx="24">
                  <c:v>2.7396465454825776E-2</c:v>
                </c:pt>
                <c:pt idx="25">
                  <c:v>2.781901504832008E-2</c:v>
                </c:pt>
                <c:pt idx="26">
                  <c:v>2.8187671068036546E-2</c:v>
                </c:pt>
                <c:pt idx="27">
                  <c:v>2.8568463692768425E-2</c:v>
                </c:pt>
                <c:pt idx="28">
                  <c:v>2.8914179923022872E-2</c:v>
                </c:pt>
                <c:pt idx="29">
                  <c:v>2.9277356082471791E-2</c:v>
                </c:pt>
                <c:pt idx="30">
                  <c:v>2.9600315832402552E-2</c:v>
                </c:pt>
                <c:pt idx="31">
                  <c:v>2.9905748542575012E-2</c:v>
                </c:pt>
                <c:pt idx="32">
                  <c:v>3.018064351737253E-2</c:v>
                </c:pt>
                <c:pt idx="33">
                  <c:v>3.0416185324205317E-2</c:v>
                </c:pt>
                <c:pt idx="34">
                  <c:v>3.063006956593519E-2</c:v>
                </c:pt>
                <c:pt idx="35">
                  <c:v>3.0900335946074747E-2</c:v>
                </c:pt>
                <c:pt idx="36">
                  <c:v>3.0984460551190127E-2</c:v>
                </c:pt>
                <c:pt idx="37">
                  <c:v>3.1201295755717444E-2</c:v>
                </c:pt>
                <c:pt idx="38">
                  <c:v>3.1216939053571261E-2</c:v>
                </c:pt>
                <c:pt idx="39">
                  <c:v>3.1358240579421298E-2</c:v>
                </c:pt>
                <c:pt idx="40">
                  <c:v>3.1241401547694857E-2</c:v>
                </c:pt>
                <c:pt idx="41">
                  <c:v>3.1394244597774193E-2</c:v>
                </c:pt>
                <c:pt idx="42">
                  <c:v>3.127610464292057E-2</c:v>
                </c:pt>
                <c:pt idx="43">
                  <c:v>3.135737883097027E-2</c:v>
                </c:pt>
                <c:pt idx="44">
                  <c:v>3.121737075545801E-2</c:v>
                </c:pt>
                <c:pt idx="45">
                  <c:v>3.1222010553925428E-2</c:v>
                </c:pt>
                <c:pt idx="46">
                  <c:v>3.1118790847080108E-2</c:v>
                </c:pt>
                <c:pt idx="47">
                  <c:v>3.1033578364959021E-2</c:v>
                </c:pt>
                <c:pt idx="48">
                  <c:v>3.0920151378608669E-2</c:v>
                </c:pt>
                <c:pt idx="49">
                  <c:v>3.0812614584082444E-2</c:v>
                </c:pt>
                <c:pt idx="50">
                  <c:v>3.0653525266628442E-2</c:v>
                </c:pt>
                <c:pt idx="51">
                  <c:v>3.0510783884726923E-2</c:v>
                </c:pt>
                <c:pt idx="52">
                  <c:v>3.022664750038298E-2</c:v>
                </c:pt>
                <c:pt idx="53">
                  <c:v>3.0139596303882365E-2</c:v>
                </c:pt>
                <c:pt idx="54">
                  <c:v>2.9863686160489077E-2</c:v>
                </c:pt>
                <c:pt idx="55">
                  <c:v>2.9749317624843848E-2</c:v>
                </c:pt>
                <c:pt idx="56">
                  <c:v>2.9461568952408781E-2</c:v>
                </c:pt>
                <c:pt idx="57">
                  <c:v>2.9304586840866911E-2</c:v>
                </c:pt>
                <c:pt idx="58">
                  <c:v>2.9083479373733262E-2</c:v>
                </c:pt>
                <c:pt idx="59">
                  <c:v>2.8856765262635579E-2</c:v>
                </c:pt>
                <c:pt idx="60">
                  <c:v>2.8627278989262823E-2</c:v>
                </c:pt>
                <c:pt idx="61">
                  <c:v>2.8387160557749185E-2</c:v>
                </c:pt>
                <c:pt idx="62">
                  <c:v>2.8157125557454046E-2</c:v>
                </c:pt>
                <c:pt idx="63">
                  <c:v>2.7910681011558431E-2</c:v>
                </c:pt>
                <c:pt idx="64">
                  <c:v>2.7558690321996392E-2</c:v>
                </c:pt>
                <c:pt idx="65">
                  <c:v>2.7399301809519945E-2</c:v>
                </c:pt>
                <c:pt idx="66">
                  <c:v>2.7076631206548317E-2</c:v>
                </c:pt>
                <c:pt idx="67">
                  <c:v>2.6911406106553237E-2</c:v>
                </c:pt>
                <c:pt idx="68">
                  <c:v>2.6585922304209794E-2</c:v>
                </c:pt>
                <c:pt idx="69">
                  <c:v>2.639652382129036E-2</c:v>
                </c:pt>
                <c:pt idx="70">
                  <c:v>2.6156748030586589E-2</c:v>
                </c:pt>
                <c:pt idx="71">
                  <c:v>2.5908799363798009E-2</c:v>
                </c:pt>
                <c:pt idx="72">
                  <c:v>2.567011959003896E-2</c:v>
                </c:pt>
                <c:pt idx="73">
                  <c:v>2.5422289544775621E-2</c:v>
                </c:pt>
                <c:pt idx="74">
                  <c:v>2.5196243082198568E-2</c:v>
                </c:pt>
                <c:pt idx="75">
                  <c:v>2.4953723102263212E-2</c:v>
                </c:pt>
                <c:pt idx="76">
                  <c:v>2.4607279765487287E-2</c:v>
                </c:pt>
                <c:pt idx="77">
                  <c:v>2.4469832864623366E-2</c:v>
                </c:pt>
                <c:pt idx="78">
                  <c:v>2.4165127899491688E-2</c:v>
                </c:pt>
                <c:pt idx="79">
                  <c:v>2.4025535046423397E-2</c:v>
                </c:pt>
                <c:pt idx="80">
                  <c:v>2.372548749362682E-2</c:v>
                </c:pt>
                <c:pt idx="81">
                  <c:v>2.3570526785472758E-2</c:v>
                </c:pt>
                <c:pt idx="82">
                  <c:v>2.3359384158737256E-2</c:v>
                </c:pt>
                <c:pt idx="83">
                  <c:v>2.3162549689110024E-2</c:v>
                </c:pt>
                <c:pt idx="84">
                  <c:v>2.2986994051394427E-2</c:v>
                </c:pt>
                <c:pt idx="85">
                  <c:v>2.2805880864252528E-2</c:v>
                </c:pt>
                <c:pt idx="86">
                  <c:v>2.2640046323238912E-2</c:v>
                </c:pt>
                <c:pt idx="87">
                  <c:v>2.2466351663013921E-2</c:v>
                </c:pt>
                <c:pt idx="88">
                  <c:v>2.2186047087667651E-2</c:v>
                </c:pt>
                <c:pt idx="89">
                  <c:v>2.2116368845851518E-2</c:v>
                </c:pt>
                <c:pt idx="90">
                  <c:v>2.1877251468184703E-2</c:v>
                </c:pt>
                <c:pt idx="91">
                  <c:v>2.180993075719562E-2</c:v>
                </c:pt>
                <c:pt idx="92">
                  <c:v>2.158475601412653E-2</c:v>
                </c:pt>
                <c:pt idx="93">
                  <c:v>2.149937746848022E-2</c:v>
                </c:pt>
                <c:pt idx="94">
                  <c:v>2.1359047925863871E-2</c:v>
                </c:pt>
                <c:pt idx="95">
                  <c:v>2.1221981162196233E-2</c:v>
                </c:pt>
                <c:pt idx="96">
                  <c:v>2.1085774758613111E-2</c:v>
                </c:pt>
                <c:pt idx="97">
                  <c:v>2.0971431422246587E-2</c:v>
                </c:pt>
                <c:pt idx="98">
                  <c:v>2.0832971250248179E-2</c:v>
                </c:pt>
                <c:pt idx="99">
                  <c:v>2.0721414116162622E-2</c:v>
                </c:pt>
                <c:pt idx="100">
                  <c:v>2.048460950196615E-2</c:v>
                </c:pt>
                <c:pt idx="101">
                  <c:v>2.0463655238492744E-2</c:v>
                </c:pt>
                <c:pt idx="102">
                  <c:v>2.0265734233624603E-2</c:v>
                </c:pt>
                <c:pt idx="103">
                  <c:v>2.0251986896851964E-2</c:v>
                </c:pt>
                <c:pt idx="104">
                  <c:v>2.0063284966274086E-2</c:v>
                </c:pt>
                <c:pt idx="105">
                  <c:v>2.0032548180091602E-2</c:v>
                </c:pt>
                <c:pt idx="106">
                  <c:v>1.99391147425475E-2</c:v>
                </c:pt>
                <c:pt idx="107">
                  <c:v>1.9841157413602536E-2</c:v>
                </c:pt>
                <c:pt idx="108">
                  <c:v>1.9753033952200749E-2</c:v>
                </c:pt>
                <c:pt idx="109">
                  <c:v>1.9681277705479817E-2</c:v>
                </c:pt>
                <c:pt idx="110">
                  <c:v>1.9583839019466275E-2</c:v>
                </c:pt>
                <c:pt idx="111">
                  <c:v>1.9518137361967194E-2</c:v>
                </c:pt>
                <c:pt idx="112">
                  <c:v>1.9321179124271583E-2</c:v>
                </c:pt>
                <c:pt idx="113">
                  <c:v>1.9345740486090744E-2</c:v>
                </c:pt>
                <c:pt idx="114">
                  <c:v>1.9183134981575894E-2</c:v>
                </c:pt>
                <c:pt idx="115">
                  <c:v>1.9207041250870277E-2</c:v>
                </c:pt>
                <c:pt idx="116">
                  <c:v>1.9058626556947469E-2</c:v>
                </c:pt>
                <c:pt idx="117">
                  <c:v>1.9064796696302826E-2</c:v>
                </c:pt>
                <c:pt idx="118">
                  <c:v>1.9006119858916273E-2</c:v>
                </c:pt>
                <c:pt idx="119">
                  <c:v>1.8942766851841594E-2</c:v>
                </c:pt>
                <c:pt idx="120">
                  <c:v>1.8892666188590816E-2</c:v>
                </c:pt>
                <c:pt idx="121">
                  <c:v>1.8850889158773452E-2</c:v>
                </c:pt>
                <c:pt idx="122">
                  <c:v>1.8788125125411798E-2</c:v>
                </c:pt>
                <c:pt idx="123">
                  <c:v>1.875170080441154E-2</c:v>
                </c:pt>
                <c:pt idx="124">
                  <c:v>1.8588661748193933E-2</c:v>
                </c:pt>
                <c:pt idx="125">
                  <c:v>1.8642012314566438E-2</c:v>
                </c:pt>
                <c:pt idx="126">
                  <c:v>1.8512745759630495E-2</c:v>
                </c:pt>
                <c:pt idx="127">
                  <c:v>1.8564032353661213E-2</c:v>
                </c:pt>
                <c:pt idx="128">
                  <c:v>1.8444338560325287E-2</c:v>
                </c:pt>
                <c:pt idx="129">
                  <c:v>1.8476060608751316E-2</c:v>
                </c:pt>
                <c:pt idx="130">
                  <c:v>1.8446008196974638E-2</c:v>
                </c:pt>
                <c:pt idx="131">
                  <c:v>1.8406889797784241E-2</c:v>
                </c:pt>
                <c:pt idx="132">
                  <c:v>1.8382156323842453E-2</c:v>
                </c:pt>
                <c:pt idx="133">
                  <c:v>1.8366608104128549E-2</c:v>
                </c:pt>
                <c:pt idx="134">
                  <c:v>1.832647481689427E-2</c:v>
                </c:pt>
                <c:pt idx="135">
                  <c:v>1.8313375119921364E-2</c:v>
                </c:pt>
                <c:pt idx="136">
                  <c:v>1.8165863276349031E-2</c:v>
                </c:pt>
                <c:pt idx="137">
                  <c:v>1.8247107819949995E-2</c:v>
                </c:pt>
                <c:pt idx="138">
                  <c:v>1.8139821102781475E-2</c:v>
                </c:pt>
                <c:pt idx="139">
                  <c:v>1.8215603100883271E-2</c:v>
                </c:pt>
                <c:pt idx="140">
                  <c:v>1.811259461808103E-2</c:v>
                </c:pt>
                <c:pt idx="141">
                  <c:v>1.8163266636983193E-2</c:v>
                </c:pt>
                <c:pt idx="142">
                  <c:v>1.8152897498012036E-2</c:v>
                </c:pt>
                <c:pt idx="143">
                  <c:v>1.8133667278834361E-2</c:v>
                </c:pt>
                <c:pt idx="144">
                  <c:v>1.8123715810041748E-2</c:v>
                </c:pt>
                <c:pt idx="145">
                  <c:v>1.8126239106245792E-2</c:v>
                </c:pt>
                <c:pt idx="146">
                  <c:v>1.8103997854824548E-2</c:v>
                </c:pt>
                <c:pt idx="147">
                  <c:v>1.8104010145058753E-2</c:v>
                </c:pt>
                <c:pt idx="148">
                  <c:v>1.7972756607994887E-2</c:v>
                </c:pt>
                <c:pt idx="149">
                  <c:v>1.806961471626109E-2</c:v>
                </c:pt>
                <c:pt idx="150">
                  <c:v>1.7974537244937114E-2</c:v>
                </c:pt>
                <c:pt idx="151">
                  <c:v>1.8065310832861538E-2</c:v>
                </c:pt>
                <c:pt idx="152">
                  <c:v>1.7983145125001848E-2</c:v>
                </c:pt>
                <c:pt idx="153">
                  <c:v>1.8044594253836074E-2</c:v>
                </c:pt>
                <c:pt idx="154">
                  <c:v>1.8043505094145051E-2</c:v>
                </c:pt>
                <c:pt idx="155">
                  <c:v>1.8041343052992449E-2</c:v>
                </c:pt>
                <c:pt idx="156">
                  <c:v>1.8039002338394783E-2</c:v>
                </c:pt>
                <c:pt idx="157">
                  <c:v>1.8058585421014767E-2</c:v>
                </c:pt>
                <c:pt idx="158">
                  <c:v>1.8042124786404049E-2</c:v>
                </c:pt>
                <c:pt idx="159">
                  <c:v>1.8059996083498061E-2</c:v>
                </c:pt>
                <c:pt idx="160">
                  <c:v>1.7938895350452677E-2</c:v>
                </c:pt>
                <c:pt idx="161">
                  <c:v>1.804166290832766E-2</c:v>
                </c:pt>
                <c:pt idx="162">
                  <c:v>1.7955929789683286E-2</c:v>
                </c:pt>
                <c:pt idx="163">
                  <c:v>1.8058296348801964E-2</c:v>
                </c:pt>
                <c:pt idx="164">
                  <c:v>1.798426721422975E-2</c:v>
                </c:pt>
                <c:pt idx="165">
                  <c:v>1.8054556909588286E-2</c:v>
                </c:pt>
                <c:pt idx="166">
                  <c:v>1.8068821167939366E-2</c:v>
                </c:pt>
                <c:pt idx="167">
                  <c:v>1.8067267248373112E-2</c:v>
                </c:pt>
                <c:pt idx="168">
                  <c:v>1.8079019625509934E-2</c:v>
                </c:pt>
                <c:pt idx="169">
                  <c:v>1.810360803080354E-2</c:v>
                </c:pt>
                <c:pt idx="170">
                  <c:v>1.8097010693167735E-2</c:v>
                </c:pt>
                <c:pt idx="171">
                  <c:v>1.8120052916495488E-2</c:v>
                </c:pt>
                <c:pt idx="172">
                  <c:v>1.8010222661682906E-2</c:v>
                </c:pt>
                <c:pt idx="173">
                  <c:v>1.8118119042885818E-2</c:v>
                </c:pt>
                <c:pt idx="174">
                  <c:v>1.803970771612487E-2</c:v>
                </c:pt>
                <c:pt idx="175">
                  <c:v>1.8147954870249606E-2</c:v>
                </c:pt>
                <c:pt idx="176">
                  <c:v>1.807533716719267E-2</c:v>
                </c:pt>
                <c:pt idx="177">
                  <c:v>1.8157444275830995E-2</c:v>
                </c:pt>
                <c:pt idx="178">
                  <c:v>1.8175215174130135E-2</c:v>
                </c:pt>
                <c:pt idx="179">
                  <c:v>1.8180459746027819E-2</c:v>
                </c:pt>
                <c:pt idx="180">
                  <c:v>1.8197646019750616E-2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D4F-4FC4-91C6-859562A84EE4}"/>
            </c:ext>
          </c:extLst>
        </c:ser>
        <c:ser>
          <c:idx val="3"/>
          <c:order val="5"/>
          <c:tx>
            <c:v>DZCV Current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inflationCurves!$O$13:$O$238</c:f>
              <c:numCache>
                <c:formatCode>0.0%</c:formatCode>
                <c:ptCount val="226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DD4F-4FC4-91C6-859562A84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36352"/>
        <c:axId val="1"/>
      </c:lineChart>
      <c:dateAx>
        <c:axId val="2088836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  <c:max val="0.0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836352"/>
        <c:crosses val="autoZero"/>
        <c:crossBetween val="between"/>
      </c:valAx>
      <c:spPr>
        <a:solidFill>
          <a:srgbClr val="E3E3E3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516538018231981"/>
          <c:y val="0.14058355437665782"/>
          <c:w val="0.33905626768188329"/>
          <c:h val="0.265251989389920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55000000000000004" l="0.39" r="0.49" t="0.5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Inflation - YoY </a:t>
            </a:r>
          </a:p>
        </c:rich>
      </c:tx>
      <c:layout>
        <c:manualLayout>
          <c:xMode val="edge"/>
          <c:yMode val="edge"/>
          <c:x val="0.40142885144311624"/>
          <c:y val="3.174611376207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000048828159064E-2"/>
          <c:y val="9.5238341286223979E-2"/>
          <c:w val="0.92428635901671252"/>
          <c:h val="0.7539702018492731"/>
        </c:manualLayout>
      </c:layout>
      <c:lineChart>
        <c:grouping val="standard"/>
        <c:varyColors val="0"/>
        <c:ser>
          <c:idx val="11"/>
          <c:order val="0"/>
          <c:tx>
            <c:v>PLLU NEW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Comparisons!$A$71:$A$298</c:f>
              <c:numCache>
                <c:formatCode>d\-mmm\-yy</c:formatCode>
                <c:ptCount val="22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  <c:pt idx="209">
                  <c:v>42947</c:v>
                </c:pt>
                <c:pt idx="210">
                  <c:v>42978</c:v>
                </c:pt>
                <c:pt idx="211">
                  <c:v>43008</c:v>
                </c:pt>
                <c:pt idx="212">
                  <c:v>43039</c:v>
                </c:pt>
                <c:pt idx="213">
                  <c:v>43069</c:v>
                </c:pt>
                <c:pt idx="214">
                  <c:v>43100</c:v>
                </c:pt>
                <c:pt idx="215">
                  <c:v>43131</c:v>
                </c:pt>
                <c:pt idx="216">
                  <c:v>43159</c:v>
                </c:pt>
                <c:pt idx="217">
                  <c:v>43190</c:v>
                </c:pt>
                <c:pt idx="218">
                  <c:v>43220</c:v>
                </c:pt>
                <c:pt idx="219">
                  <c:v>43251</c:v>
                </c:pt>
                <c:pt idx="220">
                  <c:v>43281</c:v>
                </c:pt>
                <c:pt idx="221">
                  <c:v>43312</c:v>
                </c:pt>
                <c:pt idx="222">
                  <c:v>43343</c:v>
                </c:pt>
                <c:pt idx="223">
                  <c:v>43373</c:v>
                </c:pt>
                <c:pt idx="224">
                  <c:v>43404</c:v>
                </c:pt>
                <c:pt idx="225">
                  <c:v>43434</c:v>
                </c:pt>
                <c:pt idx="226">
                  <c:v>43465</c:v>
                </c:pt>
                <c:pt idx="227">
                  <c:v>43496</c:v>
                </c:pt>
              </c:numCache>
            </c:numRef>
          </c:cat>
          <c:val>
            <c:numRef>
              <c:f>inflationCurves!$G$12:$G$238</c:f>
              <c:numCache>
                <c:formatCode>0.00%</c:formatCode>
                <c:ptCount val="227"/>
                <c:pt idx="0">
                  <c:v>2.9705058000441955E-2</c:v>
                </c:pt>
                <c:pt idx="1">
                  <c:v>2.9083632048291029E-2</c:v>
                </c:pt>
                <c:pt idx="2">
                  <c:v>2.8206924878267193E-2</c:v>
                </c:pt>
                <c:pt idx="3">
                  <c:v>2.8278599350696512E-2</c:v>
                </c:pt>
                <c:pt idx="4">
                  <c:v>2.8274342831715135E-2</c:v>
                </c:pt>
                <c:pt idx="5">
                  <c:v>2.8262753737410027E-2</c:v>
                </c:pt>
                <c:pt idx="6">
                  <c:v>2.8267150768684069E-2</c:v>
                </c:pt>
                <c:pt idx="7">
                  <c:v>2.8279741567775043E-2</c:v>
                </c:pt>
                <c:pt idx="8">
                  <c:v>2.8308108636282647E-2</c:v>
                </c:pt>
                <c:pt idx="9">
                  <c:v>2.8333215892908686E-2</c:v>
                </c:pt>
                <c:pt idx="10">
                  <c:v>2.8271975029821893E-2</c:v>
                </c:pt>
                <c:pt idx="11">
                  <c:v>2.8261965514373325E-2</c:v>
                </c:pt>
                <c:pt idx="12">
                  <c:v>2.854852947862286E-2</c:v>
                </c:pt>
                <c:pt idx="13">
                  <c:v>2.8845038273758745E-2</c:v>
                </c:pt>
                <c:pt idx="14">
                  <c:v>2.9220731779418505E-2</c:v>
                </c:pt>
                <c:pt idx="15">
                  <c:v>2.960705762386549E-2</c:v>
                </c:pt>
                <c:pt idx="16">
                  <c:v>3.0053081217615022E-2</c:v>
                </c:pt>
                <c:pt idx="17">
                  <c:v>3.0484394475272913E-2</c:v>
                </c:pt>
                <c:pt idx="18">
                  <c:v>3.0932106073065582E-2</c:v>
                </c:pt>
                <c:pt idx="19">
                  <c:v>3.1370539046741759E-2</c:v>
                </c:pt>
                <c:pt idx="20">
                  <c:v>3.1795876302805427E-2</c:v>
                </c:pt>
                <c:pt idx="21">
                  <c:v>3.2220076906670669E-2</c:v>
                </c:pt>
                <c:pt idx="22">
                  <c:v>3.2616876894401708E-2</c:v>
                </c:pt>
                <c:pt idx="23">
                  <c:v>3.3021911171426638E-2</c:v>
                </c:pt>
                <c:pt idx="24">
                  <c:v>3.340255286491927E-2</c:v>
                </c:pt>
                <c:pt idx="25">
                  <c:v>3.3732857345676173E-2</c:v>
                </c:pt>
                <c:pt idx="26">
                  <c:v>3.4069179929682766E-2</c:v>
                </c:pt>
                <c:pt idx="27">
                  <c:v>3.4371283228279439E-2</c:v>
                </c:pt>
                <c:pt idx="28">
                  <c:v>3.4694411679544596E-2</c:v>
                </c:pt>
                <c:pt idx="29">
                  <c:v>3.4978170581655026E-2</c:v>
                </c:pt>
                <c:pt idx="30">
                  <c:v>3.5243276503346875E-2</c:v>
                </c:pt>
                <c:pt idx="31">
                  <c:v>3.5478094944686345E-2</c:v>
                </c:pt>
                <c:pt idx="32">
                  <c:v>3.5675129413737211E-2</c:v>
                </c:pt>
                <c:pt idx="33">
                  <c:v>3.5850060887897099E-2</c:v>
                </c:pt>
                <c:pt idx="34">
                  <c:v>3.6099159522696982E-2</c:v>
                </c:pt>
                <c:pt idx="35">
                  <c:v>3.6134393414484357E-2</c:v>
                </c:pt>
                <c:pt idx="36">
                  <c:v>3.6331056743635605E-2</c:v>
                </c:pt>
                <c:pt idx="37">
                  <c:v>3.6303246323210962E-2</c:v>
                </c:pt>
                <c:pt idx="38">
                  <c:v>3.6423309126094955E-2</c:v>
                </c:pt>
                <c:pt idx="39">
                  <c:v>3.6248670803721225E-2</c:v>
                </c:pt>
                <c:pt idx="40">
                  <c:v>3.6394008945220269E-2</c:v>
                </c:pt>
                <c:pt idx="41">
                  <c:v>3.6228975174200671E-2</c:v>
                </c:pt>
                <c:pt idx="42">
                  <c:v>3.630177273857603E-2</c:v>
                </c:pt>
                <c:pt idx="43">
                  <c:v>3.6121143211101894E-2</c:v>
                </c:pt>
                <c:pt idx="44">
                  <c:v>3.611515511001915E-2</c:v>
                </c:pt>
                <c:pt idx="45">
                  <c:v>3.5987491238344507E-2</c:v>
                </c:pt>
                <c:pt idx="46">
                  <c:v>3.5885586842231657E-2</c:v>
                </c:pt>
                <c:pt idx="47">
                  <c:v>3.5754990707842729E-2</c:v>
                </c:pt>
                <c:pt idx="48">
                  <c:v>3.5635488713393206E-2</c:v>
                </c:pt>
                <c:pt idx="49">
                  <c:v>3.545886896799505E-2</c:v>
                </c:pt>
                <c:pt idx="50">
                  <c:v>3.5305610821199991E-2</c:v>
                </c:pt>
                <c:pt idx="51">
                  <c:v>3.4989836897049736E-2</c:v>
                </c:pt>
                <c:pt idx="52">
                  <c:v>3.4908292617606959E-2</c:v>
                </c:pt>
                <c:pt idx="53">
                  <c:v>3.4608047201734139E-2</c:v>
                </c:pt>
                <c:pt idx="54">
                  <c:v>3.4500192109721904E-2</c:v>
                </c:pt>
                <c:pt idx="55">
                  <c:v>3.4192073826577948E-2</c:v>
                </c:pt>
                <c:pt idx="56">
                  <c:v>3.4038171673250843E-2</c:v>
                </c:pt>
                <c:pt idx="57">
                  <c:v>3.3812312826993506E-2</c:v>
                </c:pt>
                <c:pt idx="58">
                  <c:v>3.358063510877788E-2</c:v>
                </c:pt>
                <c:pt idx="59">
                  <c:v>3.3348493487552193E-2</c:v>
                </c:pt>
                <c:pt idx="60">
                  <c:v>3.3105419291001491E-2</c:v>
                </c:pt>
                <c:pt idx="61">
                  <c:v>3.2871625773081586E-2</c:v>
                </c:pt>
                <c:pt idx="62">
                  <c:v>3.2623523937008882E-2</c:v>
                </c:pt>
                <c:pt idx="63">
                  <c:v>3.2251641653052922E-2</c:v>
                </c:pt>
                <c:pt idx="64">
                  <c:v>3.2107194988876951E-2</c:v>
                </c:pt>
                <c:pt idx="65">
                  <c:v>3.1771102844194613E-2</c:v>
                </c:pt>
                <c:pt idx="66">
                  <c:v>3.1621106780143605E-2</c:v>
                </c:pt>
                <c:pt idx="67">
                  <c:v>3.1284130182554305E-2</c:v>
                </c:pt>
                <c:pt idx="68">
                  <c:v>3.110523086431962E-2</c:v>
                </c:pt>
                <c:pt idx="69">
                  <c:v>3.0869057673251998E-2</c:v>
                </c:pt>
                <c:pt idx="70">
                  <c:v>3.0622020941813564E-2</c:v>
                </c:pt>
                <c:pt idx="71">
                  <c:v>3.0387291812187814E-2</c:v>
                </c:pt>
                <c:pt idx="72">
                  <c:v>3.0141808831366093E-2</c:v>
                </c:pt>
                <c:pt idx="73">
                  <c:v>2.9917397084555548E-2</c:v>
                </c:pt>
                <c:pt idx="74">
                  <c:v>2.967780756738074E-2</c:v>
                </c:pt>
                <c:pt idx="75">
                  <c:v>2.9314993323360752E-2</c:v>
                </c:pt>
                <c:pt idx="76">
                  <c:v>2.9197706793762872E-2</c:v>
                </c:pt>
                <c:pt idx="77">
                  <c:v>2.8883026453008252E-2</c:v>
                </c:pt>
                <c:pt idx="78">
                  <c:v>2.8762418885212693E-2</c:v>
                </c:pt>
                <c:pt idx="79">
                  <c:v>2.8453660895486021E-2</c:v>
                </c:pt>
                <c:pt idx="80">
                  <c:v>2.8312734156737438E-2</c:v>
                </c:pt>
                <c:pt idx="81">
                  <c:v>2.8106887715854494E-2</c:v>
                </c:pt>
                <c:pt idx="82">
                  <c:v>2.7915883229596379E-2</c:v>
                </c:pt>
                <c:pt idx="83">
                  <c:v>2.7750459062896055E-2</c:v>
                </c:pt>
                <c:pt idx="84">
                  <c:v>2.7577885177906394E-2</c:v>
                </c:pt>
                <c:pt idx="85">
                  <c:v>2.741880535414477E-2</c:v>
                </c:pt>
                <c:pt idx="86">
                  <c:v>2.7253613185056681E-2</c:v>
                </c:pt>
                <c:pt idx="87">
                  <c:v>2.6961835313398783E-2</c:v>
                </c:pt>
                <c:pt idx="88">
                  <c:v>2.6916899549858229E-2</c:v>
                </c:pt>
                <c:pt idx="89">
                  <c:v>2.6671916198612425E-2</c:v>
                </c:pt>
                <c:pt idx="90">
                  <c:v>2.6628295736936834E-2</c:v>
                </c:pt>
                <c:pt idx="91">
                  <c:v>2.6399307647290992E-2</c:v>
                </c:pt>
                <c:pt idx="92">
                  <c:v>2.6332003733235153E-2</c:v>
                </c:pt>
                <c:pt idx="93">
                  <c:v>2.6200777640623396E-2</c:v>
                </c:pt>
                <c:pt idx="94">
                  <c:v>2.6071592515524912E-2</c:v>
                </c:pt>
                <c:pt idx="95">
                  <c:v>2.5943714722647785E-2</c:v>
                </c:pt>
                <c:pt idx="96">
                  <c:v>2.5840661735549598E-2</c:v>
                </c:pt>
                <c:pt idx="97">
                  <c:v>2.5706750483390394E-2</c:v>
                </c:pt>
                <c:pt idx="98">
                  <c:v>2.5605524396128745E-2</c:v>
                </c:pt>
                <c:pt idx="99">
                  <c:v>2.5356170120364691E-2</c:v>
                </c:pt>
                <c:pt idx="100">
                  <c:v>2.5359480070778047E-2</c:v>
                </c:pt>
                <c:pt idx="101">
                  <c:v>2.5154231774228285E-2</c:v>
                </c:pt>
                <c:pt idx="102">
                  <c:v>2.5164569406320992E-2</c:v>
                </c:pt>
                <c:pt idx="103">
                  <c:v>2.4969583231831041E-2</c:v>
                </c:pt>
                <c:pt idx="104">
                  <c:v>2.4957866366954778E-2</c:v>
                </c:pt>
                <c:pt idx="105">
                  <c:v>2.4872960665193327E-2</c:v>
                </c:pt>
                <c:pt idx="106">
                  <c:v>2.4781342292678931E-2</c:v>
                </c:pt>
                <c:pt idx="107">
                  <c:v>2.4701345222738529E-2</c:v>
                </c:pt>
                <c:pt idx="108">
                  <c:v>2.4639846854865664E-2</c:v>
                </c:pt>
                <c:pt idx="109">
                  <c:v>2.4545596513246865E-2</c:v>
                </c:pt>
                <c:pt idx="110">
                  <c:v>2.4489987052261887E-2</c:v>
                </c:pt>
                <c:pt idx="111">
                  <c:v>2.4279596663181392E-2</c:v>
                </c:pt>
                <c:pt idx="112">
                  <c:v>2.4328372736557649E-2</c:v>
                </c:pt>
                <c:pt idx="113">
                  <c:v>2.415703780377234E-2</c:v>
                </c:pt>
                <c:pt idx="114">
                  <c:v>2.420391187348515E-2</c:v>
                </c:pt>
                <c:pt idx="115">
                  <c:v>2.4048682842209134E-2</c:v>
                </c:pt>
                <c:pt idx="116">
                  <c:v>2.4073143419537063E-2</c:v>
                </c:pt>
                <c:pt idx="117">
                  <c:v>2.4021810343881938E-2</c:v>
                </c:pt>
                <c:pt idx="118">
                  <c:v>2.3963954982716015E-2</c:v>
                </c:pt>
                <c:pt idx="119">
                  <c:v>2.3921641553910033E-2</c:v>
                </c:pt>
                <c:pt idx="120">
                  <c:v>2.3888568436445594E-2</c:v>
                </c:pt>
                <c:pt idx="121">
                  <c:v>2.3829006197547284E-2</c:v>
                </c:pt>
                <c:pt idx="122">
                  <c:v>2.3801286168386369E-2</c:v>
                </c:pt>
                <c:pt idx="123">
                  <c:v>2.3624561668933779E-2</c:v>
                </c:pt>
                <c:pt idx="124">
                  <c:v>2.3700950170402846E-2</c:v>
                </c:pt>
                <c:pt idx="125">
                  <c:v>2.3562885687151518E-2</c:v>
                </c:pt>
                <c:pt idx="126">
                  <c:v>2.363601522276744E-2</c:v>
                </c:pt>
                <c:pt idx="127">
                  <c:v>2.3508755621630524E-2</c:v>
                </c:pt>
                <c:pt idx="128">
                  <c:v>2.3557798237234005E-2</c:v>
                </c:pt>
                <c:pt idx="129">
                  <c:v>2.3534604666564832E-2</c:v>
                </c:pt>
                <c:pt idx="130">
                  <c:v>2.3500061194784261E-2</c:v>
                </c:pt>
                <c:pt idx="131">
                  <c:v>2.3482353582490373E-2</c:v>
                </c:pt>
                <c:pt idx="132">
                  <c:v>2.3475031253096527E-2</c:v>
                </c:pt>
                <c:pt idx="133">
                  <c:v>2.3437604410911347E-2</c:v>
                </c:pt>
                <c:pt idx="134">
                  <c:v>2.3432493549815112E-2</c:v>
                </c:pt>
                <c:pt idx="135">
                  <c:v>2.3269533555713585E-2</c:v>
                </c:pt>
                <c:pt idx="136">
                  <c:v>2.3374130321716043E-2</c:v>
                </c:pt>
                <c:pt idx="137">
                  <c:v>2.325761931215364E-2</c:v>
                </c:pt>
                <c:pt idx="138">
                  <c:v>2.3355227463111743E-2</c:v>
                </c:pt>
                <c:pt idx="139">
                  <c:v>2.3243432760041618E-2</c:v>
                </c:pt>
                <c:pt idx="140">
                  <c:v>2.3310832331130567E-2</c:v>
                </c:pt>
                <c:pt idx="141">
                  <c:v>2.3306840405310399E-2</c:v>
                </c:pt>
                <c:pt idx="142">
                  <c:v>2.3291969270027673E-2</c:v>
                </c:pt>
                <c:pt idx="143">
                  <c:v>2.3287951109140611E-2</c:v>
                </c:pt>
                <c:pt idx="144">
                  <c:v>2.3298273690480098E-2</c:v>
                </c:pt>
                <c:pt idx="145">
                  <c:v>2.3278937223410231E-2</c:v>
                </c:pt>
                <c:pt idx="146">
                  <c:v>2.328586172318824E-2</c:v>
                </c:pt>
                <c:pt idx="147">
                  <c:v>2.3138819461177653E-2</c:v>
                </c:pt>
                <c:pt idx="148">
                  <c:v>2.3258573328648897E-2</c:v>
                </c:pt>
                <c:pt idx="149">
                  <c:v>2.3153429135852194E-2</c:v>
                </c:pt>
                <c:pt idx="150">
                  <c:v>2.3265653041693053E-2</c:v>
                </c:pt>
                <c:pt idx="151">
                  <c:v>2.3175408475463361E-2</c:v>
                </c:pt>
                <c:pt idx="152">
                  <c:v>2.3252760920102037E-2</c:v>
                </c:pt>
                <c:pt idx="153">
                  <c:v>2.3256967143058083E-2</c:v>
                </c:pt>
                <c:pt idx="154">
                  <c:v>2.3259568588346619E-2</c:v>
                </c:pt>
                <c:pt idx="155">
                  <c:v>2.3261958838103326E-2</c:v>
                </c:pt>
                <c:pt idx="156">
                  <c:v>2.3289820528370267E-2</c:v>
                </c:pt>
                <c:pt idx="157">
                  <c:v>2.327490418356529E-2</c:v>
                </c:pt>
                <c:pt idx="158">
                  <c:v>2.3300454564282376E-2</c:v>
                </c:pt>
                <c:pt idx="159">
                  <c:v>2.3163167146077347E-2</c:v>
                </c:pt>
                <c:pt idx="160">
                  <c:v>2.3287711557489231E-2</c:v>
                </c:pt>
                <c:pt idx="161">
                  <c:v>2.3191508941903589E-2</c:v>
                </c:pt>
                <c:pt idx="162">
                  <c:v>2.3315303519207835E-2</c:v>
                </c:pt>
                <c:pt idx="163">
                  <c:v>2.3232651546535095E-2</c:v>
                </c:pt>
                <c:pt idx="164">
                  <c:v>2.33185416109719E-2</c:v>
                </c:pt>
                <c:pt idx="165">
                  <c:v>2.3338902477875928E-2</c:v>
                </c:pt>
                <c:pt idx="166">
                  <c:v>2.3340526835634052E-2</c:v>
                </c:pt>
                <c:pt idx="167">
                  <c:v>2.3357711813208192E-2</c:v>
                </c:pt>
                <c:pt idx="168">
                  <c:v>2.3389794644211998E-2</c:v>
                </c:pt>
                <c:pt idx="169">
                  <c:v>2.3384985495285646E-2</c:v>
                </c:pt>
                <c:pt idx="170">
                  <c:v>2.3415051418972023E-2</c:v>
                </c:pt>
                <c:pt idx="171">
                  <c:v>2.3289511085608693E-2</c:v>
                </c:pt>
                <c:pt idx="172">
                  <c:v>2.3418619729522024E-2</c:v>
                </c:pt>
                <c:pt idx="173">
                  <c:v>2.3329637695924429E-2</c:v>
                </c:pt>
                <c:pt idx="174">
                  <c:v>2.3458967730051367E-2</c:v>
                </c:pt>
                <c:pt idx="175">
                  <c:v>2.3376668669214534E-2</c:v>
                </c:pt>
                <c:pt idx="176">
                  <c:v>2.3475165329071256E-2</c:v>
                </c:pt>
                <c:pt idx="177">
                  <c:v>2.3498413194433757E-2</c:v>
                </c:pt>
                <c:pt idx="178">
                  <c:v>2.3506852370046474E-2</c:v>
                </c:pt>
                <c:pt idx="179">
                  <c:v>2.3529256805059205E-2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226-4BF2-BEE3-01754E64898A}"/>
            </c:ext>
          </c:extLst>
        </c:ser>
        <c:ser>
          <c:idx val="2"/>
          <c:order val="1"/>
          <c:tx>
            <c:v>PLLU Current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inflationCurves!$P$11:$P$238</c:f>
              <c:numCache>
                <c:formatCode>0.0%</c:formatCode>
                <c:ptCount val="228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226-4BF2-BEE3-01754E648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774240"/>
        <c:axId val="1"/>
      </c:lineChart>
      <c:dateAx>
        <c:axId val="2089774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  <c:max val="0.0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774240"/>
        <c:crosses val="autoZero"/>
        <c:crossBetween val="between"/>
      </c:valAx>
      <c:spPr>
        <a:solidFill>
          <a:srgbClr val="E3E3E3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857192980742868"/>
          <c:y val="0.1111113981672613"/>
          <c:w val="0.22142872588499293"/>
          <c:h val="0.264550948017288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Inflation - YoY </a:t>
            </a:r>
          </a:p>
        </c:rich>
      </c:tx>
      <c:layout>
        <c:manualLayout>
          <c:xMode val="edge"/>
          <c:yMode val="edge"/>
          <c:x val="0.40373831775700936"/>
          <c:y val="2.81924171337601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616822429906543E-2"/>
          <c:y val="8.2918873922823905E-2"/>
          <c:w val="0.91869158878504675"/>
          <c:h val="0.76948715000380585"/>
        </c:manualLayout>
      </c:layout>
      <c:lineChart>
        <c:grouping val="standard"/>
        <c:varyColors val="0"/>
        <c:ser>
          <c:idx val="0"/>
          <c:order val="0"/>
          <c:tx>
            <c:v>RPI NEW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Comparisons!$A$71:$A$298</c:f>
              <c:numCache>
                <c:formatCode>d\-mmm\-yy</c:formatCode>
                <c:ptCount val="22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  <c:pt idx="209">
                  <c:v>42947</c:v>
                </c:pt>
                <c:pt idx="210">
                  <c:v>42978</c:v>
                </c:pt>
                <c:pt idx="211">
                  <c:v>43008</c:v>
                </c:pt>
                <c:pt idx="212">
                  <c:v>43039</c:v>
                </c:pt>
                <c:pt idx="213">
                  <c:v>43069</c:v>
                </c:pt>
                <c:pt idx="214">
                  <c:v>43100</c:v>
                </c:pt>
                <c:pt idx="215">
                  <c:v>43131</c:v>
                </c:pt>
                <c:pt idx="216">
                  <c:v>43159</c:v>
                </c:pt>
                <c:pt idx="217">
                  <c:v>43190</c:v>
                </c:pt>
                <c:pt idx="218">
                  <c:v>43220</c:v>
                </c:pt>
                <c:pt idx="219">
                  <c:v>43251</c:v>
                </c:pt>
                <c:pt idx="220">
                  <c:v>43281</c:v>
                </c:pt>
                <c:pt idx="221">
                  <c:v>43312</c:v>
                </c:pt>
                <c:pt idx="222">
                  <c:v>43343</c:v>
                </c:pt>
                <c:pt idx="223">
                  <c:v>43373</c:v>
                </c:pt>
                <c:pt idx="224">
                  <c:v>43404</c:v>
                </c:pt>
                <c:pt idx="225">
                  <c:v>43434</c:v>
                </c:pt>
                <c:pt idx="226">
                  <c:v>43465</c:v>
                </c:pt>
                <c:pt idx="227">
                  <c:v>43496</c:v>
                </c:pt>
              </c:numCache>
            </c:numRef>
          </c:cat>
          <c:val>
            <c:numRef>
              <c:f>Comparisons!$B$71:$B$298</c:f>
              <c:numCache>
                <c:formatCode>0.0%</c:formatCode>
                <c:ptCount val="228"/>
                <c:pt idx="0">
                  <c:v>2.3213194868662246E-2</c:v>
                </c:pt>
                <c:pt idx="1">
                  <c:v>2.2898613135536428E-2</c:v>
                </c:pt>
                <c:pt idx="2">
                  <c:v>2.2584031402405946E-2</c:v>
                </c:pt>
                <c:pt idx="3">
                  <c:v>2.2269449669279906E-2</c:v>
                </c:pt>
                <c:pt idx="4">
                  <c:v>2.1954867936152533E-2</c:v>
                </c:pt>
                <c:pt idx="5">
                  <c:v>2.1640286203023607E-2</c:v>
                </c:pt>
                <c:pt idx="6">
                  <c:v>2.1325704469896012E-2</c:v>
                </c:pt>
                <c:pt idx="7">
                  <c:v>2.1011122736767973E-2</c:v>
                </c:pt>
                <c:pt idx="8">
                  <c:v>2.0696541003639712E-2</c:v>
                </c:pt>
                <c:pt idx="9">
                  <c:v>2.0381959270515226E-2</c:v>
                </c:pt>
                <c:pt idx="10">
                  <c:v>2.0067377537385411E-2</c:v>
                </c:pt>
                <c:pt idx="11">
                  <c:v>1.9752795804259149E-2</c:v>
                </c:pt>
                <c:pt idx="12">
                  <c:v>1.9438214071130666E-2</c:v>
                </c:pt>
                <c:pt idx="13">
                  <c:v>1.9918583047880745E-2</c:v>
                </c:pt>
                <c:pt idx="14">
                  <c:v>2.0414804574229173E-2</c:v>
                </c:pt>
                <c:pt idx="15">
                  <c:v>2.1029791160614764E-2</c:v>
                </c:pt>
                <c:pt idx="16">
                  <c:v>2.1685676390397868E-2</c:v>
                </c:pt>
                <c:pt idx="17">
                  <c:v>2.2419664243108928E-2</c:v>
                </c:pt>
                <c:pt idx="18">
                  <c:v>2.3177216371834453E-2</c:v>
                </c:pt>
                <c:pt idx="19">
                  <c:v>2.4000664831515861E-2</c:v>
                </c:pt>
                <c:pt idx="20">
                  <c:v>2.4856732233332179E-2</c:v>
                </c:pt>
                <c:pt idx="21">
                  <c:v>2.5707846728866723E-2</c:v>
                </c:pt>
                <c:pt idx="22">
                  <c:v>2.660216696921025E-2</c:v>
                </c:pt>
                <c:pt idx="23">
                  <c:v>2.7474037933383544E-2</c:v>
                </c:pt>
                <c:pt idx="24">
                  <c:v>2.8373682598678895E-2</c:v>
                </c:pt>
                <c:pt idx="25">
                  <c:v>2.9264516961597264E-2</c:v>
                </c:pt>
                <c:pt idx="26">
                  <c:v>3.0055761811774495E-2</c:v>
                </c:pt>
                <c:pt idx="27">
                  <c:v>3.0911145439354692E-2</c:v>
                </c:pt>
                <c:pt idx="28">
                  <c:v>3.1713144613247257E-2</c:v>
                </c:pt>
                <c:pt idx="29">
                  <c:v>3.2510404554689565E-2</c:v>
                </c:pt>
                <c:pt idx="30">
                  <c:v>3.3247522798967921E-2</c:v>
                </c:pt>
                <c:pt idx="31">
                  <c:v>3.3970157176270055E-2</c:v>
                </c:pt>
                <c:pt idx="32">
                  <c:v>3.4650204951061525E-2</c:v>
                </c:pt>
                <c:pt idx="33">
                  <c:v>3.5265593352844071E-2</c:v>
                </c:pt>
                <c:pt idx="34">
                  <c:v>3.5855665199845621E-2</c:v>
                </c:pt>
                <c:pt idx="35">
                  <c:v>3.6381234441915877E-2</c:v>
                </c:pt>
                <c:pt idx="36">
                  <c:v>3.6876643869779846E-2</c:v>
                </c:pt>
                <c:pt idx="37">
                  <c:v>3.7323323301917455E-2</c:v>
                </c:pt>
                <c:pt idx="38">
                  <c:v>3.7684985754365963E-2</c:v>
                </c:pt>
                <c:pt idx="39">
                  <c:v>3.8039552996423032E-2</c:v>
                </c:pt>
                <c:pt idx="40">
                  <c:v>3.8337504683607415E-2</c:v>
                </c:pt>
                <c:pt idx="41">
                  <c:v>3.8599696785420745E-2</c:v>
                </c:pt>
                <c:pt idx="42">
                  <c:v>3.8810374944761472E-2</c:v>
                </c:pt>
                <c:pt idx="43">
                  <c:v>3.8984982931080436E-2</c:v>
                </c:pt>
                <c:pt idx="44">
                  <c:v>3.9117369816200842E-2</c:v>
                </c:pt>
                <c:pt idx="45">
                  <c:v>3.9206907659257384E-2</c:v>
                </c:pt>
                <c:pt idx="46">
                  <c:v>3.9261337966014276E-2</c:v>
                </c:pt>
                <c:pt idx="47">
                  <c:v>3.9278913897715206E-2</c:v>
                </c:pt>
                <c:pt idx="48">
                  <c:v>3.926270021470768E-2</c:v>
                </c:pt>
                <c:pt idx="49">
                  <c:v>3.9213502147993129E-2</c:v>
                </c:pt>
                <c:pt idx="50">
                  <c:v>3.9139378889841092E-2</c:v>
                </c:pt>
                <c:pt idx="51">
                  <c:v>3.9031987455054429E-2</c:v>
                </c:pt>
                <c:pt idx="52">
                  <c:v>3.8902173884453717E-2</c:v>
                </c:pt>
                <c:pt idx="53">
                  <c:v>3.8743175374572614E-2</c:v>
                </c:pt>
                <c:pt idx="54">
                  <c:v>3.8567025715654957E-2</c:v>
                </c:pt>
                <c:pt idx="55">
                  <c:v>3.836379239478549E-2</c:v>
                </c:pt>
                <c:pt idx="56">
                  <c:v>3.8140787437473733E-2</c:v>
                </c:pt>
                <c:pt idx="57">
                  <c:v>3.7907798717774721E-2</c:v>
                </c:pt>
                <c:pt idx="58">
                  <c:v>3.7650934923429524E-2</c:v>
                </c:pt>
                <c:pt idx="59">
                  <c:v>3.7388277473674236E-2</c:v>
                </c:pt>
                <c:pt idx="60">
                  <c:v>3.7103826214731184E-2</c:v>
                </c:pt>
                <c:pt idx="61">
                  <c:v>3.6807587742595516E-2</c:v>
                </c:pt>
                <c:pt idx="62">
                  <c:v>3.6531059829993495E-2</c:v>
                </c:pt>
                <c:pt idx="63">
                  <c:v>3.6216220600145288E-2</c:v>
                </c:pt>
                <c:pt idx="64">
                  <c:v>3.5904006501249031E-2</c:v>
                </c:pt>
                <c:pt idx="65">
                  <c:v>3.5574771504863767E-2</c:v>
                </c:pt>
                <c:pt idx="66">
                  <c:v>3.5250809860201127E-2</c:v>
                </c:pt>
                <c:pt idx="67">
                  <c:v>3.4911557885600519E-2</c:v>
                </c:pt>
                <c:pt idx="68">
                  <c:v>3.4568724753448299E-2</c:v>
                </c:pt>
                <c:pt idx="69">
                  <c:v>3.4234416810065005E-2</c:v>
                </c:pt>
                <c:pt idx="70">
                  <c:v>3.3887190091340669E-2</c:v>
                </c:pt>
                <c:pt idx="71">
                  <c:v>3.3550196867407456E-2</c:v>
                </c:pt>
                <c:pt idx="72">
                  <c:v>3.3201698079067699E-2</c:v>
                </c:pt>
                <c:pt idx="73">
                  <c:v>3.285360544915239E-2</c:v>
                </c:pt>
                <c:pt idx="74">
                  <c:v>3.2540078668840122E-2</c:v>
                </c:pt>
                <c:pt idx="75">
                  <c:v>3.2194473689474146E-2</c:v>
                </c:pt>
                <c:pt idx="76">
                  <c:v>3.1862022697374703E-2</c:v>
                </c:pt>
                <c:pt idx="77">
                  <c:v>3.1521041797762495E-2</c:v>
                </c:pt>
                <c:pt idx="78">
                  <c:v>3.1193947542840661E-2</c:v>
                </c:pt>
                <c:pt idx="79">
                  <c:v>3.0859329353821519E-2</c:v>
                </c:pt>
                <c:pt idx="80">
                  <c:v>3.0528508513635533E-2</c:v>
                </c:pt>
                <c:pt idx="81">
                  <c:v>3.0212285151029805E-2</c:v>
                </c:pt>
                <c:pt idx="82">
                  <c:v>2.9889863868639122E-2</c:v>
                </c:pt>
                <c:pt idx="83">
                  <c:v>2.9582289245918547E-2</c:v>
                </c:pt>
                <c:pt idx="84">
                  <c:v>2.9269280299250466E-2</c:v>
                </c:pt>
                <c:pt idx="85">
                  <c:v>2.896136731323451E-2</c:v>
                </c:pt>
                <c:pt idx="86">
                  <c:v>2.8687777481148036E-2</c:v>
                </c:pt>
                <c:pt idx="87">
                  <c:v>2.8390021924683095E-2</c:v>
                </c:pt>
                <c:pt idx="88">
                  <c:v>2.8107136648731101E-2</c:v>
                </c:pt>
                <c:pt idx="89">
                  <c:v>2.7820364502043393E-2</c:v>
                </c:pt>
                <c:pt idx="90">
                  <c:v>2.7548285489642943E-2</c:v>
                </c:pt>
                <c:pt idx="91">
                  <c:v>2.7272824790042449E-2</c:v>
                </c:pt>
                <c:pt idx="92">
                  <c:v>2.7003192437548007E-2</c:v>
                </c:pt>
                <c:pt idx="93">
                  <c:v>2.6747837399671237E-2</c:v>
                </c:pt>
                <c:pt idx="94">
                  <c:v>2.6489752689274004E-2</c:v>
                </c:pt>
                <c:pt idx="95">
                  <c:v>2.6245592306627819E-2</c:v>
                </c:pt>
                <c:pt idx="96">
                  <c:v>2.5999070373846411E-2</c:v>
                </c:pt>
                <c:pt idx="97">
                  <c:v>2.5758400351850286E-2</c:v>
                </c:pt>
                <c:pt idx="98">
                  <c:v>2.5538528320636633E-2</c:v>
                </c:pt>
                <c:pt idx="99">
                  <c:v>2.5309089518096739E-2</c:v>
                </c:pt>
                <c:pt idx="100">
                  <c:v>2.509251421150771E-2</c:v>
                </c:pt>
                <c:pt idx="101">
                  <c:v>2.4874309889701962E-2</c:v>
                </c:pt>
                <c:pt idx="102">
                  <c:v>2.4668496024398356E-2</c:v>
                </c:pt>
                <c:pt idx="103">
                  <c:v>2.4461284903188218E-2</c:v>
                </c:pt>
                <c:pt idx="104">
                  <c:v>2.4259553239069254E-2</c:v>
                </c:pt>
                <c:pt idx="105">
                  <c:v>2.4069471893075844E-2</c:v>
                </c:pt>
                <c:pt idx="106">
                  <c:v>2.3878287833093648E-2</c:v>
                </c:pt>
                <c:pt idx="107">
                  <c:v>2.3698254618000458E-2</c:v>
                </c:pt>
                <c:pt idx="108">
                  <c:v>2.3517282447333088E-2</c:v>
                </c:pt>
                <c:pt idx="109">
                  <c:v>2.3341363711648411E-2</c:v>
                </c:pt>
                <c:pt idx="110">
                  <c:v>2.3186733950827598E-2</c:v>
                </c:pt>
                <c:pt idx="111">
                  <c:v>2.3020169103516341E-2</c:v>
                </c:pt>
                <c:pt idx="112">
                  <c:v>2.2863522727077923E-2</c:v>
                </c:pt>
                <c:pt idx="113">
                  <c:v>2.2706255012238108E-2</c:v>
                </c:pt>
                <c:pt idx="114">
                  <c:v>2.2558418893124266E-2</c:v>
                </c:pt>
                <c:pt idx="115">
                  <c:v>2.241006054165573E-2</c:v>
                </c:pt>
                <c:pt idx="116">
                  <c:v>2.2266080062923521E-2</c:v>
                </c:pt>
                <c:pt idx="117">
                  <c:v>2.213081717980403E-2</c:v>
                </c:pt>
                <c:pt idx="118">
                  <c:v>2.1995156099974489E-2</c:v>
                </c:pt>
                <c:pt idx="119">
                  <c:v>2.1867755427700919E-2</c:v>
                </c:pt>
                <c:pt idx="120">
                  <c:v>2.1740024403648972E-2</c:v>
                </c:pt>
                <c:pt idx="121">
                  <c:v>2.1616175647820812E-2</c:v>
                </c:pt>
                <c:pt idx="122">
                  <c:v>2.1507567215677703E-2</c:v>
                </c:pt>
                <c:pt idx="123">
                  <c:v>2.1390836059093532E-2</c:v>
                </c:pt>
                <c:pt idx="124">
                  <c:v>2.1281298360142697E-2</c:v>
                </c:pt>
                <c:pt idx="125">
                  <c:v>2.117155888873401E-2</c:v>
                </c:pt>
                <c:pt idx="126">
                  <c:v>2.1068610065283933E-2</c:v>
                </c:pt>
                <c:pt idx="127">
                  <c:v>2.0965498515550962E-2</c:v>
                </c:pt>
                <c:pt idx="128">
                  <c:v>2.0865619301203564E-2</c:v>
                </c:pt>
                <c:pt idx="129">
                  <c:v>2.0771955191892122E-2</c:v>
                </c:pt>
                <c:pt idx="130">
                  <c:v>2.0678176211575305E-2</c:v>
                </c:pt>
                <c:pt idx="131">
                  <c:v>2.0590252075630255E-2</c:v>
                </c:pt>
                <c:pt idx="132">
                  <c:v>2.0502238631313618E-2</c:v>
                </c:pt>
                <c:pt idx="133">
                  <c:v>2.0417031034229538E-2</c:v>
                </c:pt>
                <c:pt idx="134">
                  <c:v>2.0342413262064873E-2</c:v>
                </c:pt>
                <c:pt idx="135">
                  <c:v>2.0262322337884831E-2</c:v>
                </c:pt>
                <c:pt idx="136">
                  <c:v>2.0187266845999252E-2</c:v>
                </c:pt>
                <c:pt idx="137">
                  <c:v>2.0112168760392457E-2</c:v>
                </c:pt>
                <c:pt idx="138">
                  <c:v>2.0041803586147822E-2</c:v>
                </c:pt>
                <c:pt idx="139">
                  <c:v>1.9971409357089298E-2</c:v>
                </c:pt>
                <c:pt idx="140">
                  <c:v>1.9903299158215093E-2</c:v>
                </c:pt>
                <c:pt idx="141">
                  <c:v>1.9839495356573922E-2</c:v>
                </c:pt>
                <c:pt idx="142">
                  <c:v>1.9775678453868295E-2</c:v>
                </c:pt>
                <c:pt idx="143">
                  <c:v>1.9715904155602759E-2</c:v>
                </c:pt>
                <c:pt idx="144">
                  <c:v>1.965612487822499E-2</c:v>
                </c:pt>
                <c:pt idx="145">
                  <c:v>1.9598303677846873E-2</c:v>
                </c:pt>
                <c:pt idx="146">
                  <c:v>1.9545931456961485E-2</c:v>
                </c:pt>
                <c:pt idx="147">
                  <c:v>1.9491728181034951E-2</c:v>
                </c:pt>
                <c:pt idx="148">
                  <c:v>1.9440972189798122E-2</c:v>
                </c:pt>
                <c:pt idx="149">
                  <c:v>1.9390224956571389E-2</c:v>
                </c:pt>
                <c:pt idx="150">
                  <c:v>1.9342709484252207E-2</c:v>
                </c:pt>
                <c:pt idx="151">
                  <c:v>1.9295206258843844E-2</c:v>
                </c:pt>
                <c:pt idx="152">
                  <c:v>1.9249274114501613E-2</c:v>
                </c:pt>
                <c:pt idx="153">
                  <c:v>1.9206272175677386E-2</c:v>
                </c:pt>
                <c:pt idx="154">
                  <c:v>1.916328611771001E-2</c:v>
                </c:pt>
                <c:pt idx="155">
                  <c:v>1.912304504546869E-2</c:v>
                </c:pt>
                <c:pt idx="156">
                  <c:v>1.9082821392811367E-2</c:v>
                </c:pt>
                <c:pt idx="157">
                  <c:v>1.9043934580350363E-2</c:v>
                </c:pt>
                <c:pt idx="158">
                  <c:v>1.9009923939960816E-2</c:v>
                </c:pt>
                <c:pt idx="159">
                  <c:v>1.8973462670060837E-2</c:v>
                </c:pt>
                <c:pt idx="160">
                  <c:v>1.8939334317032541E-2</c:v>
                </c:pt>
                <c:pt idx="161">
                  <c:v>1.8905225015361182E-2</c:v>
                </c:pt>
                <c:pt idx="162">
                  <c:v>1.8873299489502005E-2</c:v>
                </c:pt>
                <c:pt idx="163">
                  <c:v>1.8841393026415298E-2</c:v>
                </c:pt>
                <c:pt idx="164">
                  <c:v>1.8810551760938043E-2</c:v>
                </c:pt>
                <c:pt idx="165">
                  <c:v>1.8781686534012021E-2</c:v>
                </c:pt>
                <c:pt idx="166">
                  <c:v>1.8752839902343554E-2</c:v>
                </c:pt>
                <c:pt idx="167">
                  <c:v>1.872584223766971E-2</c:v>
                </c:pt>
                <c:pt idx="168">
                  <c:v>1.8698862616669087E-2</c:v>
                </c:pt>
                <c:pt idx="169">
                  <c:v>1.8672785412864989E-2</c:v>
                </c:pt>
                <c:pt idx="170">
                  <c:v>1.8649982520169806E-2</c:v>
                </c:pt>
                <c:pt idx="171">
                  <c:v>1.862554085572854E-2</c:v>
                </c:pt>
                <c:pt idx="172">
                  <c:v>1.8602666820985991E-2</c:v>
                </c:pt>
                <c:pt idx="173">
                  <c:v>1.8579808937105424E-2</c:v>
                </c:pt>
                <c:pt idx="174">
                  <c:v>1.8558417303756736E-2</c:v>
                </c:pt>
                <c:pt idx="175">
                  <c:v>1.8537040927116388E-2</c:v>
                </c:pt>
                <c:pt idx="176">
                  <c:v>1.8516380321231596E-2</c:v>
                </c:pt>
                <c:pt idx="177">
                  <c:v>1.8497045132798817E-2</c:v>
                </c:pt>
                <c:pt idx="178">
                  <c:v>1.8477723787974965E-2</c:v>
                </c:pt>
                <c:pt idx="179">
                  <c:v>1.8459641923285197E-2</c:v>
                </c:pt>
                <c:pt idx="180">
                  <c:v>1.844157294885318E-2</c:v>
                </c:pt>
                <c:pt idx="181">
                  <c:v>1.8424108906392789E-2</c:v>
                </c:pt>
                <c:pt idx="182">
                  <c:v>1.8408837969213554E-2</c:v>
                </c:pt>
                <c:pt idx="183">
                  <c:v>1.8392469668785605E-2</c:v>
                </c:pt>
                <c:pt idx="184">
                  <c:v>1.8377151121605317E-2</c:v>
                </c:pt>
                <c:pt idx="185">
                  <c:v>1.8361843142397305E-2</c:v>
                </c:pt>
                <c:pt idx="186">
                  <c:v>1.8347516722438728E-2</c:v>
                </c:pt>
                <c:pt idx="187">
                  <c:v>1.8333199971629632E-2</c:v>
                </c:pt>
                <c:pt idx="188">
                  <c:v>1.8319361917199739E-2</c:v>
                </c:pt>
                <c:pt idx="189">
                  <c:v>1.8306410832729547E-2</c:v>
                </c:pt>
                <c:pt idx="190">
                  <c:v>1.8293468124447099E-2</c:v>
                </c:pt>
                <c:pt idx="191">
                  <c:v>1.8281354745645295E-2</c:v>
                </c:pt>
                <c:pt idx="192">
                  <c:v>1.8269248933109106E-2</c:v>
                </c:pt>
                <c:pt idx="193">
                  <c:v>1.8257547252042983E-2</c:v>
                </c:pt>
                <c:pt idx="194">
                  <c:v>1.8246954292220341E-2</c:v>
                </c:pt>
                <c:pt idx="195">
                  <c:v>1.823599646033669E-2</c:v>
                </c:pt>
                <c:pt idx="196">
                  <c:v>1.822574012623468E-2</c:v>
                </c:pt>
                <c:pt idx="197">
                  <c:v>1.8215489520944761E-2</c:v>
                </c:pt>
                <c:pt idx="198">
                  <c:v>1.8205894855779503E-2</c:v>
                </c:pt>
                <c:pt idx="199">
                  <c:v>1.8196305257036638E-2</c:v>
                </c:pt>
                <c:pt idx="200">
                  <c:v>1.818703484174633E-2</c:v>
                </c:pt>
                <c:pt idx="201">
                  <c:v>1.8178357223356478E-2</c:v>
                </c:pt>
                <c:pt idx="202">
                  <c:v>1.816968375358341E-2</c:v>
                </c:pt>
                <c:pt idx="203">
                  <c:v>1.816156462777041E-2</c:v>
                </c:pt>
                <c:pt idx="204">
                  <c:v>1.8153449094807206E-2</c:v>
                </c:pt>
                <c:pt idx="205">
                  <c:v>1.8145602980133013E-2</c:v>
                </c:pt>
                <c:pt idx="206">
                  <c:v>1.813874016835304E-2</c:v>
                </c:pt>
                <c:pt idx="207">
                  <c:v>1.8131381954151982E-2</c:v>
                </c:pt>
                <c:pt idx="208">
                  <c:v>1.8124493377986051E-2</c:v>
                </c:pt>
                <c:pt idx="209">
                  <c:v>1.811760719138511E-2</c:v>
                </c:pt>
                <c:pt idx="210">
                  <c:v>1.8111160253326153E-2</c:v>
                </c:pt>
                <c:pt idx="211">
                  <c:v>1.810471528446711E-2</c:v>
                </c:pt>
                <c:pt idx="212">
                  <c:v>1.8098483388244491E-2</c:v>
                </c:pt>
                <c:pt idx="213">
                  <c:v>1.8092648630680719E-2</c:v>
                </c:pt>
                <c:pt idx="214">
                  <c:v>1.8086815274489076E-2</c:v>
                </c:pt>
                <c:pt idx="215">
                  <c:v>1.8081353417076507E-2</c:v>
                </c:pt>
                <c:pt idx="216">
                  <c:v>1.8075892625734724E-2</c:v>
                </c:pt>
                <c:pt idx="217">
                  <c:v>1.80706117686249E-2</c:v>
                </c:pt>
                <c:pt idx="218">
                  <c:v>1.8065991581485363E-2</c:v>
                </c:pt>
                <c:pt idx="219">
                  <c:v>1.8061036631719096E-2</c:v>
                </c:pt>
                <c:pt idx="220">
                  <c:v>1.8056396704414279E-2</c:v>
                </c:pt>
                <c:pt idx="221">
                  <c:v>1.805175714129148E-2</c:v>
                </c:pt>
                <c:pt idx="222">
                  <c:v>1.8047412338099367E-2</c:v>
                </c:pt>
                <c:pt idx="223">
                  <c:v>1.8043067662553591E-2</c:v>
                </c:pt>
                <c:pt idx="224">
                  <c:v>1.8038865428228634E-2</c:v>
                </c:pt>
                <c:pt idx="225">
                  <c:v>1.8034929873322003E-2</c:v>
                </c:pt>
                <c:pt idx="226">
                  <c:v>1.8030994134941691E-2</c:v>
                </c:pt>
                <c:pt idx="227">
                  <c:v>1.8027307975305273E-2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445-4922-9E99-57318BC3E744}"/>
            </c:ext>
          </c:extLst>
        </c:ser>
        <c:ser>
          <c:idx val="11"/>
          <c:order val="1"/>
          <c:tx>
            <c:v>PLLU NEW</c:v>
          </c:tx>
          <c:spPr>
            <a:ln w="25400">
              <a:solidFill>
                <a:srgbClr val="996633"/>
              </a:solidFill>
              <a:prstDash val="solid"/>
            </a:ln>
          </c:spPr>
          <c:marker>
            <c:symbol val="none"/>
          </c:marker>
          <c:cat>
            <c:numRef>
              <c:f>Comparisons!$A$71:$A$298</c:f>
              <c:numCache>
                <c:formatCode>d\-mmm\-yy</c:formatCode>
                <c:ptCount val="22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  <c:pt idx="209">
                  <c:v>42947</c:v>
                </c:pt>
                <c:pt idx="210">
                  <c:v>42978</c:v>
                </c:pt>
                <c:pt idx="211">
                  <c:v>43008</c:v>
                </c:pt>
                <c:pt idx="212">
                  <c:v>43039</c:v>
                </c:pt>
                <c:pt idx="213">
                  <c:v>43069</c:v>
                </c:pt>
                <c:pt idx="214">
                  <c:v>43100</c:v>
                </c:pt>
                <c:pt idx="215">
                  <c:v>43131</c:v>
                </c:pt>
                <c:pt idx="216">
                  <c:v>43159</c:v>
                </c:pt>
                <c:pt idx="217">
                  <c:v>43190</c:v>
                </c:pt>
                <c:pt idx="218">
                  <c:v>43220</c:v>
                </c:pt>
                <c:pt idx="219">
                  <c:v>43251</c:v>
                </c:pt>
                <c:pt idx="220">
                  <c:v>43281</c:v>
                </c:pt>
                <c:pt idx="221">
                  <c:v>43312</c:v>
                </c:pt>
                <c:pt idx="222">
                  <c:v>43343</c:v>
                </c:pt>
                <c:pt idx="223">
                  <c:v>43373</c:v>
                </c:pt>
                <c:pt idx="224">
                  <c:v>43404</c:v>
                </c:pt>
                <c:pt idx="225">
                  <c:v>43434</c:v>
                </c:pt>
                <c:pt idx="226">
                  <c:v>43465</c:v>
                </c:pt>
                <c:pt idx="227">
                  <c:v>43496</c:v>
                </c:pt>
              </c:numCache>
            </c:numRef>
          </c:cat>
          <c:val>
            <c:numRef>
              <c:f>inflationCurves!$G$12:$G$238</c:f>
              <c:numCache>
                <c:formatCode>0.00%</c:formatCode>
                <c:ptCount val="227"/>
                <c:pt idx="0">
                  <c:v>2.9705058000441955E-2</c:v>
                </c:pt>
                <c:pt idx="1">
                  <c:v>2.9083632048291029E-2</c:v>
                </c:pt>
                <c:pt idx="2">
                  <c:v>2.8206924878267193E-2</c:v>
                </c:pt>
                <c:pt idx="3">
                  <c:v>2.8278599350696512E-2</c:v>
                </c:pt>
                <c:pt idx="4">
                  <c:v>2.8274342831715135E-2</c:v>
                </c:pt>
                <c:pt idx="5">
                  <c:v>2.8262753737410027E-2</c:v>
                </c:pt>
                <c:pt idx="6">
                  <c:v>2.8267150768684069E-2</c:v>
                </c:pt>
                <c:pt idx="7">
                  <c:v>2.8279741567775043E-2</c:v>
                </c:pt>
                <c:pt idx="8">
                  <c:v>2.8308108636282647E-2</c:v>
                </c:pt>
                <c:pt idx="9">
                  <c:v>2.8333215892908686E-2</c:v>
                </c:pt>
                <c:pt idx="10">
                  <c:v>2.8271975029821893E-2</c:v>
                </c:pt>
                <c:pt idx="11">
                  <c:v>2.8261965514373325E-2</c:v>
                </c:pt>
                <c:pt idx="12">
                  <c:v>2.854852947862286E-2</c:v>
                </c:pt>
                <c:pt idx="13">
                  <c:v>2.8845038273758745E-2</c:v>
                </c:pt>
                <c:pt idx="14">
                  <c:v>2.9220731779418505E-2</c:v>
                </c:pt>
                <c:pt idx="15">
                  <c:v>2.960705762386549E-2</c:v>
                </c:pt>
                <c:pt idx="16">
                  <c:v>3.0053081217615022E-2</c:v>
                </c:pt>
                <c:pt idx="17">
                  <c:v>3.0484394475272913E-2</c:v>
                </c:pt>
                <c:pt idx="18">
                  <c:v>3.0932106073065582E-2</c:v>
                </c:pt>
                <c:pt idx="19">
                  <c:v>3.1370539046741759E-2</c:v>
                </c:pt>
                <c:pt idx="20">
                  <c:v>3.1795876302805427E-2</c:v>
                </c:pt>
                <c:pt idx="21">
                  <c:v>3.2220076906670669E-2</c:v>
                </c:pt>
                <c:pt idx="22">
                  <c:v>3.2616876894401708E-2</c:v>
                </c:pt>
                <c:pt idx="23">
                  <c:v>3.3021911171426638E-2</c:v>
                </c:pt>
                <c:pt idx="24">
                  <c:v>3.340255286491927E-2</c:v>
                </c:pt>
                <c:pt idx="25">
                  <c:v>3.3732857345676173E-2</c:v>
                </c:pt>
                <c:pt idx="26">
                  <c:v>3.4069179929682766E-2</c:v>
                </c:pt>
                <c:pt idx="27">
                  <c:v>3.4371283228279439E-2</c:v>
                </c:pt>
                <c:pt idx="28">
                  <c:v>3.4694411679544596E-2</c:v>
                </c:pt>
                <c:pt idx="29">
                  <c:v>3.4978170581655026E-2</c:v>
                </c:pt>
                <c:pt idx="30">
                  <c:v>3.5243276503346875E-2</c:v>
                </c:pt>
                <c:pt idx="31">
                  <c:v>3.5478094944686345E-2</c:v>
                </c:pt>
                <c:pt idx="32">
                  <c:v>3.5675129413737211E-2</c:v>
                </c:pt>
                <c:pt idx="33">
                  <c:v>3.5850060887897099E-2</c:v>
                </c:pt>
                <c:pt idx="34">
                  <c:v>3.6099159522696982E-2</c:v>
                </c:pt>
                <c:pt idx="35">
                  <c:v>3.6134393414484357E-2</c:v>
                </c:pt>
                <c:pt idx="36">
                  <c:v>3.6331056743635605E-2</c:v>
                </c:pt>
                <c:pt idx="37">
                  <c:v>3.6303246323210962E-2</c:v>
                </c:pt>
                <c:pt idx="38">
                  <c:v>3.6423309126094955E-2</c:v>
                </c:pt>
                <c:pt idx="39">
                  <c:v>3.6248670803721225E-2</c:v>
                </c:pt>
                <c:pt idx="40">
                  <c:v>3.6394008945220269E-2</c:v>
                </c:pt>
                <c:pt idx="41">
                  <c:v>3.6228975174200671E-2</c:v>
                </c:pt>
                <c:pt idx="42">
                  <c:v>3.630177273857603E-2</c:v>
                </c:pt>
                <c:pt idx="43">
                  <c:v>3.6121143211101894E-2</c:v>
                </c:pt>
                <c:pt idx="44">
                  <c:v>3.611515511001915E-2</c:v>
                </c:pt>
                <c:pt idx="45">
                  <c:v>3.5987491238344507E-2</c:v>
                </c:pt>
                <c:pt idx="46">
                  <c:v>3.5885586842231657E-2</c:v>
                </c:pt>
                <c:pt idx="47">
                  <c:v>3.5754990707842729E-2</c:v>
                </c:pt>
                <c:pt idx="48">
                  <c:v>3.5635488713393206E-2</c:v>
                </c:pt>
                <c:pt idx="49">
                  <c:v>3.545886896799505E-2</c:v>
                </c:pt>
                <c:pt idx="50">
                  <c:v>3.5305610821199991E-2</c:v>
                </c:pt>
                <c:pt idx="51">
                  <c:v>3.4989836897049736E-2</c:v>
                </c:pt>
                <c:pt idx="52">
                  <c:v>3.4908292617606959E-2</c:v>
                </c:pt>
                <c:pt idx="53">
                  <c:v>3.4608047201734139E-2</c:v>
                </c:pt>
                <c:pt idx="54">
                  <c:v>3.4500192109721904E-2</c:v>
                </c:pt>
                <c:pt idx="55">
                  <c:v>3.4192073826577948E-2</c:v>
                </c:pt>
                <c:pt idx="56">
                  <c:v>3.4038171673250843E-2</c:v>
                </c:pt>
                <c:pt idx="57">
                  <c:v>3.3812312826993506E-2</c:v>
                </c:pt>
                <c:pt idx="58">
                  <c:v>3.358063510877788E-2</c:v>
                </c:pt>
                <c:pt idx="59">
                  <c:v>3.3348493487552193E-2</c:v>
                </c:pt>
                <c:pt idx="60">
                  <c:v>3.3105419291001491E-2</c:v>
                </c:pt>
                <c:pt idx="61">
                  <c:v>3.2871625773081586E-2</c:v>
                </c:pt>
                <c:pt idx="62">
                  <c:v>3.2623523937008882E-2</c:v>
                </c:pt>
                <c:pt idx="63">
                  <c:v>3.2251641653052922E-2</c:v>
                </c:pt>
                <c:pt idx="64">
                  <c:v>3.2107194988876951E-2</c:v>
                </c:pt>
                <c:pt idx="65">
                  <c:v>3.1771102844194613E-2</c:v>
                </c:pt>
                <c:pt idx="66">
                  <c:v>3.1621106780143605E-2</c:v>
                </c:pt>
                <c:pt idx="67">
                  <c:v>3.1284130182554305E-2</c:v>
                </c:pt>
                <c:pt idx="68">
                  <c:v>3.110523086431962E-2</c:v>
                </c:pt>
                <c:pt idx="69">
                  <c:v>3.0869057673251998E-2</c:v>
                </c:pt>
                <c:pt idx="70">
                  <c:v>3.0622020941813564E-2</c:v>
                </c:pt>
                <c:pt idx="71">
                  <c:v>3.0387291812187814E-2</c:v>
                </c:pt>
                <c:pt idx="72">
                  <c:v>3.0141808831366093E-2</c:v>
                </c:pt>
                <c:pt idx="73">
                  <c:v>2.9917397084555548E-2</c:v>
                </c:pt>
                <c:pt idx="74">
                  <c:v>2.967780756738074E-2</c:v>
                </c:pt>
                <c:pt idx="75">
                  <c:v>2.9314993323360752E-2</c:v>
                </c:pt>
                <c:pt idx="76">
                  <c:v>2.9197706793762872E-2</c:v>
                </c:pt>
                <c:pt idx="77">
                  <c:v>2.8883026453008252E-2</c:v>
                </c:pt>
                <c:pt idx="78">
                  <c:v>2.8762418885212693E-2</c:v>
                </c:pt>
                <c:pt idx="79">
                  <c:v>2.8453660895486021E-2</c:v>
                </c:pt>
                <c:pt idx="80">
                  <c:v>2.8312734156737438E-2</c:v>
                </c:pt>
                <c:pt idx="81">
                  <c:v>2.8106887715854494E-2</c:v>
                </c:pt>
                <c:pt idx="82">
                  <c:v>2.7915883229596379E-2</c:v>
                </c:pt>
                <c:pt idx="83">
                  <c:v>2.7750459062896055E-2</c:v>
                </c:pt>
                <c:pt idx="84">
                  <c:v>2.7577885177906394E-2</c:v>
                </c:pt>
                <c:pt idx="85">
                  <c:v>2.741880535414477E-2</c:v>
                </c:pt>
                <c:pt idx="86">
                  <c:v>2.7253613185056681E-2</c:v>
                </c:pt>
                <c:pt idx="87">
                  <c:v>2.6961835313398783E-2</c:v>
                </c:pt>
                <c:pt idx="88">
                  <c:v>2.6916899549858229E-2</c:v>
                </c:pt>
                <c:pt idx="89">
                  <c:v>2.6671916198612425E-2</c:v>
                </c:pt>
                <c:pt idx="90">
                  <c:v>2.6628295736936834E-2</c:v>
                </c:pt>
                <c:pt idx="91">
                  <c:v>2.6399307647290992E-2</c:v>
                </c:pt>
                <c:pt idx="92">
                  <c:v>2.6332003733235153E-2</c:v>
                </c:pt>
                <c:pt idx="93">
                  <c:v>2.6200777640623396E-2</c:v>
                </c:pt>
                <c:pt idx="94">
                  <c:v>2.6071592515524912E-2</c:v>
                </c:pt>
                <c:pt idx="95">
                  <c:v>2.5943714722647785E-2</c:v>
                </c:pt>
                <c:pt idx="96">
                  <c:v>2.5840661735549598E-2</c:v>
                </c:pt>
                <c:pt idx="97">
                  <c:v>2.5706750483390394E-2</c:v>
                </c:pt>
                <c:pt idx="98">
                  <c:v>2.5605524396128745E-2</c:v>
                </c:pt>
                <c:pt idx="99">
                  <c:v>2.5356170120364691E-2</c:v>
                </c:pt>
                <c:pt idx="100">
                  <c:v>2.5359480070778047E-2</c:v>
                </c:pt>
                <c:pt idx="101">
                  <c:v>2.5154231774228285E-2</c:v>
                </c:pt>
                <c:pt idx="102">
                  <c:v>2.5164569406320992E-2</c:v>
                </c:pt>
                <c:pt idx="103">
                  <c:v>2.4969583231831041E-2</c:v>
                </c:pt>
                <c:pt idx="104">
                  <c:v>2.4957866366954778E-2</c:v>
                </c:pt>
                <c:pt idx="105">
                  <c:v>2.4872960665193327E-2</c:v>
                </c:pt>
                <c:pt idx="106">
                  <c:v>2.4781342292678931E-2</c:v>
                </c:pt>
                <c:pt idx="107">
                  <c:v>2.4701345222738529E-2</c:v>
                </c:pt>
                <c:pt idx="108">
                  <c:v>2.4639846854865664E-2</c:v>
                </c:pt>
                <c:pt idx="109">
                  <c:v>2.4545596513246865E-2</c:v>
                </c:pt>
                <c:pt idx="110">
                  <c:v>2.4489987052261887E-2</c:v>
                </c:pt>
                <c:pt idx="111">
                  <c:v>2.4279596663181392E-2</c:v>
                </c:pt>
                <c:pt idx="112">
                  <c:v>2.4328372736557649E-2</c:v>
                </c:pt>
                <c:pt idx="113">
                  <c:v>2.415703780377234E-2</c:v>
                </c:pt>
                <c:pt idx="114">
                  <c:v>2.420391187348515E-2</c:v>
                </c:pt>
                <c:pt idx="115">
                  <c:v>2.4048682842209134E-2</c:v>
                </c:pt>
                <c:pt idx="116">
                  <c:v>2.4073143419537063E-2</c:v>
                </c:pt>
                <c:pt idx="117">
                  <c:v>2.4021810343881938E-2</c:v>
                </c:pt>
                <c:pt idx="118">
                  <c:v>2.3963954982716015E-2</c:v>
                </c:pt>
                <c:pt idx="119">
                  <c:v>2.3921641553910033E-2</c:v>
                </c:pt>
                <c:pt idx="120">
                  <c:v>2.3888568436445594E-2</c:v>
                </c:pt>
                <c:pt idx="121">
                  <c:v>2.3829006197547284E-2</c:v>
                </c:pt>
                <c:pt idx="122">
                  <c:v>2.3801286168386369E-2</c:v>
                </c:pt>
                <c:pt idx="123">
                  <c:v>2.3624561668933779E-2</c:v>
                </c:pt>
                <c:pt idx="124">
                  <c:v>2.3700950170402846E-2</c:v>
                </c:pt>
                <c:pt idx="125">
                  <c:v>2.3562885687151518E-2</c:v>
                </c:pt>
                <c:pt idx="126">
                  <c:v>2.363601522276744E-2</c:v>
                </c:pt>
                <c:pt idx="127">
                  <c:v>2.3508755621630524E-2</c:v>
                </c:pt>
                <c:pt idx="128">
                  <c:v>2.3557798237234005E-2</c:v>
                </c:pt>
                <c:pt idx="129">
                  <c:v>2.3534604666564832E-2</c:v>
                </c:pt>
                <c:pt idx="130">
                  <c:v>2.3500061194784261E-2</c:v>
                </c:pt>
                <c:pt idx="131">
                  <c:v>2.3482353582490373E-2</c:v>
                </c:pt>
                <c:pt idx="132">
                  <c:v>2.3475031253096527E-2</c:v>
                </c:pt>
                <c:pt idx="133">
                  <c:v>2.3437604410911347E-2</c:v>
                </c:pt>
                <c:pt idx="134">
                  <c:v>2.3432493549815112E-2</c:v>
                </c:pt>
                <c:pt idx="135">
                  <c:v>2.3269533555713585E-2</c:v>
                </c:pt>
                <c:pt idx="136">
                  <c:v>2.3374130321716043E-2</c:v>
                </c:pt>
                <c:pt idx="137">
                  <c:v>2.325761931215364E-2</c:v>
                </c:pt>
                <c:pt idx="138">
                  <c:v>2.3355227463111743E-2</c:v>
                </c:pt>
                <c:pt idx="139">
                  <c:v>2.3243432760041618E-2</c:v>
                </c:pt>
                <c:pt idx="140">
                  <c:v>2.3310832331130567E-2</c:v>
                </c:pt>
                <c:pt idx="141">
                  <c:v>2.3306840405310399E-2</c:v>
                </c:pt>
                <c:pt idx="142">
                  <c:v>2.3291969270027673E-2</c:v>
                </c:pt>
                <c:pt idx="143">
                  <c:v>2.3287951109140611E-2</c:v>
                </c:pt>
                <c:pt idx="144">
                  <c:v>2.3298273690480098E-2</c:v>
                </c:pt>
                <c:pt idx="145">
                  <c:v>2.3278937223410231E-2</c:v>
                </c:pt>
                <c:pt idx="146">
                  <c:v>2.328586172318824E-2</c:v>
                </c:pt>
                <c:pt idx="147">
                  <c:v>2.3138819461177653E-2</c:v>
                </c:pt>
                <c:pt idx="148">
                  <c:v>2.3258573328648897E-2</c:v>
                </c:pt>
                <c:pt idx="149">
                  <c:v>2.3153429135852194E-2</c:v>
                </c:pt>
                <c:pt idx="150">
                  <c:v>2.3265653041693053E-2</c:v>
                </c:pt>
                <c:pt idx="151">
                  <c:v>2.3175408475463361E-2</c:v>
                </c:pt>
                <c:pt idx="152">
                  <c:v>2.3252760920102037E-2</c:v>
                </c:pt>
                <c:pt idx="153">
                  <c:v>2.3256967143058083E-2</c:v>
                </c:pt>
                <c:pt idx="154">
                  <c:v>2.3259568588346619E-2</c:v>
                </c:pt>
                <c:pt idx="155">
                  <c:v>2.3261958838103326E-2</c:v>
                </c:pt>
                <c:pt idx="156">
                  <c:v>2.3289820528370267E-2</c:v>
                </c:pt>
                <c:pt idx="157">
                  <c:v>2.327490418356529E-2</c:v>
                </c:pt>
                <c:pt idx="158">
                  <c:v>2.3300454564282376E-2</c:v>
                </c:pt>
                <c:pt idx="159">
                  <c:v>2.3163167146077347E-2</c:v>
                </c:pt>
                <c:pt idx="160">
                  <c:v>2.3287711557489231E-2</c:v>
                </c:pt>
                <c:pt idx="161">
                  <c:v>2.3191508941903589E-2</c:v>
                </c:pt>
                <c:pt idx="162">
                  <c:v>2.3315303519207835E-2</c:v>
                </c:pt>
                <c:pt idx="163">
                  <c:v>2.3232651546535095E-2</c:v>
                </c:pt>
                <c:pt idx="164">
                  <c:v>2.33185416109719E-2</c:v>
                </c:pt>
                <c:pt idx="165">
                  <c:v>2.3338902477875928E-2</c:v>
                </c:pt>
                <c:pt idx="166">
                  <c:v>2.3340526835634052E-2</c:v>
                </c:pt>
                <c:pt idx="167">
                  <c:v>2.3357711813208192E-2</c:v>
                </c:pt>
                <c:pt idx="168">
                  <c:v>2.3389794644211998E-2</c:v>
                </c:pt>
                <c:pt idx="169">
                  <c:v>2.3384985495285646E-2</c:v>
                </c:pt>
                <c:pt idx="170">
                  <c:v>2.3415051418972023E-2</c:v>
                </c:pt>
                <c:pt idx="171">
                  <c:v>2.3289511085608693E-2</c:v>
                </c:pt>
                <c:pt idx="172">
                  <c:v>2.3418619729522024E-2</c:v>
                </c:pt>
                <c:pt idx="173">
                  <c:v>2.3329637695924429E-2</c:v>
                </c:pt>
                <c:pt idx="174">
                  <c:v>2.3458967730051367E-2</c:v>
                </c:pt>
                <c:pt idx="175">
                  <c:v>2.3376668669214534E-2</c:v>
                </c:pt>
                <c:pt idx="176">
                  <c:v>2.3475165329071256E-2</c:v>
                </c:pt>
                <c:pt idx="177">
                  <c:v>2.3498413194433757E-2</c:v>
                </c:pt>
                <c:pt idx="178">
                  <c:v>2.3506852370046474E-2</c:v>
                </c:pt>
                <c:pt idx="179">
                  <c:v>2.3529256805059205E-2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445-4922-9E99-57318BC3E744}"/>
            </c:ext>
          </c:extLst>
        </c:ser>
        <c:ser>
          <c:idx val="1"/>
          <c:order val="2"/>
          <c:tx>
            <c:v>DZCV NEW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Comparisons!$A$71:$A$298</c:f>
              <c:numCache>
                <c:formatCode>d\-mmm\-yy</c:formatCode>
                <c:ptCount val="22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  <c:pt idx="209">
                  <c:v>42947</c:v>
                </c:pt>
                <c:pt idx="210">
                  <c:v>42978</c:v>
                </c:pt>
                <c:pt idx="211">
                  <c:v>43008</c:v>
                </c:pt>
                <c:pt idx="212">
                  <c:v>43039</c:v>
                </c:pt>
                <c:pt idx="213">
                  <c:v>43069</c:v>
                </c:pt>
                <c:pt idx="214">
                  <c:v>43100</c:v>
                </c:pt>
                <c:pt idx="215">
                  <c:v>43131</c:v>
                </c:pt>
                <c:pt idx="216">
                  <c:v>43159</c:v>
                </c:pt>
                <c:pt idx="217">
                  <c:v>43190</c:v>
                </c:pt>
                <c:pt idx="218">
                  <c:v>43220</c:v>
                </c:pt>
                <c:pt idx="219">
                  <c:v>43251</c:v>
                </c:pt>
                <c:pt idx="220">
                  <c:v>43281</c:v>
                </c:pt>
                <c:pt idx="221">
                  <c:v>43312</c:v>
                </c:pt>
                <c:pt idx="222">
                  <c:v>43343</c:v>
                </c:pt>
                <c:pt idx="223">
                  <c:v>43373</c:v>
                </c:pt>
                <c:pt idx="224">
                  <c:v>43404</c:v>
                </c:pt>
                <c:pt idx="225">
                  <c:v>43434</c:v>
                </c:pt>
                <c:pt idx="226">
                  <c:v>43465</c:v>
                </c:pt>
                <c:pt idx="227">
                  <c:v>43496</c:v>
                </c:pt>
              </c:numCache>
            </c:numRef>
          </c:cat>
          <c:val>
            <c:numRef>
              <c:f>inflationCurves!$K$11:$K$191</c:f>
              <c:numCache>
                <c:formatCode>0.00%</c:formatCode>
                <c:ptCount val="181"/>
                <c:pt idx="0">
                  <c:v>2.9687897473968036E-2</c:v>
                </c:pt>
                <c:pt idx="1">
                  <c:v>2.3963773422151342E-2</c:v>
                </c:pt>
                <c:pt idx="2">
                  <c:v>2.3398164824151076E-2</c:v>
                </c:pt>
                <c:pt idx="3">
                  <c:v>2.2614290784869959E-2</c:v>
                </c:pt>
                <c:pt idx="4">
                  <c:v>2.2641283049886142E-2</c:v>
                </c:pt>
                <c:pt idx="5">
                  <c:v>2.2603354317246013E-2</c:v>
                </c:pt>
                <c:pt idx="6">
                  <c:v>2.2559156232704238E-2</c:v>
                </c:pt>
                <c:pt idx="7">
                  <c:v>2.2528626285532587E-2</c:v>
                </c:pt>
                <c:pt idx="8">
                  <c:v>2.2505102009844388E-2</c:v>
                </c:pt>
                <c:pt idx="9">
                  <c:v>2.2495066444507821E-2</c:v>
                </c:pt>
                <c:pt idx="10">
                  <c:v>2.2482243740011936E-2</c:v>
                </c:pt>
                <c:pt idx="11">
                  <c:v>2.2395593393161967E-2</c:v>
                </c:pt>
                <c:pt idx="12">
                  <c:v>2.2352745848542434E-2</c:v>
                </c:pt>
                <c:pt idx="13">
                  <c:v>2.2650118256441545E-2</c:v>
                </c:pt>
                <c:pt idx="14">
                  <c:v>2.2957721422654707E-2</c:v>
                </c:pt>
                <c:pt idx="15">
                  <c:v>2.334597290790983E-2</c:v>
                </c:pt>
                <c:pt idx="16">
                  <c:v>2.3747772994958359E-2</c:v>
                </c:pt>
                <c:pt idx="17">
                  <c:v>2.4209127843559716E-2</c:v>
                </c:pt>
                <c:pt idx="18">
                  <c:v>2.4660473860888293E-2</c:v>
                </c:pt>
                <c:pt idx="19">
                  <c:v>2.5133023159106302E-2</c:v>
                </c:pt>
                <c:pt idx="20">
                  <c:v>2.560119469839741E-2</c:v>
                </c:pt>
                <c:pt idx="21">
                  <c:v>2.6057629532345111E-2</c:v>
                </c:pt>
                <c:pt idx="22">
                  <c:v>2.6517801954847337E-2</c:v>
                </c:pt>
                <c:pt idx="23">
                  <c:v>2.6952099879452265E-2</c:v>
                </c:pt>
                <c:pt idx="24">
                  <c:v>2.7396465454825776E-2</c:v>
                </c:pt>
                <c:pt idx="25">
                  <c:v>2.781901504832008E-2</c:v>
                </c:pt>
                <c:pt idx="26">
                  <c:v>2.8187671068036546E-2</c:v>
                </c:pt>
                <c:pt idx="27">
                  <c:v>2.8568463692768425E-2</c:v>
                </c:pt>
                <c:pt idx="28">
                  <c:v>2.8914179923022872E-2</c:v>
                </c:pt>
                <c:pt idx="29">
                  <c:v>2.9277356082471791E-2</c:v>
                </c:pt>
                <c:pt idx="30">
                  <c:v>2.9600315832402552E-2</c:v>
                </c:pt>
                <c:pt idx="31">
                  <c:v>2.9905748542575012E-2</c:v>
                </c:pt>
                <c:pt idx="32">
                  <c:v>3.018064351737253E-2</c:v>
                </c:pt>
                <c:pt idx="33">
                  <c:v>3.0416185324205317E-2</c:v>
                </c:pt>
                <c:pt idx="34">
                  <c:v>3.063006956593519E-2</c:v>
                </c:pt>
                <c:pt idx="35">
                  <c:v>3.0900335946074747E-2</c:v>
                </c:pt>
                <c:pt idx="36">
                  <c:v>3.0984460551190127E-2</c:v>
                </c:pt>
                <c:pt idx="37">
                  <c:v>3.1201295755717444E-2</c:v>
                </c:pt>
                <c:pt idx="38">
                  <c:v>3.1216939053571261E-2</c:v>
                </c:pt>
                <c:pt idx="39">
                  <c:v>3.1358240579421298E-2</c:v>
                </c:pt>
                <c:pt idx="40">
                  <c:v>3.1241401547694857E-2</c:v>
                </c:pt>
                <c:pt idx="41">
                  <c:v>3.1394244597774193E-2</c:v>
                </c:pt>
                <c:pt idx="42">
                  <c:v>3.127610464292057E-2</c:v>
                </c:pt>
                <c:pt idx="43">
                  <c:v>3.135737883097027E-2</c:v>
                </c:pt>
                <c:pt idx="44">
                  <c:v>3.121737075545801E-2</c:v>
                </c:pt>
                <c:pt idx="45">
                  <c:v>3.1222010553925428E-2</c:v>
                </c:pt>
                <c:pt idx="46">
                  <c:v>3.1118790847080108E-2</c:v>
                </c:pt>
                <c:pt idx="47">
                  <c:v>3.1033578364959021E-2</c:v>
                </c:pt>
                <c:pt idx="48">
                  <c:v>3.0920151378608669E-2</c:v>
                </c:pt>
                <c:pt idx="49">
                  <c:v>3.0812614584082444E-2</c:v>
                </c:pt>
                <c:pt idx="50">
                  <c:v>3.0653525266628442E-2</c:v>
                </c:pt>
                <c:pt idx="51">
                  <c:v>3.0510783884726923E-2</c:v>
                </c:pt>
                <c:pt idx="52">
                  <c:v>3.022664750038298E-2</c:v>
                </c:pt>
                <c:pt idx="53">
                  <c:v>3.0139596303882365E-2</c:v>
                </c:pt>
                <c:pt idx="54">
                  <c:v>2.9863686160489077E-2</c:v>
                </c:pt>
                <c:pt idx="55">
                  <c:v>2.9749317624843848E-2</c:v>
                </c:pt>
                <c:pt idx="56">
                  <c:v>2.9461568952408781E-2</c:v>
                </c:pt>
                <c:pt idx="57">
                  <c:v>2.9304586840866911E-2</c:v>
                </c:pt>
                <c:pt idx="58">
                  <c:v>2.9083479373733262E-2</c:v>
                </c:pt>
                <c:pt idx="59">
                  <c:v>2.8856765262635579E-2</c:v>
                </c:pt>
                <c:pt idx="60">
                  <c:v>2.8627278989262823E-2</c:v>
                </c:pt>
                <c:pt idx="61">
                  <c:v>2.8387160557749185E-2</c:v>
                </c:pt>
                <c:pt idx="62">
                  <c:v>2.8157125557454046E-2</c:v>
                </c:pt>
                <c:pt idx="63">
                  <c:v>2.7910681011558431E-2</c:v>
                </c:pt>
                <c:pt idx="64">
                  <c:v>2.7558690321996392E-2</c:v>
                </c:pt>
                <c:pt idx="65">
                  <c:v>2.7399301809519945E-2</c:v>
                </c:pt>
                <c:pt idx="66">
                  <c:v>2.7076631206548317E-2</c:v>
                </c:pt>
                <c:pt idx="67">
                  <c:v>2.6911406106553237E-2</c:v>
                </c:pt>
                <c:pt idx="68">
                  <c:v>2.6585922304209794E-2</c:v>
                </c:pt>
                <c:pt idx="69">
                  <c:v>2.639652382129036E-2</c:v>
                </c:pt>
                <c:pt idx="70">
                  <c:v>2.6156748030586589E-2</c:v>
                </c:pt>
                <c:pt idx="71">
                  <c:v>2.5908799363798009E-2</c:v>
                </c:pt>
                <c:pt idx="72">
                  <c:v>2.567011959003896E-2</c:v>
                </c:pt>
                <c:pt idx="73">
                  <c:v>2.5422289544775621E-2</c:v>
                </c:pt>
                <c:pt idx="74">
                  <c:v>2.5196243082198568E-2</c:v>
                </c:pt>
                <c:pt idx="75">
                  <c:v>2.4953723102263212E-2</c:v>
                </c:pt>
                <c:pt idx="76">
                  <c:v>2.4607279765487287E-2</c:v>
                </c:pt>
                <c:pt idx="77">
                  <c:v>2.4469832864623366E-2</c:v>
                </c:pt>
                <c:pt idx="78">
                  <c:v>2.4165127899491688E-2</c:v>
                </c:pt>
                <c:pt idx="79">
                  <c:v>2.4025535046423397E-2</c:v>
                </c:pt>
                <c:pt idx="80">
                  <c:v>2.372548749362682E-2</c:v>
                </c:pt>
                <c:pt idx="81">
                  <c:v>2.3570526785472758E-2</c:v>
                </c:pt>
                <c:pt idx="82">
                  <c:v>2.3359384158737256E-2</c:v>
                </c:pt>
                <c:pt idx="83">
                  <c:v>2.3162549689110024E-2</c:v>
                </c:pt>
                <c:pt idx="84">
                  <c:v>2.2986994051394427E-2</c:v>
                </c:pt>
                <c:pt idx="85">
                  <c:v>2.2805880864252528E-2</c:v>
                </c:pt>
                <c:pt idx="86">
                  <c:v>2.2640046323238912E-2</c:v>
                </c:pt>
                <c:pt idx="87">
                  <c:v>2.2466351663013921E-2</c:v>
                </c:pt>
                <c:pt idx="88">
                  <c:v>2.2186047087667651E-2</c:v>
                </c:pt>
                <c:pt idx="89">
                  <c:v>2.2116368845851518E-2</c:v>
                </c:pt>
                <c:pt idx="90">
                  <c:v>2.1877251468184703E-2</c:v>
                </c:pt>
                <c:pt idx="91">
                  <c:v>2.180993075719562E-2</c:v>
                </c:pt>
                <c:pt idx="92">
                  <c:v>2.158475601412653E-2</c:v>
                </c:pt>
                <c:pt idx="93">
                  <c:v>2.149937746848022E-2</c:v>
                </c:pt>
                <c:pt idx="94">
                  <c:v>2.1359047925863871E-2</c:v>
                </c:pt>
                <c:pt idx="95">
                  <c:v>2.1221981162196233E-2</c:v>
                </c:pt>
                <c:pt idx="96">
                  <c:v>2.1085774758613111E-2</c:v>
                </c:pt>
                <c:pt idx="97">
                  <c:v>2.0971431422246587E-2</c:v>
                </c:pt>
                <c:pt idx="98">
                  <c:v>2.0832971250248179E-2</c:v>
                </c:pt>
                <c:pt idx="99">
                  <c:v>2.0721414116162622E-2</c:v>
                </c:pt>
                <c:pt idx="100">
                  <c:v>2.048460950196615E-2</c:v>
                </c:pt>
                <c:pt idx="101">
                  <c:v>2.0463655238492744E-2</c:v>
                </c:pt>
                <c:pt idx="102">
                  <c:v>2.0265734233624603E-2</c:v>
                </c:pt>
                <c:pt idx="103">
                  <c:v>2.0251986896851964E-2</c:v>
                </c:pt>
                <c:pt idx="104">
                  <c:v>2.0063284966274086E-2</c:v>
                </c:pt>
                <c:pt idx="105">
                  <c:v>2.0032548180091602E-2</c:v>
                </c:pt>
                <c:pt idx="106">
                  <c:v>1.99391147425475E-2</c:v>
                </c:pt>
                <c:pt idx="107">
                  <c:v>1.9841157413602536E-2</c:v>
                </c:pt>
                <c:pt idx="108">
                  <c:v>1.9753033952200749E-2</c:v>
                </c:pt>
                <c:pt idx="109">
                  <c:v>1.9681277705479817E-2</c:v>
                </c:pt>
                <c:pt idx="110">
                  <c:v>1.9583839019466275E-2</c:v>
                </c:pt>
                <c:pt idx="111">
                  <c:v>1.9518137361967194E-2</c:v>
                </c:pt>
                <c:pt idx="112">
                  <c:v>1.9321179124271583E-2</c:v>
                </c:pt>
                <c:pt idx="113">
                  <c:v>1.9345740486090744E-2</c:v>
                </c:pt>
                <c:pt idx="114">
                  <c:v>1.9183134981575894E-2</c:v>
                </c:pt>
                <c:pt idx="115">
                  <c:v>1.9207041250870277E-2</c:v>
                </c:pt>
                <c:pt idx="116">
                  <c:v>1.9058626556947469E-2</c:v>
                </c:pt>
                <c:pt idx="117">
                  <c:v>1.9064796696302826E-2</c:v>
                </c:pt>
                <c:pt idx="118">
                  <c:v>1.9006119858916273E-2</c:v>
                </c:pt>
                <c:pt idx="119">
                  <c:v>1.8942766851841594E-2</c:v>
                </c:pt>
                <c:pt idx="120">
                  <c:v>1.8892666188590816E-2</c:v>
                </c:pt>
                <c:pt idx="121">
                  <c:v>1.8850889158773452E-2</c:v>
                </c:pt>
                <c:pt idx="122">
                  <c:v>1.8788125125411798E-2</c:v>
                </c:pt>
                <c:pt idx="123">
                  <c:v>1.875170080441154E-2</c:v>
                </c:pt>
                <c:pt idx="124">
                  <c:v>1.8588661748193933E-2</c:v>
                </c:pt>
                <c:pt idx="125">
                  <c:v>1.8642012314566438E-2</c:v>
                </c:pt>
                <c:pt idx="126">
                  <c:v>1.8512745759630495E-2</c:v>
                </c:pt>
                <c:pt idx="127">
                  <c:v>1.8564032353661213E-2</c:v>
                </c:pt>
                <c:pt idx="128">
                  <c:v>1.8444338560325287E-2</c:v>
                </c:pt>
                <c:pt idx="129">
                  <c:v>1.8476060608751316E-2</c:v>
                </c:pt>
                <c:pt idx="130">
                  <c:v>1.8446008196974638E-2</c:v>
                </c:pt>
                <c:pt idx="131">
                  <c:v>1.8406889797784241E-2</c:v>
                </c:pt>
                <c:pt idx="132">
                  <c:v>1.8382156323842453E-2</c:v>
                </c:pt>
                <c:pt idx="133">
                  <c:v>1.8366608104128549E-2</c:v>
                </c:pt>
                <c:pt idx="134">
                  <c:v>1.832647481689427E-2</c:v>
                </c:pt>
                <c:pt idx="135">
                  <c:v>1.8313375119921364E-2</c:v>
                </c:pt>
                <c:pt idx="136">
                  <c:v>1.8165863276349031E-2</c:v>
                </c:pt>
                <c:pt idx="137">
                  <c:v>1.8247107819949995E-2</c:v>
                </c:pt>
                <c:pt idx="138">
                  <c:v>1.8139821102781475E-2</c:v>
                </c:pt>
                <c:pt idx="139">
                  <c:v>1.8215603100883271E-2</c:v>
                </c:pt>
                <c:pt idx="140">
                  <c:v>1.811259461808103E-2</c:v>
                </c:pt>
                <c:pt idx="141">
                  <c:v>1.8163266636983193E-2</c:v>
                </c:pt>
                <c:pt idx="142">
                  <c:v>1.8152897498012036E-2</c:v>
                </c:pt>
                <c:pt idx="143">
                  <c:v>1.8133667278834361E-2</c:v>
                </c:pt>
                <c:pt idx="144">
                  <c:v>1.8123715810041748E-2</c:v>
                </c:pt>
                <c:pt idx="145">
                  <c:v>1.8126239106245792E-2</c:v>
                </c:pt>
                <c:pt idx="146">
                  <c:v>1.8103997854824548E-2</c:v>
                </c:pt>
                <c:pt idx="147">
                  <c:v>1.8104010145058753E-2</c:v>
                </c:pt>
                <c:pt idx="148">
                  <c:v>1.7972756607994887E-2</c:v>
                </c:pt>
                <c:pt idx="149">
                  <c:v>1.806961471626109E-2</c:v>
                </c:pt>
                <c:pt idx="150">
                  <c:v>1.7974537244937114E-2</c:v>
                </c:pt>
                <c:pt idx="151">
                  <c:v>1.8065310832861538E-2</c:v>
                </c:pt>
                <c:pt idx="152">
                  <c:v>1.7983145125001848E-2</c:v>
                </c:pt>
                <c:pt idx="153">
                  <c:v>1.8044594253836074E-2</c:v>
                </c:pt>
                <c:pt idx="154">
                  <c:v>1.8043505094145051E-2</c:v>
                </c:pt>
                <c:pt idx="155">
                  <c:v>1.8041343052992449E-2</c:v>
                </c:pt>
                <c:pt idx="156">
                  <c:v>1.8039002338394783E-2</c:v>
                </c:pt>
                <c:pt idx="157">
                  <c:v>1.8058585421014767E-2</c:v>
                </c:pt>
                <c:pt idx="158">
                  <c:v>1.8042124786404049E-2</c:v>
                </c:pt>
                <c:pt idx="159">
                  <c:v>1.8059996083498061E-2</c:v>
                </c:pt>
                <c:pt idx="160">
                  <c:v>1.7938895350452677E-2</c:v>
                </c:pt>
                <c:pt idx="161">
                  <c:v>1.804166290832766E-2</c:v>
                </c:pt>
                <c:pt idx="162">
                  <c:v>1.7955929789683286E-2</c:v>
                </c:pt>
                <c:pt idx="163">
                  <c:v>1.8058296348801964E-2</c:v>
                </c:pt>
                <c:pt idx="164">
                  <c:v>1.798426721422975E-2</c:v>
                </c:pt>
                <c:pt idx="165">
                  <c:v>1.8054556909588286E-2</c:v>
                </c:pt>
                <c:pt idx="166">
                  <c:v>1.8068821167939366E-2</c:v>
                </c:pt>
                <c:pt idx="167">
                  <c:v>1.8067267248373112E-2</c:v>
                </c:pt>
                <c:pt idx="168">
                  <c:v>1.8079019625509934E-2</c:v>
                </c:pt>
                <c:pt idx="169">
                  <c:v>1.810360803080354E-2</c:v>
                </c:pt>
                <c:pt idx="170">
                  <c:v>1.8097010693167735E-2</c:v>
                </c:pt>
                <c:pt idx="171">
                  <c:v>1.8120052916495488E-2</c:v>
                </c:pt>
                <c:pt idx="172">
                  <c:v>1.8010222661682906E-2</c:v>
                </c:pt>
                <c:pt idx="173">
                  <c:v>1.8118119042885818E-2</c:v>
                </c:pt>
                <c:pt idx="174">
                  <c:v>1.803970771612487E-2</c:v>
                </c:pt>
                <c:pt idx="175">
                  <c:v>1.8147954870249606E-2</c:v>
                </c:pt>
                <c:pt idx="176">
                  <c:v>1.807533716719267E-2</c:v>
                </c:pt>
                <c:pt idx="177">
                  <c:v>1.8157444275830995E-2</c:v>
                </c:pt>
                <c:pt idx="178">
                  <c:v>1.8175215174130135E-2</c:v>
                </c:pt>
                <c:pt idx="179">
                  <c:v>1.8180459746027819E-2</c:v>
                </c:pt>
                <c:pt idx="180">
                  <c:v>1.8197646019750616E-2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445-4922-9E99-57318BC3E744}"/>
            </c:ext>
          </c:extLst>
        </c:ser>
        <c:ser>
          <c:idx val="2"/>
          <c:order val="3"/>
          <c:tx>
            <c:strRef>
              <c:f>inflationCurves!$I$10</c:f>
              <c:strCache>
                <c:ptCount val="1"/>
                <c:pt idx="0">
                  <c:v>Blend PLLU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none"/>
          </c:marker>
          <c:cat>
            <c:numRef>
              <c:f>Comparisons!$A$11:$A$191</c:f>
              <c:numCache>
                <c:formatCode>d\-mmm\-yy</c:formatCode>
                <c:ptCount val="181"/>
                <c:pt idx="0">
                  <c:v>34758</c:v>
                </c:pt>
                <c:pt idx="1">
                  <c:v>34789</c:v>
                </c:pt>
                <c:pt idx="2">
                  <c:v>34819</c:v>
                </c:pt>
                <c:pt idx="3">
                  <c:v>34850</c:v>
                </c:pt>
                <c:pt idx="4">
                  <c:v>34880</c:v>
                </c:pt>
                <c:pt idx="5">
                  <c:v>34911</c:v>
                </c:pt>
                <c:pt idx="6">
                  <c:v>34942</c:v>
                </c:pt>
                <c:pt idx="7">
                  <c:v>34972</c:v>
                </c:pt>
                <c:pt idx="8">
                  <c:v>35003</c:v>
                </c:pt>
                <c:pt idx="9">
                  <c:v>35033</c:v>
                </c:pt>
                <c:pt idx="10">
                  <c:v>35064</c:v>
                </c:pt>
                <c:pt idx="11">
                  <c:v>35095</c:v>
                </c:pt>
                <c:pt idx="12">
                  <c:v>35124</c:v>
                </c:pt>
                <c:pt idx="13">
                  <c:v>35155</c:v>
                </c:pt>
                <c:pt idx="14">
                  <c:v>35185</c:v>
                </c:pt>
                <c:pt idx="15">
                  <c:v>35216</c:v>
                </c:pt>
                <c:pt idx="16">
                  <c:v>35246</c:v>
                </c:pt>
                <c:pt idx="17">
                  <c:v>35277</c:v>
                </c:pt>
                <c:pt idx="18">
                  <c:v>35308</c:v>
                </c:pt>
                <c:pt idx="19">
                  <c:v>35338</c:v>
                </c:pt>
                <c:pt idx="20">
                  <c:v>35369</c:v>
                </c:pt>
                <c:pt idx="21">
                  <c:v>35399</c:v>
                </c:pt>
                <c:pt idx="22">
                  <c:v>35430</c:v>
                </c:pt>
                <c:pt idx="23">
                  <c:v>35461</c:v>
                </c:pt>
                <c:pt idx="24">
                  <c:v>35489</c:v>
                </c:pt>
                <c:pt idx="25">
                  <c:v>35520</c:v>
                </c:pt>
                <c:pt idx="26">
                  <c:v>35550</c:v>
                </c:pt>
                <c:pt idx="27">
                  <c:v>35581</c:v>
                </c:pt>
                <c:pt idx="28">
                  <c:v>35611</c:v>
                </c:pt>
                <c:pt idx="29">
                  <c:v>35642</c:v>
                </c:pt>
                <c:pt idx="30">
                  <c:v>35673</c:v>
                </c:pt>
                <c:pt idx="31">
                  <c:v>35703</c:v>
                </c:pt>
                <c:pt idx="32">
                  <c:v>35734</c:v>
                </c:pt>
                <c:pt idx="33">
                  <c:v>35764</c:v>
                </c:pt>
                <c:pt idx="34">
                  <c:v>35795</c:v>
                </c:pt>
                <c:pt idx="35">
                  <c:v>35826</c:v>
                </c:pt>
                <c:pt idx="36">
                  <c:v>35854</c:v>
                </c:pt>
                <c:pt idx="37">
                  <c:v>35885</c:v>
                </c:pt>
                <c:pt idx="38">
                  <c:v>35915</c:v>
                </c:pt>
                <c:pt idx="39">
                  <c:v>35946</c:v>
                </c:pt>
                <c:pt idx="40">
                  <c:v>35976</c:v>
                </c:pt>
                <c:pt idx="41">
                  <c:v>36007</c:v>
                </c:pt>
                <c:pt idx="42">
                  <c:v>36038</c:v>
                </c:pt>
                <c:pt idx="43">
                  <c:v>36068</c:v>
                </c:pt>
                <c:pt idx="44">
                  <c:v>36099</c:v>
                </c:pt>
                <c:pt idx="45">
                  <c:v>36129</c:v>
                </c:pt>
                <c:pt idx="46">
                  <c:v>36160</c:v>
                </c:pt>
                <c:pt idx="47">
                  <c:v>36191</c:v>
                </c:pt>
                <c:pt idx="48">
                  <c:v>36219</c:v>
                </c:pt>
                <c:pt idx="49">
                  <c:v>36250</c:v>
                </c:pt>
                <c:pt idx="50">
                  <c:v>36280</c:v>
                </c:pt>
                <c:pt idx="51">
                  <c:v>36311</c:v>
                </c:pt>
                <c:pt idx="52">
                  <c:v>36341</c:v>
                </c:pt>
                <c:pt idx="53">
                  <c:v>36372</c:v>
                </c:pt>
                <c:pt idx="54">
                  <c:v>36403</c:v>
                </c:pt>
                <c:pt idx="55">
                  <c:v>36433</c:v>
                </c:pt>
                <c:pt idx="56">
                  <c:v>36464</c:v>
                </c:pt>
                <c:pt idx="57">
                  <c:v>36494</c:v>
                </c:pt>
                <c:pt idx="58">
                  <c:v>36525</c:v>
                </c:pt>
                <c:pt idx="59">
                  <c:v>36556</c:v>
                </c:pt>
                <c:pt idx="60">
                  <c:v>36585</c:v>
                </c:pt>
                <c:pt idx="61">
                  <c:v>36616</c:v>
                </c:pt>
                <c:pt idx="62">
                  <c:v>36646</c:v>
                </c:pt>
                <c:pt idx="63">
                  <c:v>36677</c:v>
                </c:pt>
                <c:pt idx="64">
                  <c:v>36707</c:v>
                </c:pt>
                <c:pt idx="65">
                  <c:v>36738</c:v>
                </c:pt>
                <c:pt idx="66">
                  <c:v>36769</c:v>
                </c:pt>
                <c:pt idx="67">
                  <c:v>36799</c:v>
                </c:pt>
                <c:pt idx="68">
                  <c:v>36830</c:v>
                </c:pt>
                <c:pt idx="69">
                  <c:v>36860</c:v>
                </c:pt>
                <c:pt idx="70">
                  <c:v>36891</c:v>
                </c:pt>
                <c:pt idx="71">
                  <c:v>36922</c:v>
                </c:pt>
                <c:pt idx="72">
                  <c:v>36950</c:v>
                </c:pt>
                <c:pt idx="73">
                  <c:v>36981</c:v>
                </c:pt>
                <c:pt idx="74">
                  <c:v>37011</c:v>
                </c:pt>
                <c:pt idx="75">
                  <c:v>37042</c:v>
                </c:pt>
                <c:pt idx="76">
                  <c:v>37072</c:v>
                </c:pt>
                <c:pt idx="77">
                  <c:v>37103</c:v>
                </c:pt>
                <c:pt idx="78">
                  <c:v>37134</c:v>
                </c:pt>
                <c:pt idx="79">
                  <c:v>37164</c:v>
                </c:pt>
                <c:pt idx="80">
                  <c:v>37195</c:v>
                </c:pt>
                <c:pt idx="81">
                  <c:v>37225</c:v>
                </c:pt>
                <c:pt idx="82">
                  <c:v>37256</c:v>
                </c:pt>
                <c:pt idx="83">
                  <c:v>37287</c:v>
                </c:pt>
                <c:pt idx="84">
                  <c:v>37315</c:v>
                </c:pt>
                <c:pt idx="85">
                  <c:v>37346</c:v>
                </c:pt>
                <c:pt idx="86">
                  <c:v>37376</c:v>
                </c:pt>
                <c:pt idx="87">
                  <c:v>37407</c:v>
                </c:pt>
                <c:pt idx="88">
                  <c:v>37437</c:v>
                </c:pt>
                <c:pt idx="89">
                  <c:v>37468</c:v>
                </c:pt>
                <c:pt idx="90">
                  <c:v>37499</c:v>
                </c:pt>
                <c:pt idx="91">
                  <c:v>37529</c:v>
                </c:pt>
                <c:pt idx="92">
                  <c:v>37560</c:v>
                </c:pt>
                <c:pt idx="93">
                  <c:v>37590</c:v>
                </c:pt>
                <c:pt idx="94">
                  <c:v>37621</c:v>
                </c:pt>
                <c:pt idx="95">
                  <c:v>37652</c:v>
                </c:pt>
                <c:pt idx="96">
                  <c:v>37680</c:v>
                </c:pt>
                <c:pt idx="97">
                  <c:v>37711</c:v>
                </c:pt>
                <c:pt idx="98">
                  <c:v>37741</c:v>
                </c:pt>
                <c:pt idx="99">
                  <c:v>37772</c:v>
                </c:pt>
                <c:pt idx="100">
                  <c:v>37802</c:v>
                </c:pt>
                <c:pt idx="101">
                  <c:v>37833</c:v>
                </c:pt>
                <c:pt idx="102">
                  <c:v>37864</c:v>
                </c:pt>
                <c:pt idx="103">
                  <c:v>37894</c:v>
                </c:pt>
                <c:pt idx="104">
                  <c:v>37925</c:v>
                </c:pt>
                <c:pt idx="105">
                  <c:v>37955</c:v>
                </c:pt>
                <c:pt idx="106">
                  <c:v>37986</c:v>
                </c:pt>
                <c:pt idx="107">
                  <c:v>38017</c:v>
                </c:pt>
                <c:pt idx="108">
                  <c:v>38046</c:v>
                </c:pt>
                <c:pt idx="109">
                  <c:v>38077</c:v>
                </c:pt>
                <c:pt idx="110">
                  <c:v>38107</c:v>
                </c:pt>
                <c:pt idx="111">
                  <c:v>38138</c:v>
                </c:pt>
                <c:pt idx="112">
                  <c:v>38168</c:v>
                </c:pt>
                <c:pt idx="113">
                  <c:v>38199</c:v>
                </c:pt>
                <c:pt idx="114">
                  <c:v>38230</c:v>
                </c:pt>
                <c:pt idx="115">
                  <c:v>38260</c:v>
                </c:pt>
                <c:pt idx="116">
                  <c:v>38291</c:v>
                </c:pt>
                <c:pt idx="117">
                  <c:v>38321</c:v>
                </c:pt>
                <c:pt idx="118">
                  <c:v>38352</c:v>
                </c:pt>
                <c:pt idx="119">
                  <c:v>38383</c:v>
                </c:pt>
                <c:pt idx="120">
                  <c:v>38411</c:v>
                </c:pt>
                <c:pt idx="121">
                  <c:v>38442</c:v>
                </c:pt>
                <c:pt idx="122">
                  <c:v>38472</c:v>
                </c:pt>
                <c:pt idx="123">
                  <c:v>38503</c:v>
                </c:pt>
                <c:pt idx="124">
                  <c:v>38533</c:v>
                </c:pt>
                <c:pt idx="125">
                  <c:v>38564</c:v>
                </c:pt>
                <c:pt idx="126">
                  <c:v>38595</c:v>
                </c:pt>
                <c:pt idx="127">
                  <c:v>38625</c:v>
                </c:pt>
                <c:pt idx="128">
                  <c:v>38656</c:v>
                </c:pt>
                <c:pt idx="129">
                  <c:v>38686</c:v>
                </c:pt>
                <c:pt idx="130">
                  <c:v>38717</c:v>
                </c:pt>
                <c:pt idx="131">
                  <c:v>38748</c:v>
                </c:pt>
                <c:pt idx="132">
                  <c:v>38776</c:v>
                </c:pt>
                <c:pt idx="133">
                  <c:v>38807</c:v>
                </c:pt>
                <c:pt idx="134">
                  <c:v>38837</c:v>
                </c:pt>
                <c:pt idx="135">
                  <c:v>38868</c:v>
                </c:pt>
                <c:pt idx="136">
                  <c:v>38898</c:v>
                </c:pt>
                <c:pt idx="137">
                  <c:v>38929</c:v>
                </c:pt>
                <c:pt idx="138">
                  <c:v>38960</c:v>
                </c:pt>
                <c:pt idx="139">
                  <c:v>38990</c:v>
                </c:pt>
                <c:pt idx="140">
                  <c:v>39021</c:v>
                </c:pt>
                <c:pt idx="141">
                  <c:v>39051</c:v>
                </c:pt>
                <c:pt idx="142">
                  <c:v>39082</c:v>
                </c:pt>
                <c:pt idx="143">
                  <c:v>39113</c:v>
                </c:pt>
                <c:pt idx="144">
                  <c:v>39141</c:v>
                </c:pt>
                <c:pt idx="145">
                  <c:v>39172</c:v>
                </c:pt>
                <c:pt idx="146">
                  <c:v>39202</c:v>
                </c:pt>
                <c:pt idx="147">
                  <c:v>39233</c:v>
                </c:pt>
                <c:pt idx="148">
                  <c:v>39263</c:v>
                </c:pt>
                <c:pt idx="149">
                  <c:v>39294</c:v>
                </c:pt>
                <c:pt idx="150">
                  <c:v>39325</c:v>
                </c:pt>
                <c:pt idx="151">
                  <c:v>39355</c:v>
                </c:pt>
                <c:pt idx="152">
                  <c:v>39386</c:v>
                </c:pt>
                <c:pt idx="153">
                  <c:v>39416</c:v>
                </c:pt>
                <c:pt idx="154">
                  <c:v>39447</c:v>
                </c:pt>
                <c:pt idx="155">
                  <c:v>39478</c:v>
                </c:pt>
                <c:pt idx="156">
                  <c:v>39507</c:v>
                </c:pt>
                <c:pt idx="157">
                  <c:v>39538</c:v>
                </c:pt>
                <c:pt idx="158">
                  <c:v>39568</c:v>
                </c:pt>
                <c:pt idx="159">
                  <c:v>39599</c:v>
                </c:pt>
                <c:pt idx="160">
                  <c:v>39629</c:v>
                </c:pt>
                <c:pt idx="161">
                  <c:v>39660</c:v>
                </c:pt>
                <c:pt idx="162">
                  <c:v>39691</c:v>
                </c:pt>
                <c:pt idx="163">
                  <c:v>39721</c:v>
                </c:pt>
                <c:pt idx="164">
                  <c:v>39752</c:v>
                </c:pt>
                <c:pt idx="165">
                  <c:v>39782</c:v>
                </c:pt>
                <c:pt idx="166">
                  <c:v>39813</c:v>
                </c:pt>
                <c:pt idx="167">
                  <c:v>39844</c:v>
                </c:pt>
                <c:pt idx="168">
                  <c:v>39872</c:v>
                </c:pt>
                <c:pt idx="169">
                  <c:v>39903</c:v>
                </c:pt>
                <c:pt idx="170">
                  <c:v>39933</c:v>
                </c:pt>
                <c:pt idx="171">
                  <c:v>39964</c:v>
                </c:pt>
                <c:pt idx="172">
                  <c:v>39994</c:v>
                </c:pt>
                <c:pt idx="173">
                  <c:v>40025</c:v>
                </c:pt>
                <c:pt idx="174">
                  <c:v>40056</c:v>
                </c:pt>
                <c:pt idx="175">
                  <c:v>40086</c:v>
                </c:pt>
                <c:pt idx="176">
                  <c:v>40117</c:v>
                </c:pt>
                <c:pt idx="177">
                  <c:v>40147</c:v>
                </c:pt>
                <c:pt idx="178">
                  <c:v>40178</c:v>
                </c:pt>
                <c:pt idx="179">
                  <c:v>40209</c:v>
                </c:pt>
                <c:pt idx="180">
                  <c:v>40237</c:v>
                </c:pt>
              </c:numCache>
            </c:numRef>
          </c:cat>
          <c:val>
            <c:numRef>
              <c:f>inflationCurves!$I$11:$I$191</c:f>
              <c:numCache>
                <c:formatCode>0.00%</c:formatCode>
                <c:ptCount val="181"/>
                <c:pt idx="0">
                  <c:v>2.3054755043227626E-2</c:v>
                </c:pt>
                <c:pt idx="1">
                  <c:v>2.3507596379250685E-2</c:v>
                </c:pt>
                <c:pt idx="2">
                  <c:v>2.3935275586437623E-2</c:v>
                </c:pt>
                <c:pt idx="3">
                  <c:v>2.4339190798477219E-2</c:v>
                </c:pt>
                <c:pt idx="4">
                  <c:v>2.4720662461759833E-2</c:v>
                </c:pt>
                <c:pt idx="5">
                  <c:v>2.5080937652072151E-2</c:v>
                </c:pt>
                <c:pt idx="6">
                  <c:v>2.5421194151434765E-2</c:v>
                </c:pt>
                <c:pt idx="7">
                  <c:v>2.5742544298410296E-2</c:v>
                </c:pt>
                <c:pt idx="8">
                  <c:v>2.604603862446913E-2</c:v>
                </c:pt>
                <c:pt idx="9">
                  <c:v>2.66078322325305E-2</c:v>
                </c:pt>
                <c:pt idx="10">
                  <c:v>2.7051716995465519E-2</c:v>
                </c:pt>
                <c:pt idx="11">
                  <c:v>2.7371045124357389E-2</c:v>
                </c:pt>
                <c:pt idx="12">
                  <c:v>2.7624535424239156E-2</c:v>
                </c:pt>
                <c:pt idx="13">
                  <c:v>2.7972243530161606E-2</c:v>
                </c:pt>
                <c:pt idx="14">
                  <c:v>2.8316035346931161E-2</c:v>
                </c:pt>
                <c:pt idx="15">
                  <c:v>2.8705123417828916E-2</c:v>
                </c:pt>
                <c:pt idx="16">
                  <c:v>2.9104769667243471E-2</c:v>
                </c:pt>
                <c:pt idx="17">
                  <c:v>2.9552163586357618E-2</c:v>
                </c:pt>
                <c:pt idx="18">
                  <c:v>2.9995243904409941E-2</c:v>
                </c:pt>
                <c:pt idx="19">
                  <c:v>3.0456185620266196E-2</c:v>
                </c:pt>
                <c:pt idx="20">
                  <c:v>3.0913701060895117E-2</c:v>
                </c:pt>
                <c:pt idx="21">
                  <c:v>3.1362693619892031E-2</c:v>
                </c:pt>
                <c:pt idx="22">
                  <c:v>3.1811980286689391E-2</c:v>
                </c:pt>
                <c:pt idx="23">
                  <c:v>3.223737213133604E-2</c:v>
                </c:pt>
                <c:pt idx="24">
                  <c:v>3.2669555059695952E-2</c:v>
                </c:pt>
                <c:pt idx="25">
                  <c:v>3.3078522551502378E-2</c:v>
                </c:pt>
                <c:pt idx="26">
                  <c:v>3.3439052333964547E-2</c:v>
                </c:pt>
                <c:pt idx="27">
                  <c:v>3.3802770156631967E-2</c:v>
                </c:pt>
                <c:pt idx="28">
                  <c:v>3.4131757619318311E-2</c:v>
                </c:pt>
                <c:pt idx="29">
                  <c:v>3.4478318378616604E-2</c:v>
                </c:pt>
                <c:pt idx="30">
                  <c:v>3.4784893897394475E-2</c:v>
                </c:pt>
                <c:pt idx="31">
                  <c:v>3.507109273875967E-2</c:v>
                </c:pt>
                <c:pt idx="32">
                  <c:v>3.5325581798827818E-2</c:v>
                </c:pt>
                <c:pt idx="33">
                  <c:v>3.5540935743346158E-2</c:v>
                </c:pt>
                <c:pt idx="34">
                  <c:v>3.573240793383347E-2</c:v>
                </c:pt>
                <c:pt idx="35">
                  <c:v>3.5994684342899541E-2</c:v>
                </c:pt>
                <c:pt idx="36">
                  <c:v>3.6044860629769741E-2</c:v>
                </c:pt>
                <c:pt idx="37">
                  <c:v>3.6252203244454953E-2</c:v>
                </c:pt>
                <c:pt idx="38">
                  <c:v>3.6236292152377253E-2</c:v>
                </c:pt>
                <c:pt idx="39">
                  <c:v>3.6365026335890255E-2</c:v>
                </c:pt>
                <c:pt idx="40">
                  <c:v>3.6200344477309292E-2</c:v>
                </c:pt>
                <c:pt idx="41">
                  <c:v>3.6351384601116962E-2</c:v>
                </c:pt>
                <c:pt idx="42">
                  <c:v>3.6193294230317738E-2</c:v>
                </c:pt>
                <c:pt idx="43">
                  <c:v>3.6270679859011133E-2</c:v>
                </c:pt>
                <c:pt idx="44">
                  <c:v>3.6095197149531827E-2</c:v>
                </c:pt>
                <c:pt idx="45">
                  <c:v>3.6092846406355905E-2</c:v>
                </c:pt>
                <c:pt idx="46">
                  <c:v>3.596871711806264E-2</c:v>
                </c:pt>
                <c:pt idx="47">
                  <c:v>3.5869721281539264E-2</c:v>
                </c:pt>
                <c:pt idx="48">
                  <c:v>3.5741658808656714E-2</c:v>
                </c:pt>
                <c:pt idx="49">
                  <c:v>3.5624268796749542E-2</c:v>
                </c:pt>
                <c:pt idx="50">
                  <c:v>3.5449536223927221E-2</c:v>
                </c:pt>
                <c:pt idx="51">
                  <c:v>3.5297820281837429E-2</c:v>
                </c:pt>
                <c:pt idx="52">
                  <c:v>3.4983561086433232E-2</c:v>
                </c:pt>
                <c:pt idx="53">
                  <c:v>3.4902986455885791E-2</c:v>
                </c:pt>
                <c:pt idx="54">
                  <c:v>3.4603782728971778E-2</c:v>
                </c:pt>
                <c:pt idx="55">
                  <c:v>3.4496615198473003E-2</c:v>
                </c:pt>
                <c:pt idx="56">
                  <c:v>3.4189225187272548E-2</c:v>
                </c:pt>
                <c:pt idx="57">
                  <c:v>3.4035818723026696E-2</c:v>
                </c:pt>
                <c:pt idx="58">
                  <c:v>3.3810412542965178E-2</c:v>
                </c:pt>
                <c:pt idx="59">
                  <c:v>3.3579109807974808E-2</c:v>
                </c:pt>
                <c:pt idx="60">
                  <c:v>3.3347275765526839E-2</c:v>
                </c:pt>
                <c:pt idx="61">
                  <c:v>3.3104456911013519E-2</c:v>
                </c:pt>
                <c:pt idx="62">
                  <c:v>3.2870868410432505E-2</c:v>
                </c:pt>
                <c:pt idx="63">
                  <c:v>3.2622936887663524E-2</c:v>
                </c:pt>
                <c:pt idx="64">
                  <c:v>3.2251219999172923E-2</c:v>
                </c:pt>
                <c:pt idx="65">
                  <c:v>3.2106860024963144E-2</c:v>
                </c:pt>
                <c:pt idx="66">
                  <c:v>3.1770870526264677E-2</c:v>
                </c:pt>
                <c:pt idx="67">
                  <c:v>3.1620928328944337E-2</c:v>
                </c:pt>
                <c:pt idx="68">
                  <c:v>3.1284018174399582E-2</c:v>
                </c:pt>
                <c:pt idx="69">
                  <c:v>3.110515346065772E-2</c:v>
                </c:pt>
                <c:pt idx="70">
                  <c:v>3.0869012643255287E-2</c:v>
                </c:pt>
                <c:pt idx="71">
                  <c:v>3.0622001623349219E-2</c:v>
                </c:pt>
                <c:pt idx="72">
                  <c:v>3.0387291082538827E-2</c:v>
                </c:pt>
                <c:pt idx="73">
                  <c:v>3.0141822513699207E-2</c:v>
                </c:pt>
                <c:pt idx="74">
                  <c:v>2.9917420120836844E-2</c:v>
                </c:pt>
                <c:pt idx="75">
                  <c:v>2.9677837741744564E-2</c:v>
                </c:pt>
                <c:pt idx="76">
                  <c:v>2.9315032780597453E-2</c:v>
                </c:pt>
                <c:pt idx="77">
                  <c:v>2.9197744507244511E-2</c:v>
                </c:pt>
                <c:pt idx="78">
                  <c:v>2.8883067578481983E-2</c:v>
                </c:pt>
                <c:pt idx="79">
                  <c:v>2.8762457140736827E-2</c:v>
                </c:pt>
                <c:pt idx="80">
                  <c:v>2.8453700120830452E-2</c:v>
                </c:pt>
                <c:pt idx="81">
                  <c:v>2.8312770392698101E-2</c:v>
                </c:pt>
                <c:pt idx="82">
                  <c:v>2.8106922015252944E-2</c:v>
                </c:pt>
                <c:pt idx="83">
                  <c:v>2.7915915235814416E-2</c:v>
                </c:pt>
                <c:pt idx="84">
                  <c:v>2.7750488462906966E-2</c:v>
                </c:pt>
                <c:pt idx="85">
                  <c:v>2.7577912145659685E-2</c:v>
                </c:pt>
                <c:pt idx="86">
                  <c:v>2.7418829884884421E-2</c:v>
                </c:pt>
                <c:pt idx="87">
                  <c:v>2.7253635478093566E-2</c:v>
                </c:pt>
                <c:pt idx="88">
                  <c:v>2.6961856293938654E-2</c:v>
                </c:pt>
                <c:pt idx="89">
                  <c:v>2.6916917845613304E-2</c:v>
                </c:pt>
                <c:pt idx="90">
                  <c:v>2.6671933061016367E-2</c:v>
                </c:pt>
                <c:pt idx="91">
                  <c:v>2.6628310421435285E-2</c:v>
                </c:pt>
                <c:pt idx="92">
                  <c:v>2.6399321058507265E-2</c:v>
                </c:pt>
                <c:pt idx="93">
                  <c:v>2.6332015471713495E-2</c:v>
                </c:pt>
                <c:pt idx="94">
                  <c:v>2.6200788071834721E-2</c:v>
                </c:pt>
                <c:pt idx="95">
                  <c:v>2.6071601771511584E-2</c:v>
                </c:pt>
                <c:pt idx="96">
                  <c:v>2.594372292600014E-2</c:v>
                </c:pt>
                <c:pt idx="97">
                  <c:v>2.5840668960386007E-2</c:v>
                </c:pt>
                <c:pt idx="98">
                  <c:v>2.570675688545157E-2</c:v>
                </c:pt>
                <c:pt idx="99">
                  <c:v>2.5605530025880181E-2</c:v>
                </c:pt>
                <c:pt idx="100">
                  <c:v>2.5356175219188707E-2</c:v>
                </c:pt>
                <c:pt idx="101">
                  <c:v>2.5359484456483113E-2</c:v>
                </c:pt>
                <c:pt idx="102">
                  <c:v>2.515423570346809E-2</c:v>
                </c:pt>
                <c:pt idx="103">
                  <c:v>2.5164572781554432E-2</c:v>
                </c:pt>
                <c:pt idx="104">
                  <c:v>2.4969586245604802E-2</c:v>
                </c:pt>
                <c:pt idx="105">
                  <c:v>2.4957868966555063E-2</c:v>
                </c:pt>
                <c:pt idx="106">
                  <c:v>2.487296293774971E-2</c:v>
                </c:pt>
                <c:pt idx="107">
                  <c:v>2.4781344281248219E-2</c:v>
                </c:pt>
                <c:pt idx="108">
                  <c:v>2.4701346958787267E-2</c:v>
                </c:pt>
                <c:pt idx="109">
                  <c:v>2.4639848365288722E-2</c:v>
                </c:pt>
                <c:pt idx="110">
                  <c:v>2.4545597834638864E-2</c:v>
                </c:pt>
                <c:pt idx="111">
                  <c:v>2.4489988200441255E-2</c:v>
                </c:pt>
                <c:pt idx="112">
                  <c:v>2.4279597686749449E-2</c:v>
                </c:pt>
                <c:pt idx="113">
                  <c:v>2.4328373610502795E-2</c:v>
                </c:pt>
                <c:pt idx="114">
                  <c:v>2.4157038577292924E-2</c:v>
                </c:pt>
                <c:pt idx="115">
                  <c:v>2.4203912534242769E-2</c:v>
                </c:pt>
                <c:pt idx="116">
                  <c:v>2.4048683425230671E-2</c:v>
                </c:pt>
                <c:pt idx="117">
                  <c:v>2.4073143919408575E-2</c:v>
                </c:pt>
                <c:pt idx="118">
                  <c:v>2.4021810777629125E-2</c:v>
                </c:pt>
                <c:pt idx="119">
                  <c:v>2.3963955359444598E-2</c:v>
                </c:pt>
                <c:pt idx="120">
                  <c:v>2.3921641880302918E-2</c:v>
                </c:pt>
                <c:pt idx="121">
                  <c:v>2.3888568718813959E-2</c:v>
                </c:pt>
                <c:pt idx="122">
                  <c:v>2.3829006442815177E-2</c:v>
                </c:pt>
                <c:pt idx="123">
                  <c:v>2.3801286380384142E-2</c:v>
                </c:pt>
                <c:pt idx="124">
                  <c:v>2.3624561856306209E-2</c:v>
                </c:pt>
                <c:pt idx="125">
                  <c:v>2.3700950329851221E-2</c:v>
                </c:pt>
                <c:pt idx="126">
                  <c:v>2.3562885827228382E-2</c:v>
                </c:pt>
                <c:pt idx="127">
                  <c:v>2.3636015342038706E-2</c:v>
                </c:pt>
                <c:pt idx="128">
                  <c:v>2.3508755726226419E-2</c:v>
                </c:pt>
                <c:pt idx="129">
                  <c:v>2.3557798326617647E-2</c:v>
                </c:pt>
                <c:pt idx="130">
                  <c:v>2.3534604743759732E-2</c:v>
                </c:pt>
                <c:pt idx="131">
                  <c:v>2.3500061261561976E-2</c:v>
                </c:pt>
                <c:pt idx="132">
                  <c:v>2.3482353640114497E-2</c:v>
                </c:pt>
                <c:pt idx="133">
                  <c:v>2.3475031302746745E-2</c:v>
                </c:pt>
                <c:pt idx="134">
                  <c:v>2.3437604453877436E-2</c:v>
                </c:pt>
                <c:pt idx="135">
                  <c:v>2.3432493586823609E-2</c:v>
                </c:pt>
                <c:pt idx="136">
                  <c:v>2.3269533588314618E-2</c:v>
                </c:pt>
                <c:pt idx="137">
                  <c:v>2.3374130349363042E-2</c:v>
                </c:pt>
                <c:pt idx="138">
                  <c:v>2.3257619336345566E-2</c:v>
                </c:pt>
                <c:pt idx="139">
                  <c:v>2.3355227483648433E-2</c:v>
                </c:pt>
                <c:pt idx="140">
                  <c:v>2.3243432777999149E-2</c:v>
                </c:pt>
                <c:pt idx="141">
                  <c:v>2.3310832346440716E-2</c:v>
                </c:pt>
                <c:pt idx="142">
                  <c:v>2.3306840418495411E-2</c:v>
                </c:pt>
                <c:pt idx="143">
                  <c:v>2.3291969281399993E-2</c:v>
                </c:pt>
                <c:pt idx="144">
                  <c:v>2.3287951118934409E-2</c:v>
                </c:pt>
                <c:pt idx="145">
                  <c:v>2.329827369889742E-2</c:v>
                </c:pt>
                <c:pt idx="146">
                  <c:v>2.3278937230674878E-2</c:v>
                </c:pt>
                <c:pt idx="147">
                  <c:v>2.3285861729434879E-2</c:v>
                </c:pt>
                <c:pt idx="148">
                  <c:v>2.3138819466665683E-2</c:v>
                </c:pt>
                <c:pt idx="149">
                  <c:v>2.3258573333294331E-2</c:v>
                </c:pt>
                <c:pt idx="150">
                  <c:v>2.3153429139909618E-2</c:v>
                </c:pt>
                <c:pt idx="151">
                  <c:v>2.3265653045131052E-2</c:v>
                </c:pt>
                <c:pt idx="152">
                  <c:v>2.317540847846003E-2</c:v>
                </c:pt>
                <c:pt idx="153">
                  <c:v>2.3252760922653586E-2</c:v>
                </c:pt>
                <c:pt idx="154">
                  <c:v>2.3256967145252924E-2</c:v>
                </c:pt>
                <c:pt idx="155">
                  <c:v>2.3259568590235046E-2</c:v>
                </c:pt>
                <c:pt idx="156">
                  <c:v>2.3261958839728168E-2</c:v>
                </c:pt>
                <c:pt idx="157">
                  <c:v>2.3289820529763302E-2</c:v>
                </c:pt>
                <c:pt idx="158">
                  <c:v>2.3274904184766812E-2</c:v>
                </c:pt>
                <c:pt idx="159">
                  <c:v>2.3300454565312816E-2</c:v>
                </c:pt>
                <c:pt idx="160">
                  <c:v>2.316316714698146E-2</c:v>
                </c:pt>
                <c:pt idx="161">
                  <c:v>2.3287711558253973E-2</c:v>
                </c:pt>
                <c:pt idx="162">
                  <c:v>2.319150894257074E-2</c:v>
                </c:pt>
                <c:pt idx="163">
                  <c:v>2.3315303519772165E-2</c:v>
                </c:pt>
                <c:pt idx="164">
                  <c:v>2.3232651547026504E-2</c:v>
                </c:pt>
                <c:pt idx="165">
                  <c:v>2.3318541611389774E-2</c:v>
                </c:pt>
                <c:pt idx="166">
                  <c:v>2.3338902478234558E-2</c:v>
                </c:pt>
                <c:pt idx="167">
                  <c:v>2.3340526835942656E-2</c:v>
                </c:pt>
                <c:pt idx="168">
                  <c:v>2.335771181347316E-2</c:v>
                </c:pt>
                <c:pt idx="169">
                  <c:v>2.3389794644439015E-2</c:v>
                </c:pt>
                <c:pt idx="170">
                  <c:v>2.3384985495481177E-2</c:v>
                </c:pt>
                <c:pt idx="171">
                  <c:v>2.3415051419139594E-2</c:v>
                </c:pt>
                <c:pt idx="172">
                  <c:v>2.328951108575552E-2</c:v>
                </c:pt>
                <c:pt idx="173">
                  <c:v>2.3418619729646099E-2</c:v>
                </c:pt>
                <c:pt idx="174">
                  <c:v>2.3329637696032589E-2</c:v>
                </c:pt>
                <c:pt idx="175">
                  <c:v>2.3458967730142753E-2</c:v>
                </c:pt>
                <c:pt idx="176">
                  <c:v>2.3376668669294127E-2</c:v>
                </c:pt>
                <c:pt idx="177">
                  <c:v>2.3475165329138799E-2</c:v>
                </c:pt>
                <c:pt idx="178">
                  <c:v>2.3498413194491693E-2</c:v>
                </c:pt>
                <c:pt idx="179">
                  <c:v>2.3506852370096282E-2</c:v>
                </c:pt>
                <c:pt idx="180">
                  <c:v>2.3529256805101935E-2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45-4922-9E99-57318BC3E744}"/>
            </c:ext>
          </c:extLst>
        </c:ser>
        <c:ser>
          <c:idx val="3"/>
          <c:order val="4"/>
          <c:tx>
            <c:strRef>
              <c:f>inflationCurves!$F$10</c:f>
              <c:strCache>
                <c:ptCount val="1"/>
                <c:pt idx="0">
                  <c:v>ST PLLU</c:v>
                </c:pt>
              </c:strCache>
            </c:strRef>
          </c:tx>
          <c:spPr>
            <a:ln w="25400">
              <a:solidFill>
                <a:srgbClr val="C0C0FF"/>
              </a:solidFill>
              <a:prstDash val="solid"/>
            </a:ln>
          </c:spPr>
          <c:marker>
            <c:symbol val="none"/>
          </c:marker>
          <c:cat>
            <c:numRef>
              <c:f>Comparisons!$A$11:$A$191</c:f>
              <c:numCache>
                <c:formatCode>d\-mmm\-yy</c:formatCode>
                <c:ptCount val="181"/>
                <c:pt idx="0">
                  <c:v>34758</c:v>
                </c:pt>
                <c:pt idx="1">
                  <c:v>34789</c:v>
                </c:pt>
                <c:pt idx="2">
                  <c:v>34819</c:v>
                </c:pt>
                <c:pt idx="3">
                  <c:v>34850</c:v>
                </c:pt>
                <c:pt idx="4">
                  <c:v>34880</c:v>
                </c:pt>
                <c:pt idx="5">
                  <c:v>34911</c:v>
                </c:pt>
                <c:pt idx="6">
                  <c:v>34942</c:v>
                </c:pt>
                <c:pt idx="7">
                  <c:v>34972</c:v>
                </c:pt>
                <c:pt idx="8">
                  <c:v>35003</c:v>
                </c:pt>
                <c:pt idx="9">
                  <c:v>35033</c:v>
                </c:pt>
                <c:pt idx="10">
                  <c:v>35064</c:v>
                </c:pt>
                <c:pt idx="11">
                  <c:v>35095</c:v>
                </c:pt>
                <c:pt idx="12">
                  <c:v>35124</c:v>
                </c:pt>
                <c:pt idx="13">
                  <c:v>35155</c:v>
                </c:pt>
                <c:pt idx="14">
                  <c:v>35185</c:v>
                </c:pt>
                <c:pt idx="15">
                  <c:v>35216</c:v>
                </c:pt>
                <c:pt idx="16">
                  <c:v>35246</c:v>
                </c:pt>
                <c:pt idx="17">
                  <c:v>35277</c:v>
                </c:pt>
                <c:pt idx="18">
                  <c:v>35308</c:v>
                </c:pt>
                <c:pt idx="19">
                  <c:v>35338</c:v>
                </c:pt>
                <c:pt idx="20">
                  <c:v>35369</c:v>
                </c:pt>
                <c:pt idx="21">
                  <c:v>35399</c:v>
                </c:pt>
                <c:pt idx="22">
                  <c:v>35430</c:v>
                </c:pt>
                <c:pt idx="23">
                  <c:v>35461</c:v>
                </c:pt>
                <c:pt idx="24">
                  <c:v>35489</c:v>
                </c:pt>
                <c:pt idx="25">
                  <c:v>35520</c:v>
                </c:pt>
                <c:pt idx="26">
                  <c:v>35550</c:v>
                </c:pt>
                <c:pt idx="27">
                  <c:v>35581</c:v>
                </c:pt>
                <c:pt idx="28">
                  <c:v>35611</c:v>
                </c:pt>
                <c:pt idx="29">
                  <c:v>35642</c:v>
                </c:pt>
                <c:pt idx="30">
                  <c:v>35673</c:v>
                </c:pt>
                <c:pt idx="31">
                  <c:v>35703</c:v>
                </c:pt>
                <c:pt idx="32">
                  <c:v>35734</c:v>
                </c:pt>
                <c:pt idx="33">
                  <c:v>35764</c:v>
                </c:pt>
                <c:pt idx="34">
                  <c:v>35795</c:v>
                </c:pt>
                <c:pt idx="35">
                  <c:v>35826</c:v>
                </c:pt>
                <c:pt idx="36">
                  <c:v>35854</c:v>
                </c:pt>
                <c:pt idx="37">
                  <c:v>35885</c:v>
                </c:pt>
                <c:pt idx="38">
                  <c:v>35915</c:v>
                </c:pt>
                <c:pt idx="39">
                  <c:v>35946</c:v>
                </c:pt>
                <c:pt idx="40">
                  <c:v>35976</c:v>
                </c:pt>
                <c:pt idx="41">
                  <c:v>36007</c:v>
                </c:pt>
                <c:pt idx="42">
                  <c:v>36038</c:v>
                </c:pt>
                <c:pt idx="43">
                  <c:v>36068</c:v>
                </c:pt>
                <c:pt idx="44">
                  <c:v>36099</c:v>
                </c:pt>
                <c:pt idx="45">
                  <c:v>36129</c:v>
                </c:pt>
                <c:pt idx="46">
                  <c:v>36160</c:v>
                </c:pt>
                <c:pt idx="47">
                  <c:v>36191</c:v>
                </c:pt>
                <c:pt idx="48">
                  <c:v>36219</c:v>
                </c:pt>
                <c:pt idx="49">
                  <c:v>36250</c:v>
                </c:pt>
                <c:pt idx="50">
                  <c:v>36280</c:v>
                </c:pt>
                <c:pt idx="51">
                  <c:v>36311</c:v>
                </c:pt>
                <c:pt idx="52">
                  <c:v>36341</c:v>
                </c:pt>
                <c:pt idx="53">
                  <c:v>36372</c:v>
                </c:pt>
                <c:pt idx="54">
                  <c:v>36403</c:v>
                </c:pt>
                <c:pt idx="55">
                  <c:v>36433</c:v>
                </c:pt>
                <c:pt idx="56">
                  <c:v>36464</c:v>
                </c:pt>
                <c:pt idx="57">
                  <c:v>36494</c:v>
                </c:pt>
                <c:pt idx="58">
                  <c:v>36525</c:v>
                </c:pt>
                <c:pt idx="59">
                  <c:v>36556</c:v>
                </c:pt>
                <c:pt idx="60">
                  <c:v>36585</c:v>
                </c:pt>
                <c:pt idx="61">
                  <c:v>36616</c:v>
                </c:pt>
                <c:pt idx="62">
                  <c:v>36646</c:v>
                </c:pt>
                <c:pt idx="63">
                  <c:v>36677</c:v>
                </c:pt>
                <c:pt idx="64">
                  <c:v>36707</c:v>
                </c:pt>
                <c:pt idx="65">
                  <c:v>36738</c:v>
                </c:pt>
                <c:pt idx="66">
                  <c:v>36769</c:v>
                </c:pt>
                <c:pt idx="67">
                  <c:v>36799</c:v>
                </c:pt>
                <c:pt idx="68">
                  <c:v>36830</c:v>
                </c:pt>
                <c:pt idx="69">
                  <c:v>36860</c:v>
                </c:pt>
                <c:pt idx="70">
                  <c:v>36891</c:v>
                </c:pt>
                <c:pt idx="71">
                  <c:v>36922</c:v>
                </c:pt>
                <c:pt idx="72">
                  <c:v>36950</c:v>
                </c:pt>
                <c:pt idx="73">
                  <c:v>36981</c:v>
                </c:pt>
                <c:pt idx="74">
                  <c:v>37011</c:v>
                </c:pt>
                <c:pt idx="75">
                  <c:v>37042</c:v>
                </c:pt>
                <c:pt idx="76">
                  <c:v>37072</c:v>
                </c:pt>
                <c:pt idx="77">
                  <c:v>37103</c:v>
                </c:pt>
                <c:pt idx="78">
                  <c:v>37134</c:v>
                </c:pt>
                <c:pt idx="79">
                  <c:v>37164</c:v>
                </c:pt>
                <c:pt idx="80">
                  <c:v>37195</c:v>
                </c:pt>
                <c:pt idx="81">
                  <c:v>37225</c:v>
                </c:pt>
                <c:pt idx="82">
                  <c:v>37256</c:v>
                </c:pt>
                <c:pt idx="83">
                  <c:v>37287</c:v>
                </c:pt>
                <c:pt idx="84">
                  <c:v>37315</c:v>
                </c:pt>
                <c:pt idx="85">
                  <c:v>37346</c:v>
                </c:pt>
                <c:pt idx="86">
                  <c:v>37376</c:v>
                </c:pt>
                <c:pt idx="87">
                  <c:v>37407</c:v>
                </c:pt>
                <c:pt idx="88">
                  <c:v>37437</c:v>
                </c:pt>
                <c:pt idx="89">
                  <c:v>37468</c:v>
                </c:pt>
                <c:pt idx="90">
                  <c:v>37499</c:v>
                </c:pt>
                <c:pt idx="91">
                  <c:v>37529</c:v>
                </c:pt>
                <c:pt idx="92">
                  <c:v>37560</c:v>
                </c:pt>
                <c:pt idx="93">
                  <c:v>37590</c:v>
                </c:pt>
                <c:pt idx="94">
                  <c:v>37621</c:v>
                </c:pt>
                <c:pt idx="95">
                  <c:v>37652</c:v>
                </c:pt>
                <c:pt idx="96">
                  <c:v>37680</c:v>
                </c:pt>
                <c:pt idx="97">
                  <c:v>37711</c:v>
                </c:pt>
                <c:pt idx="98">
                  <c:v>37741</c:v>
                </c:pt>
                <c:pt idx="99">
                  <c:v>37772</c:v>
                </c:pt>
                <c:pt idx="100">
                  <c:v>37802</c:v>
                </c:pt>
                <c:pt idx="101">
                  <c:v>37833</c:v>
                </c:pt>
                <c:pt idx="102">
                  <c:v>37864</c:v>
                </c:pt>
                <c:pt idx="103">
                  <c:v>37894</c:v>
                </c:pt>
                <c:pt idx="104">
                  <c:v>37925</c:v>
                </c:pt>
                <c:pt idx="105">
                  <c:v>37955</c:v>
                </c:pt>
                <c:pt idx="106">
                  <c:v>37986</c:v>
                </c:pt>
                <c:pt idx="107">
                  <c:v>38017</c:v>
                </c:pt>
                <c:pt idx="108">
                  <c:v>38046</c:v>
                </c:pt>
                <c:pt idx="109">
                  <c:v>38077</c:v>
                </c:pt>
                <c:pt idx="110">
                  <c:v>38107</c:v>
                </c:pt>
                <c:pt idx="111">
                  <c:v>38138</c:v>
                </c:pt>
                <c:pt idx="112">
                  <c:v>38168</c:v>
                </c:pt>
                <c:pt idx="113">
                  <c:v>38199</c:v>
                </c:pt>
                <c:pt idx="114">
                  <c:v>38230</c:v>
                </c:pt>
                <c:pt idx="115">
                  <c:v>38260</c:v>
                </c:pt>
                <c:pt idx="116">
                  <c:v>38291</c:v>
                </c:pt>
                <c:pt idx="117">
                  <c:v>38321</c:v>
                </c:pt>
                <c:pt idx="118">
                  <c:v>38352</c:v>
                </c:pt>
                <c:pt idx="119">
                  <c:v>38383</c:v>
                </c:pt>
                <c:pt idx="120">
                  <c:v>38411</c:v>
                </c:pt>
                <c:pt idx="121">
                  <c:v>38442</c:v>
                </c:pt>
                <c:pt idx="122">
                  <c:v>38472</c:v>
                </c:pt>
                <c:pt idx="123">
                  <c:v>38503</c:v>
                </c:pt>
                <c:pt idx="124">
                  <c:v>38533</c:v>
                </c:pt>
                <c:pt idx="125">
                  <c:v>38564</c:v>
                </c:pt>
                <c:pt idx="126">
                  <c:v>38595</c:v>
                </c:pt>
                <c:pt idx="127">
                  <c:v>38625</c:v>
                </c:pt>
                <c:pt idx="128">
                  <c:v>38656</c:v>
                </c:pt>
                <c:pt idx="129">
                  <c:v>38686</c:v>
                </c:pt>
                <c:pt idx="130">
                  <c:v>38717</c:v>
                </c:pt>
                <c:pt idx="131">
                  <c:v>38748</c:v>
                </c:pt>
                <c:pt idx="132">
                  <c:v>38776</c:v>
                </c:pt>
                <c:pt idx="133">
                  <c:v>38807</c:v>
                </c:pt>
                <c:pt idx="134">
                  <c:v>38837</c:v>
                </c:pt>
                <c:pt idx="135">
                  <c:v>38868</c:v>
                </c:pt>
                <c:pt idx="136">
                  <c:v>38898</c:v>
                </c:pt>
                <c:pt idx="137">
                  <c:v>38929</c:v>
                </c:pt>
                <c:pt idx="138">
                  <c:v>38960</c:v>
                </c:pt>
                <c:pt idx="139">
                  <c:v>38990</c:v>
                </c:pt>
                <c:pt idx="140">
                  <c:v>39021</c:v>
                </c:pt>
                <c:pt idx="141">
                  <c:v>39051</c:v>
                </c:pt>
                <c:pt idx="142">
                  <c:v>39082</c:v>
                </c:pt>
                <c:pt idx="143">
                  <c:v>39113</c:v>
                </c:pt>
                <c:pt idx="144">
                  <c:v>39141</c:v>
                </c:pt>
                <c:pt idx="145">
                  <c:v>39172</c:v>
                </c:pt>
                <c:pt idx="146">
                  <c:v>39202</c:v>
                </c:pt>
                <c:pt idx="147">
                  <c:v>39233</c:v>
                </c:pt>
                <c:pt idx="148">
                  <c:v>39263</c:v>
                </c:pt>
                <c:pt idx="149">
                  <c:v>39294</c:v>
                </c:pt>
                <c:pt idx="150">
                  <c:v>39325</c:v>
                </c:pt>
                <c:pt idx="151">
                  <c:v>39355</c:v>
                </c:pt>
                <c:pt idx="152">
                  <c:v>39386</c:v>
                </c:pt>
                <c:pt idx="153">
                  <c:v>39416</c:v>
                </c:pt>
                <c:pt idx="154">
                  <c:v>39447</c:v>
                </c:pt>
                <c:pt idx="155">
                  <c:v>39478</c:v>
                </c:pt>
                <c:pt idx="156">
                  <c:v>39507</c:v>
                </c:pt>
                <c:pt idx="157">
                  <c:v>39538</c:v>
                </c:pt>
                <c:pt idx="158">
                  <c:v>39568</c:v>
                </c:pt>
                <c:pt idx="159">
                  <c:v>39599</c:v>
                </c:pt>
                <c:pt idx="160">
                  <c:v>39629</c:v>
                </c:pt>
                <c:pt idx="161">
                  <c:v>39660</c:v>
                </c:pt>
                <c:pt idx="162">
                  <c:v>39691</c:v>
                </c:pt>
                <c:pt idx="163">
                  <c:v>39721</c:v>
                </c:pt>
                <c:pt idx="164">
                  <c:v>39752</c:v>
                </c:pt>
                <c:pt idx="165">
                  <c:v>39782</c:v>
                </c:pt>
                <c:pt idx="166">
                  <c:v>39813</c:v>
                </c:pt>
                <c:pt idx="167">
                  <c:v>39844</c:v>
                </c:pt>
                <c:pt idx="168">
                  <c:v>39872</c:v>
                </c:pt>
                <c:pt idx="169">
                  <c:v>39903</c:v>
                </c:pt>
                <c:pt idx="170">
                  <c:v>39933</c:v>
                </c:pt>
                <c:pt idx="171">
                  <c:v>39964</c:v>
                </c:pt>
                <c:pt idx="172">
                  <c:v>39994</c:v>
                </c:pt>
                <c:pt idx="173">
                  <c:v>40025</c:v>
                </c:pt>
                <c:pt idx="174">
                  <c:v>40056</c:v>
                </c:pt>
                <c:pt idx="175">
                  <c:v>40086</c:v>
                </c:pt>
                <c:pt idx="176">
                  <c:v>40117</c:v>
                </c:pt>
                <c:pt idx="177">
                  <c:v>40147</c:v>
                </c:pt>
                <c:pt idx="178">
                  <c:v>40178</c:v>
                </c:pt>
                <c:pt idx="179">
                  <c:v>40209</c:v>
                </c:pt>
                <c:pt idx="180">
                  <c:v>40237</c:v>
                </c:pt>
              </c:numCache>
            </c:numRef>
          </c:cat>
          <c:val>
            <c:numRef>
              <c:f>inflationCurves!$F$11:$F$191</c:f>
              <c:numCache>
                <c:formatCode>0.00%</c:formatCode>
                <c:ptCount val="181"/>
                <c:pt idx="0">
                  <c:v>2.3054755043227626E-2</c:v>
                </c:pt>
                <c:pt idx="1">
                  <c:v>2.3507596379250685E-2</c:v>
                </c:pt>
                <c:pt idx="2">
                  <c:v>2.3935275586437623E-2</c:v>
                </c:pt>
                <c:pt idx="3">
                  <c:v>2.4339190798477219E-2</c:v>
                </c:pt>
                <c:pt idx="4">
                  <c:v>2.4720662461759833E-2</c:v>
                </c:pt>
                <c:pt idx="5">
                  <c:v>2.5080937652072151E-2</c:v>
                </c:pt>
                <c:pt idx="6">
                  <c:v>2.5421194151434765E-2</c:v>
                </c:pt>
                <c:pt idx="7">
                  <c:v>2.5742544298410296E-2</c:v>
                </c:pt>
                <c:pt idx="8">
                  <c:v>2.604603862446913E-2</c:v>
                </c:pt>
                <c:pt idx="9">
                  <c:v>2.6332669288300505E-2</c:v>
                </c:pt>
                <c:pt idx="10">
                  <c:v>2.6603373319296089E-2</c:v>
                </c:pt>
                <c:pt idx="11">
                  <c:v>2.6859035680809405E-2</c:v>
                </c:pt>
                <c:pt idx="12">
                  <c:v>2.7100492163205234E-2</c:v>
                </c:pt>
                <c:pt idx="13">
                  <c:v>2.7328532116156736E-2</c:v>
                </c:pt>
                <c:pt idx="14">
                  <c:v>2.7543901029122488E-2</c:v>
                </c:pt>
                <c:pt idx="15">
                  <c:v>2.7747302968439299E-2</c:v>
                </c:pt>
                <c:pt idx="16">
                  <c:v>2.793940287899797E-2</c:v>
                </c:pt>
                <c:pt idx="17">
                  <c:v>2.8120828758026451E-2</c:v>
                </c:pt>
                <c:pt idx="18">
                  <c:v>2.8292173708086715E-2</c:v>
                </c:pt>
                <c:pt idx="19">
                  <c:v>2.8453997875996877E-2</c:v>
                </c:pt>
                <c:pt idx="20">
                  <c:v>2.8606830284017112E-2</c:v>
                </c:pt>
                <c:pt idx="21">
                  <c:v>2.8751170559285704E-2</c:v>
                </c:pt>
                <c:pt idx="22">
                  <c:v>2.8887490567158995E-2</c:v>
                </c:pt>
                <c:pt idx="23">
                  <c:v>2.9016235953794808E-2</c:v>
                </c:pt>
                <c:pt idx="24">
                  <c:v>2.9137827603022203E-2</c:v>
                </c:pt>
                <c:pt idx="25">
                  <c:v>2.9252663012260278E-2</c:v>
                </c:pt>
                <c:pt idx="26">
                  <c:v>2.9361117591984037E-2</c:v>
                </c:pt>
                <c:pt idx="27">
                  <c:v>2.9463545892985447E-2</c:v>
                </c:pt>
                <c:pt idx="28">
                  <c:v>2.9560282765441714E-2</c:v>
                </c:pt>
                <c:pt idx="29">
                  <c:v>2.9651644453579946E-2</c:v>
                </c:pt>
                <c:pt idx="30">
                  <c:v>2.9737929629516779E-2</c:v>
                </c:pt>
                <c:pt idx="31">
                  <c:v>2.9819420369652683E-2</c:v>
                </c:pt>
                <c:pt idx="32">
                  <c:v>2.9896383076812933E-2</c:v>
                </c:pt>
                <c:pt idx="33">
                  <c:v>2.9969069351149825E-2</c:v>
                </c:pt>
                <c:pt idx="34">
                  <c:v>3.0037716812653187E-2</c:v>
                </c:pt>
                <c:pt idx="35">
                  <c:v>3.0102549877958115E-2</c:v>
                </c:pt>
                <c:pt idx="36">
                  <c:v>3.0163780493989375E-2</c:v>
                </c:pt>
                <c:pt idx="37">
                  <c:v>3.0221608830840858E-2</c:v>
                </c:pt>
                <c:pt idx="38">
                  <c:v>3.027622393615519E-2</c:v>
                </c:pt>
                <c:pt idx="39">
                  <c:v>3.032780435314273E-2</c:v>
                </c:pt>
                <c:pt idx="40">
                  <c:v>3.0376518704260357E-2</c:v>
                </c:pt>
                <c:pt idx="41">
                  <c:v>3.0376518704260357E-2</c:v>
                </c:pt>
                <c:pt idx="42">
                  <c:v>3.0376518704260357E-2</c:v>
                </c:pt>
                <c:pt idx="43">
                  <c:v>3.0376518704260357E-2</c:v>
                </c:pt>
                <c:pt idx="44">
                  <c:v>3.0376518704260357E-2</c:v>
                </c:pt>
                <c:pt idx="45">
                  <c:v>3.0376518704260357E-2</c:v>
                </c:pt>
                <c:pt idx="46">
                  <c:v>3.0376518704260357E-2</c:v>
                </c:pt>
                <c:pt idx="47">
                  <c:v>3.0376518704260357E-2</c:v>
                </c:pt>
                <c:pt idx="48">
                  <c:v>3.0376518704260357E-2</c:v>
                </c:pt>
                <c:pt idx="49">
                  <c:v>3.0376518704260357E-2</c:v>
                </c:pt>
                <c:pt idx="50">
                  <c:v>3.0376518704260357E-2</c:v>
                </c:pt>
                <c:pt idx="51">
                  <c:v>3.0376518704260357E-2</c:v>
                </c:pt>
                <c:pt idx="52">
                  <c:v>3.0376518704260357E-2</c:v>
                </c:pt>
                <c:pt idx="53">
                  <c:v>3.0376518704260357E-2</c:v>
                </c:pt>
                <c:pt idx="54">
                  <c:v>3.0376518704260357E-2</c:v>
                </c:pt>
                <c:pt idx="55">
                  <c:v>3.0376518704260357E-2</c:v>
                </c:pt>
                <c:pt idx="56">
                  <c:v>3.0376518704260357E-2</c:v>
                </c:pt>
                <c:pt idx="57">
                  <c:v>3.0376518704260357E-2</c:v>
                </c:pt>
                <c:pt idx="58">
                  <c:v>3.0376518704260357E-2</c:v>
                </c:pt>
                <c:pt idx="59">
                  <c:v>3.0376518704260357E-2</c:v>
                </c:pt>
                <c:pt idx="60">
                  <c:v>3.0376518704260357E-2</c:v>
                </c:pt>
                <c:pt idx="61">
                  <c:v>3.0376518704260357E-2</c:v>
                </c:pt>
                <c:pt idx="62">
                  <c:v>3.0376518704260357E-2</c:v>
                </c:pt>
                <c:pt idx="63">
                  <c:v>3.0376518704260357E-2</c:v>
                </c:pt>
                <c:pt idx="64">
                  <c:v>3.0376518704260357E-2</c:v>
                </c:pt>
                <c:pt idx="65">
                  <c:v>3.0376518704260357E-2</c:v>
                </c:pt>
                <c:pt idx="66">
                  <c:v>3.0376518704260357E-2</c:v>
                </c:pt>
                <c:pt idx="67">
                  <c:v>3.0376518704260357E-2</c:v>
                </c:pt>
                <c:pt idx="68">
                  <c:v>3.0376518704260357E-2</c:v>
                </c:pt>
                <c:pt idx="69">
                  <c:v>3.0376518704260357E-2</c:v>
                </c:pt>
                <c:pt idx="70">
                  <c:v>3.0376518704260357E-2</c:v>
                </c:pt>
                <c:pt idx="71">
                  <c:v>3.0376518704260357E-2</c:v>
                </c:pt>
                <c:pt idx="72">
                  <c:v>3.0376518704260357E-2</c:v>
                </c:pt>
                <c:pt idx="73">
                  <c:v>3.0376518704260357E-2</c:v>
                </c:pt>
                <c:pt idx="74">
                  <c:v>3.0376518704260357E-2</c:v>
                </c:pt>
                <c:pt idx="75">
                  <c:v>3.0376518704260357E-2</c:v>
                </c:pt>
                <c:pt idx="76">
                  <c:v>3.0376518704260357E-2</c:v>
                </c:pt>
                <c:pt idx="77">
                  <c:v>3.0376518704260357E-2</c:v>
                </c:pt>
                <c:pt idx="78">
                  <c:v>3.0376518704260357E-2</c:v>
                </c:pt>
                <c:pt idx="79">
                  <c:v>3.0376518704260357E-2</c:v>
                </c:pt>
                <c:pt idx="80">
                  <c:v>3.0376518704260357E-2</c:v>
                </c:pt>
                <c:pt idx="81">
                  <c:v>3.0376518704260357E-2</c:v>
                </c:pt>
                <c:pt idx="82">
                  <c:v>3.0376518704260357E-2</c:v>
                </c:pt>
                <c:pt idx="83">
                  <c:v>3.0376518704260357E-2</c:v>
                </c:pt>
                <c:pt idx="84">
                  <c:v>3.0376518704260357E-2</c:v>
                </c:pt>
                <c:pt idx="85">
                  <c:v>3.0376518704260357E-2</c:v>
                </c:pt>
                <c:pt idx="86">
                  <c:v>3.0376518704260357E-2</c:v>
                </c:pt>
                <c:pt idx="87">
                  <c:v>3.0376518704260357E-2</c:v>
                </c:pt>
                <c:pt idx="88">
                  <c:v>3.0376518704260357E-2</c:v>
                </c:pt>
                <c:pt idx="89">
                  <c:v>3.0376518704260357E-2</c:v>
                </c:pt>
                <c:pt idx="90">
                  <c:v>3.0376518704260357E-2</c:v>
                </c:pt>
                <c:pt idx="91">
                  <c:v>3.0376518704260357E-2</c:v>
                </c:pt>
                <c:pt idx="92">
                  <c:v>3.0376518704260357E-2</c:v>
                </c:pt>
                <c:pt idx="93">
                  <c:v>3.0376518704260357E-2</c:v>
                </c:pt>
                <c:pt idx="94">
                  <c:v>3.0376518704260357E-2</c:v>
                </c:pt>
                <c:pt idx="95">
                  <c:v>3.0376518704260357E-2</c:v>
                </c:pt>
                <c:pt idx="96">
                  <c:v>3.0376518704260357E-2</c:v>
                </c:pt>
                <c:pt idx="97">
                  <c:v>3.0376518704260357E-2</c:v>
                </c:pt>
                <c:pt idx="98">
                  <c:v>3.0376518704260357E-2</c:v>
                </c:pt>
                <c:pt idx="99">
                  <c:v>3.0376518704260357E-2</c:v>
                </c:pt>
                <c:pt idx="100">
                  <c:v>3.0376518704260357E-2</c:v>
                </c:pt>
                <c:pt idx="101">
                  <c:v>3.0376518704260357E-2</c:v>
                </c:pt>
                <c:pt idx="102">
                  <c:v>3.0376518704260357E-2</c:v>
                </c:pt>
                <c:pt idx="103">
                  <c:v>3.0376518704260357E-2</c:v>
                </c:pt>
                <c:pt idx="104">
                  <c:v>3.0376518704260357E-2</c:v>
                </c:pt>
                <c:pt idx="105">
                  <c:v>3.0376518704260357E-2</c:v>
                </c:pt>
                <c:pt idx="106">
                  <c:v>3.0376518704260357E-2</c:v>
                </c:pt>
                <c:pt idx="107">
                  <c:v>3.0376518704260357E-2</c:v>
                </c:pt>
                <c:pt idx="108">
                  <c:v>3.0376518704260357E-2</c:v>
                </c:pt>
                <c:pt idx="109">
                  <c:v>3.0376518704260357E-2</c:v>
                </c:pt>
                <c:pt idx="110">
                  <c:v>3.0376518704260357E-2</c:v>
                </c:pt>
                <c:pt idx="111">
                  <c:v>3.0376518704260357E-2</c:v>
                </c:pt>
                <c:pt idx="112">
                  <c:v>3.0376518704260357E-2</c:v>
                </c:pt>
                <c:pt idx="113">
                  <c:v>3.0376518704260357E-2</c:v>
                </c:pt>
                <c:pt idx="114">
                  <c:v>3.0376518704260357E-2</c:v>
                </c:pt>
                <c:pt idx="115">
                  <c:v>3.0376518704260357E-2</c:v>
                </c:pt>
                <c:pt idx="116">
                  <c:v>3.0376518704260357E-2</c:v>
                </c:pt>
                <c:pt idx="117">
                  <c:v>3.0376518704260357E-2</c:v>
                </c:pt>
                <c:pt idx="118">
                  <c:v>3.0376518704260357E-2</c:v>
                </c:pt>
                <c:pt idx="119">
                  <c:v>3.0376518704260357E-2</c:v>
                </c:pt>
                <c:pt idx="120">
                  <c:v>3.0376518704260357E-2</c:v>
                </c:pt>
                <c:pt idx="121">
                  <c:v>3.0376518704260357E-2</c:v>
                </c:pt>
                <c:pt idx="122">
                  <c:v>3.0376518704260357E-2</c:v>
                </c:pt>
                <c:pt idx="123">
                  <c:v>3.0376518704260357E-2</c:v>
                </c:pt>
                <c:pt idx="124">
                  <c:v>3.0376518704260357E-2</c:v>
                </c:pt>
                <c:pt idx="125">
                  <c:v>3.0376518704260357E-2</c:v>
                </c:pt>
                <c:pt idx="126">
                  <c:v>3.0376518704260357E-2</c:v>
                </c:pt>
                <c:pt idx="127">
                  <c:v>3.0376518704260357E-2</c:v>
                </c:pt>
                <c:pt idx="128">
                  <c:v>3.0376518704260357E-2</c:v>
                </c:pt>
                <c:pt idx="129">
                  <c:v>3.0376518704260357E-2</c:v>
                </c:pt>
                <c:pt idx="130">
                  <c:v>3.0376518704260357E-2</c:v>
                </c:pt>
                <c:pt idx="131">
                  <c:v>3.0376518704260357E-2</c:v>
                </c:pt>
                <c:pt idx="132">
                  <c:v>3.0376518704260357E-2</c:v>
                </c:pt>
                <c:pt idx="133">
                  <c:v>3.0376518704260357E-2</c:v>
                </c:pt>
                <c:pt idx="134">
                  <c:v>3.0376518704260357E-2</c:v>
                </c:pt>
                <c:pt idx="135">
                  <c:v>3.0376518704260357E-2</c:v>
                </c:pt>
                <c:pt idx="136">
                  <c:v>3.0376518704260357E-2</c:v>
                </c:pt>
                <c:pt idx="137">
                  <c:v>3.0376518704260357E-2</c:v>
                </c:pt>
                <c:pt idx="138">
                  <c:v>3.0376518704260357E-2</c:v>
                </c:pt>
                <c:pt idx="139">
                  <c:v>3.0376518704260357E-2</c:v>
                </c:pt>
                <c:pt idx="140">
                  <c:v>3.0376518704260357E-2</c:v>
                </c:pt>
                <c:pt idx="141">
                  <c:v>3.0376518704260357E-2</c:v>
                </c:pt>
                <c:pt idx="142">
                  <c:v>3.0376518704260357E-2</c:v>
                </c:pt>
                <c:pt idx="143">
                  <c:v>3.0376518704260357E-2</c:v>
                </c:pt>
                <c:pt idx="144">
                  <c:v>3.0376518704260357E-2</c:v>
                </c:pt>
                <c:pt idx="145">
                  <c:v>3.0376518704260357E-2</c:v>
                </c:pt>
                <c:pt idx="146">
                  <c:v>3.0376518704260357E-2</c:v>
                </c:pt>
                <c:pt idx="147">
                  <c:v>3.0376518704260357E-2</c:v>
                </c:pt>
                <c:pt idx="148">
                  <c:v>3.0376518704260357E-2</c:v>
                </c:pt>
                <c:pt idx="149">
                  <c:v>3.0376518704260357E-2</c:v>
                </c:pt>
                <c:pt idx="150">
                  <c:v>3.0376518704260357E-2</c:v>
                </c:pt>
                <c:pt idx="151">
                  <c:v>3.0376518704260357E-2</c:v>
                </c:pt>
                <c:pt idx="152">
                  <c:v>3.0376518704260357E-2</c:v>
                </c:pt>
                <c:pt idx="153">
                  <c:v>3.0376518704260357E-2</c:v>
                </c:pt>
                <c:pt idx="154">
                  <c:v>3.0376518704260357E-2</c:v>
                </c:pt>
                <c:pt idx="155">
                  <c:v>3.0376518704260357E-2</c:v>
                </c:pt>
                <c:pt idx="156">
                  <c:v>3.0376518704260357E-2</c:v>
                </c:pt>
                <c:pt idx="157">
                  <c:v>3.0376518704260357E-2</c:v>
                </c:pt>
                <c:pt idx="158">
                  <c:v>3.0376518704260357E-2</c:v>
                </c:pt>
                <c:pt idx="159">
                  <c:v>3.0376518704260357E-2</c:v>
                </c:pt>
                <c:pt idx="160">
                  <c:v>3.0376518704260357E-2</c:v>
                </c:pt>
                <c:pt idx="161">
                  <c:v>3.0376518704260357E-2</c:v>
                </c:pt>
                <c:pt idx="162">
                  <c:v>3.0376518704260357E-2</c:v>
                </c:pt>
                <c:pt idx="163">
                  <c:v>3.0376518704260357E-2</c:v>
                </c:pt>
                <c:pt idx="164">
                  <c:v>3.0376518704260357E-2</c:v>
                </c:pt>
                <c:pt idx="165">
                  <c:v>3.0376518704260357E-2</c:v>
                </c:pt>
                <c:pt idx="166">
                  <c:v>3.0376518704260357E-2</c:v>
                </c:pt>
                <c:pt idx="167">
                  <c:v>3.0376518704260357E-2</c:v>
                </c:pt>
                <c:pt idx="168">
                  <c:v>3.0376518704260357E-2</c:v>
                </c:pt>
                <c:pt idx="169">
                  <c:v>3.0376518704260357E-2</c:v>
                </c:pt>
                <c:pt idx="170">
                  <c:v>3.0376518704260357E-2</c:v>
                </c:pt>
                <c:pt idx="171">
                  <c:v>3.0376518704260357E-2</c:v>
                </c:pt>
                <c:pt idx="172">
                  <c:v>3.0376518704260357E-2</c:v>
                </c:pt>
                <c:pt idx="173">
                  <c:v>3.0376518704260357E-2</c:v>
                </c:pt>
                <c:pt idx="174">
                  <c:v>3.0376518704260357E-2</c:v>
                </c:pt>
                <c:pt idx="175">
                  <c:v>3.0376518704260357E-2</c:v>
                </c:pt>
                <c:pt idx="176">
                  <c:v>3.0376518704260357E-2</c:v>
                </c:pt>
                <c:pt idx="177">
                  <c:v>3.0376518704260357E-2</c:v>
                </c:pt>
                <c:pt idx="178">
                  <c:v>3.0376518704260357E-2</c:v>
                </c:pt>
                <c:pt idx="179">
                  <c:v>3.0376518704260357E-2</c:v>
                </c:pt>
                <c:pt idx="180">
                  <c:v>3.0376518704260357E-2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45-4922-9E99-57318BC3E744}"/>
            </c:ext>
          </c:extLst>
        </c:ser>
        <c:ser>
          <c:idx val="4"/>
          <c:order val="5"/>
          <c:tx>
            <c:strRef>
              <c:f>inflationCurves!$G$10</c:f>
              <c:strCache>
                <c:ptCount val="1"/>
                <c:pt idx="0">
                  <c:v>LT PLLU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none"/>
          </c:marker>
          <c:cat>
            <c:numRef>
              <c:f>Comparisons!$A$11:$A$191</c:f>
              <c:numCache>
                <c:formatCode>d\-mmm\-yy</c:formatCode>
                <c:ptCount val="181"/>
                <c:pt idx="0">
                  <c:v>34758</c:v>
                </c:pt>
                <c:pt idx="1">
                  <c:v>34789</c:v>
                </c:pt>
                <c:pt idx="2">
                  <c:v>34819</c:v>
                </c:pt>
                <c:pt idx="3">
                  <c:v>34850</c:v>
                </c:pt>
                <c:pt idx="4">
                  <c:v>34880</c:v>
                </c:pt>
                <c:pt idx="5">
                  <c:v>34911</c:v>
                </c:pt>
                <c:pt idx="6">
                  <c:v>34942</c:v>
                </c:pt>
                <c:pt idx="7">
                  <c:v>34972</c:v>
                </c:pt>
                <c:pt idx="8">
                  <c:v>35003</c:v>
                </c:pt>
                <c:pt idx="9">
                  <c:v>35033</c:v>
                </c:pt>
                <c:pt idx="10">
                  <c:v>35064</c:v>
                </c:pt>
                <c:pt idx="11">
                  <c:v>35095</c:v>
                </c:pt>
                <c:pt idx="12">
                  <c:v>35124</c:v>
                </c:pt>
                <c:pt idx="13">
                  <c:v>35155</c:v>
                </c:pt>
                <c:pt idx="14">
                  <c:v>35185</c:v>
                </c:pt>
                <c:pt idx="15">
                  <c:v>35216</c:v>
                </c:pt>
                <c:pt idx="16">
                  <c:v>35246</c:v>
                </c:pt>
                <c:pt idx="17">
                  <c:v>35277</c:v>
                </c:pt>
                <c:pt idx="18">
                  <c:v>35308</c:v>
                </c:pt>
                <c:pt idx="19">
                  <c:v>35338</c:v>
                </c:pt>
                <c:pt idx="20">
                  <c:v>35369</c:v>
                </c:pt>
                <c:pt idx="21">
                  <c:v>35399</c:v>
                </c:pt>
                <c:pt idx="22">
                  <c:v>35430</c:v>
                </c:pt>
                <c:pt idx="23">
                  <c:v>35461</c:v>
                </c:pt>
                <c:pt idx="24">
                  <c:v>35489</c:v>
                </c:pt>
                <c:pt idx="25">
                  <c:v>35520</c:v>
                </c:pt>
                <c:pt idx="26">
                  <c:v>35550</c:v>
                </c:pt>
                <c:pt idx="27">
                  <c:v>35581</c:v>
                </c:pt>
                <c:pt idx="28">
                  <c:v>35611</c:v>
                </c:pt>
                <c:pt idx="29">
                  <c:v>35642</c:v>
                </c:pt>
                <c:pt idx="30">
                  <c:v>35673</c:v>
                </c:pt>
                <c:pt idx="31">
                  <c:v>35703</c:v>
                </c:pt>
                <c:pt idx="32">
                  <c:v>35734</c:v>
                </c:pt>
                <c:pt idx="33">
                  <c:v>35764</c:v>
                </c:pt>
                <c:pt idx="34">
                  <c:v>35795</c:v>
                </c:pt>
                <c:pt idx="35">
                  <c:v>35826</c:v>
                </c:pt>
                <c:pt idx="36">
                  <c:v>35854</c:v>
                </c:pt>
                <c:pt idx="37">
                  <c:v>35885</c:v>
                </c:pt>
                <c:pt idx="38">
                  <c:v>35915</c:v>
                </c:pt>
                <c:pt idx="39">
                  <c:v>35946</c:v>
                </c:pt>
                <c:pt idx="40">
                  <c:v>35976</c:v>
                </c:pt>
                <c:pt idx="41">
                  <c:v>36007</c:v>
                </c:pt>
                <c:pt idx="42">
                  <c:v>36038</c:v>
                </c:pt>
                <c:pt idx="43">
                  <c:v>36068</c:v>
                </c:pt>
                <c:pt idx="44">
                  <c:v>36099</c:v>
                </c:pt>
                <c:pt idx="45">
                  <c:v>36129</c:v>
                </c:pt>
                <c:pt idx="46">
                  <c:v>36160</c:v>
                </c:pt>
                <c:pt idx="47">
                  <c:v>36191</c:v>
                </c:pt>
                <c:pt idx="48">
                  <c:v>36219</c:v>
                </c:pt>
                <c:pt idx="49">
                  <c:v>36250</c:v>
                </c:pt>
                <c:pt idx="50">
                  <c:v>36280</c:v>
                </c:pt>
                <c:pt idx="51">
                  <c:v>36311</c:v>
                </c:pt>
                <c:pt idx="52">
                  <c:v>36341</c:v>
                </c:pt>
                <c:pt idx="53">
                  <c:v>36372</c:v>
                </c:pt>
                <c:pt idx="54">
                  <c:v>36403</c:v>
                </c:pt>
                <c:pt idx="55">
                  <c:v>36433</c:v>
                </c:pt>
                <c:pt idx="56">
                  <c:v>36464</c:v>
                </c:pt>
                <c:pt idx="57">
                  <c:v>36494</c:v>
                </c:pt>
                <c:pt idx="58">
                  <c:v>36525</c:v>
                </c:pt>
                <c:pt idx="59">
                  <c:v>36556</c:v>
                </c:pt>
                <c:pt idx="60">
                  <c:v>36585</c:v>
                </c:pt>
                <c:pt idx="61">
                  <c:v>36616</c:v>
                </c:pt>
                <c:pt idx="62">
                  <c:v>36646</c:v>
                </c:pt>
                <c:pt idx="63">
                  <c:v>36677</c:v>
                </c:pt>
                <c:pt idx="64">
                  <c:v>36707</c:v>
                </c:pt>
                <c:pt idx="65">
                  <c:v>36738</c:v>
                </c:pt>
                <c:pt idx="66">
                  <c:v>36769</c:v>
                </c:pt>
                <c:pt idx="67">
                  <c:v>36799</c:v>
                </c:pt>
                <c:pt idx="68">
                  <c:v>36830</c:v>
                </c:pt>
                <c:pt idx="69">
                  <c:v>36860</c:v>
                </c:pt>
                <c:pt idx="70">
                  <c:v>36891</c:v>
                </c:pt>
                <c:pt idx="71">
                  <c:v>36922</c:v>
                </c:pt>
                <c:pt idx="72">
                  <c:v>36950</c:v>
                </c:pt>
                <c:pt idx="73">
                  <c:v>36981</c:v>
                </c:pt>
                <c:pt idx="74">
                  <c:v>37011</c:v>
                </c:pt>
                <c:pt idx="75">
                  <c:v>37042</c:v>
                </c:pt>
                <c:pt idx="76">
                  <c:v>37072</c:v>
                </c:pt>
                <c:pt idx="77">
                  <c:v>37103</c:v>
                </c:pt>
                <c:pt idx="78">
                  <c:v>37134</c:v>
                </c:pt>
                <c:pt idx="79">
                  <c:v>37164</c:v>
                </c:pt>
                <c:pt idx="80">
                  <c:v>37195</c:v>
                </c:pt>
                <c:pt idx="81">
                  <c:v>37225</c:v>
                </c:pt>
                <c:pt idx="82">
                  <c:v>37256</c:v>
                </c:pt>
                <c:pt idx="83">
                  <c:v>37287</c:v>
                </c:pt>
                <c:pt idx="84">
                  <c:v>37315</c:v>
                </c:pt>
                <c:pt idx="85">
                  <c:v>37346</c:v>
                </c:pt>
                <c:pt idx="86">
                  <c:v>37376</c:v>
                </c:pt>
                <c:pt idx="87">
                  <c:v>37407</c:v>
                </c:pt>
                <c:pt idx="88">
                  <c:v>37437</c:v>
                </c:pt>
                <c:pt idx="89">
                  <c:v>37468</c:v>
                </c:pt>
                <c:pt idx="90">
                  <c:v>37499</c:v>
                </c:pt>
                <c:pt idx="91">
                  <c:v>37529</c:v>
                </c:pt>
                <c:pt idx="92">
                  <c:v>37560</c:v>
                </c:pt>
                <c:pt idx="93">
                  <c:v>37590</c:v>
                </c:pt>
                <c:pt idx="94">
                  <c:v>37621</c:v>
                </c:pt>
                <c:pt idx="95">
                  <c:v>37652</c:v>
                </c:pt>
                <c:pt idx="96">
                  <c:v>37680</c:v>
                </c:pt>
                <c:pt idx="97">
                  <c:v>37711</c:v>
                </c:pt>
                <c:pt idx="98">
                  <c:v>37741</c:v>
                </c:pt>
                <c:pt idx="99">
                  <c:v>37772</c:v>
                </c:pt>
                <c:pt idx="100">
                  <c:v>37802</c:v>
                </c:pt>
                <c:pt idx="101">
                  <c:v>37833</c:v>
                </c:pt>
                <c:pt idx="102">
                  <c:v>37864</c:v>
                </c:pt>
                <c:pt idx="103">
                  <c:v>37894</c:v>
                </c:pt>
                <c:pt idx="104">
                  <c:v>37925</c:v>
                </c:pt>
                <c:pt idx="105">
                  <c:v>37955</c:v>
                </c:pt>
                <c:pt idx="106">
                  <c:v>37986</c:v>
                </c:pt>
                <c:pt idx="107">
                  <c:v>38017</c:v>
                </c:pt>
                <c:pt idx="108">
                  <c:v>38046</c:v>
                </c:pt>
                <c:pt idx="109">
                  <c:v>38077</c:v>
                </c:pt>
                <c:pt idx="110">
                  <c:v>38107</c:v>
                </c:pt>
                <c:pt idx="111">
                  <c:v>38138</c:v>
                </c:pt>
                <c:pt idx="112">
                  <c:v>38168</c:v>
                </c:pt>
                <c:pt idx="113">
                  <c:v>38199</c:v>
                </c:pt>
                <c:pt idx="114">
                  <c:v>38230</c:v>
                </c:pt>
                <c:pt idx="115">
                  <c:v>38260</c:v>
                </c:pt>
                <c:pt idx="116">
                  <c:v>38291</c:v>
                </c:pt>
                <c:pt idx="117">
                  <c:v>38321</c:v>
                </c:pt>
                <c:pt idx="118">
                  <c:v>38352</c:v>
                </c:pt>
                <c:pt idx="119">
                  <c:v>38383</c:v>
                </c:pt>
                <c:pt idx="120">
                  <c:v>38411</c:v>
                </c:pt>
                <c:pt idx="121">
                  <c:v>38442</c:v>
                </c:pt>
                <c:pt idx="122">
                  <c:v>38472</c:v>
                </c:pt>
                <c:pt idx="123">
                  <c:v>38503</c:v>
                </c:pt>
                <c:pt idx="124">
                  <c:v>38533</c:v>
                </c:pt>
                <c:pt idx="125">
                  <c:v>38564</c:v>
                </c:pt>
                <c:pt idx="126">
                  <c:v>38595</c:v>
                </c:pt>
                <c:pt idx="127">
                  <c:v>38625</c:v>
                </c:pt>
                <c:pt idx="128">
                  <c:v>38656</c:v>
                </c:pt>
                <c:pt idx="129">
                  <c:v>38686</c:v>
                </c:pt>
                <c:pt idx="130">
                  <c:v>38717</c:v>
                </c:pt>
                <c:pt idx="131">
                  <c:v>38748</c:v>
                </c:pt>
                <c:pt idx="132">
                  <c:v>38776</c:v>
                </c:pt>
                <c:pt idx="133">
                  <c:v>38807</c:v>
                </c:pt>
                <c:pt idx="134">
                  <c:v>38837</c:v>
                </c:pt>
                <c:pt idx="135">
                  <c:v>38868</c:v>
                </c:pt>
                <c:pt idx="136">
                  <c:v>38898</c:v>
                </c:pt>
                <c:pt idx="137">
                  <c:v>38929</c:v>
                </c:pt>
                <c:pt idx="138">
                  <c:v>38960</c:v>
                </c:pt>
                <c:pt idx="139">
                  <c:v>38990</c:v>
                </c:pt>
                <c:pt idx="140">
                  <c:v>39021</c:v>
                </c:pt>
                <c:pt idx="141">
                  <c:v>39051</c:v>
                </c:pt>
                <c:pt idx="142">
                  <c:v>39082</c:v>
                </c:pt>
                <c:pt idx="143">
                  <c:v>39113</c:v>
                </c:pt>
                <c:pt idx="144">
                  <c:v>39141</c:v>
                </c:pt>
                <c:pt idx="145">
                  <c:v>39172</c:v>
                </c:pt>
                <c:pt idx="146">
                  <c:v>39202</c:v>
                </c:pt>
                <c:pt idx="147">
                  <c:v>39233</c:v>
                </c:pt>
                <c:pt idx="148">
                  <c:v>39263</c:v>
                </c:pt>
                <c:pt idx="149">
                  <c:v>39294</c:v>
                </c:pt>
                <c:pt idx="150">
                  <c:v>39325</c:v>
                </c:pt>
                <c:pt idx="151">
                  <c:v>39355</c:v>
                </c:pt>
                <c:pt idx="152">
                  <c:v>39386</c:v>
                </c:pt>
                <c:pt idx="153">
                  <c:v>39416</c:v>
                </c:pt>
                <c:pt idx="154">
                  <c:v>39447</c:v>
                </c:pt>
                <c:pt idx="155">
                  <c:v>39478</c:v>
                </c:pt>
                <c:pt idx="156">
                  <c:v>39507</c:v>
                </c:pt>
                <c:pt idx="157">
                  <c:v>39538</c:v>
                </c:pt>
                <c:pt idx="158">
                  <c:v>39568</c:v>
                </c:pt>
                <c:pt idx="159">
                  <c:v>39599</c:v>
                </c:pt>
                <c:pt idx="160">
                  <c:v>39629</c:v>
                </c:pt>
                <c:pt idx="161">
                  <c:v>39660</c:v>
                </c:pt>
                <c:pt idx="162">
                  <c:v>39691</c:v>
                </c:pt>
                <c:pt idx="163">
                  <c:v>39721</c:v>
                </c:pt>
                <c:pt idx="164">
                  <c:v>39752</c:v>
                </c:pt>
                <c:pt idx="165">
                  <c:v>39782</c:v>
                </c:pt>
                <c:pt idx="166">
                  <c:v>39813</c:v>
                </c:pt>
                <c:pt idx="167">
                  <c:v>39844</c:v>
                </c:pt>
                <c:pt idx="168">
                  <c:v>39872</c:v>
                </c:pt>
                <c:pt idx="169">
                  <c:v>39903</c:v>
                </c:pt>
                <c:pt idx="170">
                  <c:v>39933</c:v>
                </c:pt>
                <c:pt idx="171">
                  <c:v>39964</c:v>
                </c:pt>
                <c:pt idx="172">
                  <c:v>39994</c:v>
                </c:pt>
                <c:pt idx="173">
                  <c:v>40025</c:v>
                </c:pt>
                <c:pt idx="174">
                  <c:v>40056</c:v>
                </c:pt>
                <c:pt idx="175">
                  <c:v>40086</c:v>
                </c:pt>
                <c:pt idx="176">
                  <c:v>40117</c:v>
                </c:pt>
                <c:pt idx="177">
                  <c:v>40147</c:v>
                </c:pt>
                <c:pt idx="178">
                  <c:v>40178</c:v>
                </c:pt>
                <c:pt idx="179">
                  <c:v>40209</c:v>
                </c:pt>
                <c:pt idx="180">
                  <c:v>40237</c:v>
                </c:pt>
              </c:numCache>
            </c:numRef>
          </c:cat>
          <c:val>
            <c:numRef>
              <c:f>inflationCurves!$G$11:$G$191</c:f>
              <c:numCache>
                <c:formatCode>0.00%</c:formatCode>
                <c:ptCount val="181"/>
                <c:pt idx="0">
                  <c:v>3.080479441880668E-2</c:v>
                </c:pt>
                <c:pt idx="1">
                  <c:v>2.9705058000441955E-2</c:v>
                </c:pt>
                <c:pt idx="2">
                  <c:v>2.9083632048291029E-2</c:v>
                </c:pt>
                <c:pt idx="3">
                  <c:v>2.8206924878267193E-2</c:v>
                </c:pt>
                <c:pt idx="4">
                  <c:v>2.8278599350696512E-2</c:v>
                </c:pt>
                <c:pt idx="5">
                  <c:v>2.8274342831715135E-2</c:v>
                </c:pt>
                <c:pt idx="6">
                  <c:v>2.8262753737410027E-2</c:v>
                </c:pt>
                <c:pt idx="7">
                  <c:v>2.8267150768684069E-2</c:v>
                </c:pt>
                <c:pt idx="8">
                  <c:v>2.8279741567775043E-2</c:v>
                </c:pt>
                <c:pt idx="9">
                  <c:v>2.8308108636282647E-2</c:v>
                </c:pt>
                <c:pt idx="10">
                  <c:v>2.8333215892908686E-2</c:v>
                </c:pt>
                <c:pt idx="11">
                  <c:v>2.8271975029821893E-2</c:v>
                </c:pt>
                <c:pt idx="12">
                  <c:v>2.8261965514373325E-2</c:v>
                </c:pt>
                <c:pt idx="13">
                  <c:v>2.854852947862286E-2</c:v>
                </c:pt>
                <c:pt idx="14">
                  <c:v>2.8845038273758745E-2</c:v>
                </c:pt>
                <c:pt idx="15">
                  <c:v>2.9220731779418505E-2</c:v>
                </c:pt>
                <c:pt idx="16">
                  <c:v>2.960705762386549E-2</c:v>
                </c:pt>
                <c:pt idx="17">
                  <c:v>3.0053081217615022E-2</c:v>
                </c:pt>
                <c:pt idx="18">
                  <c:v>3.0484394475272913E-2</c:v>
                </c:pt>
                <c:pt idx="19">
                  <c:v>3.0932106073065582E-2</c:v>
                </c:pt>
                <c:pt idx="20">
                  <c:v>3.1370539046741759E-2</c:v>
                </c:pt>
                <c:pt idx="21">
                  <c:v>3.1795876302805427E-2</c:v>
                </c:pt>
                <c:pt idx="22">
                  <c:v>3.2220076906670669E-2</c:v>
                </c:pt>
                <c:pt idx="23">
                  <c:v>3.2616876894401708E-2</c:v>
                </c:pt>
                <c:pt idx="24">
                  <c:v>3.3021911171426638E-2</c:v>
                </c:pt>
                <c:pt idx="25">
                  <c:v>3.340255286491927E-2</c:v>
                </c:pt>
                <c:pt idx="26">
                  <c:v>3.3732857345676173E-2</c:v>
                </c:pt>
                <c:pt idx="27">
                  <c:v>3.4069179929682766E-2</c:v>
                </c:pt>
                <c:pt idx="28">
                  <c:v>3.4371283228279439E-2</c:v>
                </c:pt>
                <c:pt idx="29">
                  <c:v>3.4694411679544596E-2</c:v>
                </c:pt>
                <c:pt idx="30">
                  <c:v>3.4978170581655026E-2</c:v>
                </c:pt>
                <c:pt idx="31">
                  <c:v>3.5243276503346875E-2</c:v>
                </c:pt>
                <c:pt idx="32">
                  <c:v>3.5478094944686345E-2</c:v>
                </c:pt>
                <c:pt idx="33">
                  <c:v>3.5675129413737211E-2</c:v>
                </c:pt>
                <c:pt idx="34">
                  <c:v>3.5850060887897099E-2</c:v>
                </c:pt>
                <c:pt idx="35">
                  <c:v>3.6099159522696982E-2</c:v>
                </c:pt>
                <c:pt idx="36">
                  <c:v>3.6134393414484357E-2</c:v>
                </c:pt>
                <c:pt idx="37">
                  <c:v>3.6331056743635605E-2</c:v>
                </c:pt>
                <c:pt idx="38">
                  <c:v>3.6303246323210962E-2</c:v>
                </c:pt>
                <c:pt idx="39">
                  <c:v>3.6423309126094955E-2</c:v>
                </c:pt>
                <c:pt idx="40">
                  <c:v>3.6248670803721225E-2</c:v>
                </c:pt>
                <c:pt idx="41">
                  <c:v>3.6394008945220269E-2</c:v>
                </c:pt>
                <c:pt idx="42">
                  <c:v>3.6228975174200671E-2</c:v>
                </c:pt>
                <c:pt idx="43">
                  <c:v>3.630177273857603E-2</c:v>
                </c:pt>
                <c:pt idx="44">
                  <c:v>3.6121143211101894E-2</c:v>
                </c:pt>
                <c:pt idx="45">
                  <c:v>3.611515511001915E-2</c:v>
                </c:pt>
                <c:pt idx="46">
                  <c:v>3.5987491238344507E-2</c:v>
                </c:pt>
                <c:pt idx="47">
                  <c:v>3.5885586842231657E-2</c:v>
                </c:pt>
                <c:pt idx="48">
                  <c:v>3.5754990707842729E-2</c:v>
                </c:pt>
                <c:pt idx="49">
                  <c:v>3.5635488713393206E-2</c:v>
                </c:pt>
                <c:pt idx="50">
                  <c:v>3.545886896799505E-2</c:v>
                </c:pt>
                <c:pt idx="51">
                  <c:v>3.5305610821199991E-2</c:v>
                </c:pt>
                <c:pt idx="52">
                  <c:v>3.4989836897049736E-2</c:v>
                </c:pt>
                <c:pt idx="53">
                  <c:v>3.4908292617606959E-2</c:v>
                </c:pt>
                <c:pt idx="54">
                  <c:v>3.4608047201734139E-2</c:v>
                </c:pt>
                <c:pt idx="55">
                  <c:v>3.4500192109721904E-2</c:v>
                </c:pt>
                <c:pt idx="56">
                  <c:v>3.4192073826577948E-2</c:v>
                </c:pt>
                <c:pt idx="57">
                  <c:v>3.4038171673250843E-2</c:v>
                </c:pt>
                <c:pt idx="58">
                  <c:v>3.3812312826993506E-2</c:v>
                </c:pt>
                <c:pt idx="59">
                  <c:v>3.358063510877788E-2</c:v>
                </c:pt>
                <c:pt idx="60">
                  <c:v>3.3348493487552193E-2</c:v>
                </c:pt>
                <c:pt idx="61">
                  <c:v>3.3105419291001491E-2</c:v>
                </c:pt>
                <c:pt idx="62">
                  <c:v>3.2871625773081586E-2</c:v>
                </c:pt>
                <c:pt idx="63">
                  <c:v>3.2623523937008882E-2</c:v>
                </c:pt>
                <c:pt idx="64">
                  <c:v>3.2251641653052922E-2</c:v>
                </c:pt>
                <c:pt idx="65">
                  <c:v>3.2107194988876951E-2</c:v>
                </c:pt>
                <c:pt idx="66">
                  <c:v>3.1771102844194613E-2</c:v>
                </c:pt>
                <c:pt idx="67">
                  <c:v>3.1621106780143605E-2</c:v>
                </c:pt>
                <c:pt idx="68">
                  <c:v>3.1284130182554305E-2</c:v>
                </c:pt>
                <c:pt idx="69">
                  <c:v>3.110523086431962E-2</c:v>
                </c:pt>
                <c:pt idx="70">
                  <c:v>3.0869057673251998E-2</c:v>
                </c:pt>
                <c:pt idx="71">
                  <c:v>3.0622020941813564E-2</c:v>
                </c:pt>
                <c:pt idx="72">
                  <c:v>3.0387291812187814E-2</c:v>
                </c:pt>
                <c:pt idx="73">
                  <c:v>3.0141808831366093E-2</c:v>
                </c:pt>
                <c:pt idx="74">
                  <c:v>2.9917397084555548E-2</c:v>
                </c:pt>
                <c:pt idx="75">
                  <c:v>2.967780756738074E-2</c:v>
                </c:pt>
                <c:pt idx="76">
                  <c:v>2.9314993323360752E-2</c:v>
                </c:pt>
                <c:pt idx="77">
                  <c:v>2.9197706793762872E-2</c:v>
                </c:pt>
                <c:pt idx="78">
                  <c:v>2.8883026453008252E-2</c:v>
                </c:pt>
                <c:pt idx="79">
                  <c:v>2.8762418885212693E-2</c:v>
                </c:pt>
                <c:pt idx="80">
                  <c:v>2.8453660895486021E-2</c:v>
                </c:pt>
                <c:pt idx="81">
                  <c:v>2.8312734156737438E-2</c:v>
                </c:pt>
                <c:pt idx="82">
                  <c:v>2.8106887715854494E-2</c:v>
                </c:pt>
                <c:pt idx="83">
                  <c:v>2.7915883229596379E-2</c:v>
                </c:pt>
                <c:pt idx="84">
                  <c:v>2.7750459062896055E-2</c:v>
                </c:pt>
                <c:pt idx="85">
                  <c:v>2.7577885177906394E-2</c:v>
                </c:pt>
                <c:pt idx="86">
                  <c:v>2.741880535414477E-2</c:v>
                </c:pt>
                <c:pt idx="87">
                  <c:v>2.7253613185056681E-2</c:v>
                </c:pt>
                <c:pt idx="88">
                  <c:v>2.6961835313398783E-2</c:v>
                </c:pt>
                <c:pt idx="89">
                  <c:v>2.6916899549858229E-2</c:v>
                </c:pt>
                <c:pt idx="90">
                  <c:v>2.6671916198612425E-2</c:v>
                </c:pt>
                <c:pt idx="91">
                  <c:v>2.6628295736936834E-2</c:v>
                </c:pt>
                <c:pt idx="92">
                  <c:v>2.6399307647290992E-2</c:v>
                </c:pt>
                <c:pt idx="93">
                  <c:v>2.6332003733235153E-2</c:v>
                </c:pt>
                <c:pt idx="94">
                  <c:v>2.6200777640623396E-2</c:v>
                </c:pt>
                <c:pt idx="95">
                  <c:v>2.6071592515524912E-2</c:v>
                </c:pt>
                <c:pt idx="96">
                  <c:v>2.5943714722647785E-2</c:v>
                </c:pt>
                <c:pt idx="97">
                  <c:v>2.5840661735549598E-2</c:v>
                </c:pt>
                <c:pt idx="98">
                  <c:v>2.5706750483390394E-2</c:v>
                </c:pt>
                <c:pt idx="99">
                  <c:v>2.5605524396128745E-2</c:v>
                </c:pt>
                <c:pt idx="100">
                  <c:v>2.5356170120364691E-2</c:v>
                </c:pt>
                <c:pt idx="101">
                  <c:v>2.5359480070778047E-2</c:v>
                </c:pt>
                <c:pt idx="102">
                  <c:v>2.5154231774228285E-2</c:v>
                </c:pt>
                <c:pt idx="103">
                  <c:v>2.5164569406320992E-2</c:v>
                </c:pt>
                <c:pt idx="104">
                  <c:v>2.4969583231831041E-2</c:v>
                </c:pt>
                <c:pt idx="105">
                  <c:v>2.4957866366954778E-2</c:v>
                </c:pt>
                <c:pt idx="106">
                  <c:v>2.4872960665193327E-2</c:v>
                </c:pt>
                <c:pt idx="107">
                  <c:v>2.4781342292678931E-2</c:v>
                </c:pt>
                <c:pt idx="108">
                  <c:v>2.4701345222738529E-2</c:v>
                </c:pt>
                <c:pt idx="109">
                  <c:v>2.4639846854865664E-2</c:v>
                </c:pt>
                <c:pt idx="110">
                  <c:v>2.4545596513246865E-2</c:v>
                </c:pt>
                <c:pt idx="111">
                  <c:v>2.4489987052261887E-2</c:v>
                </c:pt>
                <c:pt idx="112">
                  <c:v>2.4279596663181392E-2</c:v>
                </c:pt>
                <c:pt idx="113">
                  <c:v>2.4328372736557649E-2</c:v>
                </c:pt>
                <c:pt idx="114">
                  <c:v>2.415703780377234E-2</c:v>
                </c:pt>
                <c:pt idx="115">
                  <c:v>2.420391187348515E-2</c:v>
                </c:pt>
                <c:pt idx="116">
                  <c:v>2.4048682842209134E-2</c:v>
                </c:pt>
                <c:pt idx="117">
                  <c:v>2.4073143419537063E-2</c:v>
                </c:pt>
                <c:pt idx="118">
                  <c:v>2.4021810343881938E-2</c:v>
                </c:pt>
                <c:pt idx="119">
                  <c:v>2.3963954982716015E-2</c:v>
                </c:pt>
                <c:pt idx="120">
                  <c:v>2.3921641553910033E-2</c:v>
                </c:pt>
                <c:pt idx="121">
                  <c:v>2.3888568436445594E-2</c:v>
                </c:pt>
                <c:pt idx="122">
                  <c:v>2.3829006197547284E-2</c:v>
                </c:pt>
                <c:pt idx="123">
                  <c:v>2.3801286168386369E-2</c:v>
                </c:pt>
                <c:pt idx="124">
                  <c:v>2.3624561668933779E-2</c:v>
                </c:pt>
                <c:pt idx="125">
                  <c:v>2.3700950170402846E-2</c:v>
                </c:pt>
                <c:pt idx="126">
                  <c:v>2.3562885687151518E-2</c:v>
                </c:pt>
                <c:pt idx="127">
                  <c:v>2.363601522276744E-2</c:v>
                </c:pt>
                <c:pt idx="128">
                  <c:v>2.3508755621630524E-2</c:v>
                </c:pt>
                <c:pt idx="129">
                  <c:v>2.3557798237234005E-2</c:v>
                </c:pt>
                <c:pt idx="130">
                  <c:v>2.3534604666564832E-2</c:v>
                </c:pt>
                <c:pt idx="131">
                  <c:v>2.3500061194784261E-2</c:v>
                </c:pt>
                <c:pt idx="132">
                  <c:v>2.3482353582490373E-2</c:v>
                </c:pt>
                <c:pt idx="133">
                  <c:v>2.3475031253096527E-2</c:v>
                </c:pt>
                <c:pt idx="134">
                  <c:v>2.3437604410911347E-2</c:v>
                </c:pt>
                <c:pt idx="135">
                  <c:v>2.3432493549815112E-2</c:v>
                </c:pt>
                <c:pt idx="136">
                  <c:v>2.3269533555713585E-2</c:v>
                </c:pt>
                <c:pt idx="137">
                  <c:v>2.3374130321716043E-2</c:v>
                </c:pt>
                <c:pt idx="138">
                  <c:v>2.325761931215364E-2</c:v>
                </c:pt>
                <c:pt idx="139">
                  <c:v>2.3355227463111743E-2</c:v>
                </c:pt>
                <c:pt idx="140">
                  <c:v>2.3243432760041618E-2</c:v>
                </c:pt>
                <c:pt idx="141">
                  <c:v>2.3310832331130567E-2</c:v>
                </c:pt>
                <c:pt idx="142">
                  <c:v>2.3306840405310399E-2</c:v>
                </c:pt>
                <c:pt idx="143">
                  <c:v>2.3291969270027673E-2</c:v>
                </c:pt>
                <c:pt idx="144">
                  <c:v>2.3287951109140611E-2</c:v>
                </c:pt>
                <c:pt idx="145">
                  <c:v>2.3298273690480098E-2</c:v>
                </c:pt>
                <c:pt idx="146">
                  <c:v>2.3278937223410231E-2</c:v>
                </c:pt>
                <c:pt idx="147">
                  <c:v>2.328586172318824E-2</c:v>
                </c:pt>
                <c:pt idx="148">
                  <c:v>2.3138819461177653E-2</c:v>
                </c:pt>
                <c:pt idx="149">
                  <c:v>2.3258573328648897E-2</c:v>
                </c:pt>
                <c:pt idx="150">
                  <c:v>2.3153429135852194E-2</c:v>
                </c:pt>
                <c:pt idx="151">
                  <c:v>2.3265653041693053E-2</c:v>
                </c:pt>
                <c:pt idx="152">
                  <c:v>2.3175408475463361E-2</c:v>
                </c:pt>
                <c:pt idx="153">
                  <c:v>2.3252760920102037E-2</c:v>
                </c:pt>
                <c:pt idx="154">
                  <c:v>2.3256967143058083E-2</c:v>
                </c:pt>
                <c:pt idx="155">
                  <c:v>2.3259568588346619E-2</c:v>
                </c:pt>
                <c:pt idx="156">
                  <c:v>2.3261958838103326E-2</c:v>
                </c:pt>
                <c:pt idx="157">
                  <c:v>2.3289820528370267E-2</c:v>
                </c:pt>
                <c:pt idx="158">
                  <c:v>2.327490418356529E-2</c:v>
                </c:pt>
                <c:pt idx="159">
                  <c:v>2.3300454564282376E-2</c:v>
                </c:pt>
                <c:pt idx="160">
                  <c:v>2.3163167146077347E-2</c:v>
                </c:pt>
                <c:pt idx="161">
                  <c:v>2.3287711557489231E-2</c:v>
                </c:pt>
                <c:pt idx="162">
                  <c:v>2.3191508941903589E-2</c:v>
                </c:pt>
                <c:pt idx="163">
                  <c:v>2.3315303519207835E-2</c:v>
                </c:pt>
                <c:pt idx="164">
                  <c:v>2.3232651546535095E-2</c:v>
                </c:pt>
                <c:pt idx="165">
                  <c:v>2.33185416109719E-2</c:v>
                </c:pt>
                <c:pt idx="166">
                  <c:v>2.3338902477875928E-2</c:v>
                </c:pt>
                <c:pt idx="167">
                  <c:v>2.3340526835634052E-2</c:v>
                </c:pt>
                <c:pt idx="168">
                  <c:v>2.3357711813208192E-2</c:v>
                </c:pt>
                <c:pt idx="169">
                  <c:v>2.3389794644211998E-2</c:v>
                </c:pt>
                <c:pt idx="170">
                  <c:v>2.3384985495285646E-2</c:v>
                </c:pt>
                <c:pt idx="171">
                  <c:v>2.3415051418972023E-2</c:v>
                </c:pt>
                <c:pt idx="172">
                  <c:v>2.3289511085608693E-2</c:v>
                </c:pt>
                <c:pt idx="173">
                  <c:v>2.3418619729522024E-2</c:v>
                </c:pt>
                <c:pt idx="174">
                  <c:v>2.3329637695924429E-2</c:v>
                </c:pt>
                <c:pt idx="175">
                  <c:v>2.3458967730051367E-2</c:v>
                </c:pt>
                <c:pt idx="176">
                  <c:v>2.3376668669214534E-2</c:v>
                </c:pt>
                <c:pt idx="177">
                  <c:v>2.3475165329071256E-2</c:v>
                </c:pt>
                <c:pt idx="178">
                  <c:v>2.3498413194433757E-2</c:v>
                </c:pt>
                <c:pt idx="179">
                  <c:v>2.3506852370046474E-2</c:v>
                </c:pt>
                <c:pt idx="180">
                  <c:v>2.3529256805059205E-2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45-4922-9E99-57318BC3E744}"/>
            </c:ext>
          </c:extLst>
        </c:ser>
        <c:ser>
          <c:idx val="5"/>
          <c:order val="6"/>
          <c:tx>
            <c:strRef>
              <c:f>inflationCurves!$M$10</c:f>
              <c:strCache>
                <c:ptCount val="1"/>
                <c:pt idx="0">
                  <c:v>Blend DZCV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Comparisons!$A$71:$A$298</c:f>
              <c:numCache>
                <c:formatCode>d\-mmm\-yy</c:formatCode>
                <c:ptCount val="22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  <c:pt idx="209">
                  <c:v>42947</c:v>
                </c:pt>
                <c:pt idx="210">
                  <c:v>42978</c:v>
                </c:pt>
                <c:pt idx="211">
                  <c:v>43008</c:v>
                </c:pt>
                <c:pt idx="212">
                  <c:v>43039</c:v>
                </c:pt>
                <c:pt idx="213">
                  <c:v>43069</c:v>
                </c:pt>
                <c:pt idx="214">
                  <c:v>43100</c:v>
                </c:pt>
                <c:pt idx="215">
                  <c:v>43131</c:v>
                </c:pt>
                <c:pt idx="216">
                  <c:v>43159</c:v>
                </c:pt>
                <c:pt idx="217">
                  <c:v>43190</c:v>
                </c:pt>
                <c:pt idx="218">
                  <c:v>43220</c:v>
                </c:pt>
                <c:pt idx="219">
                  <c:v>43251</c:v>
                </c:pt>
                <c:pt idx="220">
                  <c:v>43281</c:v>
                </c:pt>
                <c:pt idx="221">
                  <c:v>43312</c:v>
                </c:pt>
                <c:pt idx="222">
                  <c:v>43343</c:v>
                </c:pt>
                <c:pt idx="223">
                  <c:v>43373</c:v>
                </c:pt>
                <c:pt idx="224">
                  <c:v>43404</c:v>
                </c:pt>
                <c:pt idx="225">
                  <c:v>43434</c:v>
                </c:pt>
                <c:pt idx="226">
                  <c:v>43465</c:v>
                </c:pt>
                <c:pt idx="227">
                  <c:v>43496</c:v>
                </c:pt>
              </c:numCache>
            </c:numRef>
          </c:cat>
          <c:val>
            <c:numRef>
              <c:f>inflationCurves!$M$11:$M$191</c:f>
              <c:numCache>
                <c:formatCode>0.00%</c:formatCode>
                <c:ptCount val="181"/>
                <c:pt idx="0">
                  <c:v>4.8355899419729731E-3</c:v>
                </c:pt>
                <c:pt idx="1">
                  <c:v>5.3776286086267434E-3</c:v>
                </c:pt>
                <c:pt idx="2">
                  <c:v>5.9078902385585269E-3</c:v>
                </c:pt>
                <c:pt idx="3">
                  <c:v>6.4266307149782936E-3</c:v>
                </c:pt>
                <c:pt idx="4">
                  <c:v>6.9341003614447451E-3</c:v>
                </c:pt>
                <c:pt idx="5">
                  <c:v>7.430544062661526E-3</c:v>
                </c:pt>
                <c:pt idx="6">
                  <c:v>7.91620138264886E-3</c:v>
                </c:pt>
                <c:pt idx="7">
                  <c:v>8.3913066803476336E-3</c:v>
                </c:pt>
                <c:pt idx="8">
                  <c:v>8.8560892227117164E-3</c:v>
                </c:pt>
                <c:pt idx="9">
                  <c:v>1.1147240167495494E-2</c:v>
                </c:pt>
                <c:pt idx="10">
                  <c:v>1.3054098101474711E-2</c:v>
                </c:pt>
                <c:pt idx="11">
                  <c:v>1.4613421838297216E-2</c:v>
                </c:pt>
                <c:pt idx="12">
                  <c:v>1.5911705473460026E-2</c:v>
                </c:pt>
                <c:pt idx="13">
                  <c:v>1.7162505636462981E-2</c:v>
                </c:pt>
                <c:pt idx="14">
                  <c:v>1.827505940494158E-2</c:v>
                </c:pt>
                <c:pt idx="15">
                  <c:v>1.9319167872645045E-2</c:v>
                </c:pt>
                <c:pt idx="16">
                  <c:v>2.0278279066888474E-2</c:v>
                </c:pt>
                <c:pt idx="17">
                  <c:v>2.1202181170747545E-2</c:v>
                </c:pt>
                <c:pt idx="18">
                  <c:v>2.205491640994935E-2</c:v>
                </c:pt>
                <c:pt idx="19">
                  <c:v>2.2869746862933433E-2</c:v>
                </c:pt>
                <c:pt idx="20">
                  <c:v>2.3634811903910355E-2</c:v>
                </c:pt>
                <c:pt idx="21">
                  <c:v>2.434990914221017E-2</c:v>
                </c:pt>
                <c:pt idx="22">
                  <c:v>2.5033449914335419E-2</c:v>
                </c:pt>
                <c:pt idx="23">
                  <c:v>2.566396754414825E-2</c:v>
                </c:pt>
                <c:pt idx="24">
                  <c:v>2.6277116681334891E-2</c:v>
                </c:pt>
                <c:pt idx="25">
                  <c:v>2.6847570711019998E-2</c:v>
                </c:pt>
                <c:pt idx="26">
                  <c:v>2.7347800025726936E-2</c:v>
                </c:pt>
                <c:pt idx="27">
                  <c:v>2.7841264549524288E-2</c:v>
                </c:pt>
                <c:pt idx="28">
                  <c:v>2.8285974623292701E-2</c:v>
                </c:pt>
                <c:pt idx="29">
                  <c:v>2.8733648752181509E-2</c:v>
                </c:pt>
                <c:pt idx="30">
                  <c:v>2.9131003777339806E-2</c:v>
                </c:pt>
                <c:pt idx="31">
                  <c:v>2.9501014264713927E-2</c:v>
                </c:pt>
                <c:pt idx="32">
                  <c:v>2.983227031643582E-2</c:v>
                </c:pt>
                <c:pt idx="33">
                  <c:v>3.0117109982774275E-2</c:v>
                </c:pt>
                <c:pt idx="34">
                  <c:v>3.0373638073915188E-2</c:v>
                </c:pt>
                <c:pt idx="35">
                  <c:v>3.0679389451365946E-2</c:v>
                </c:pt>
                <c:pt idx="36">
                  <c:v>3.0796796472457044E-2</c:v>
                </c:pt>
                <c:pt idx="37">
                  <c:v>3.1040145673414572E-2</c:v>
                </c:pt>
                <c:pt idx="38">
                  <c:v>3.1080733410980072E-2</c:v>
                </c:pt>
                <c:pt idx="39">
                  <c:v>3.1241905481067301E-2</c:v>
                </c:pt>
                <c:pt idx="40">
                  <c:v>3.1144126443817442E-2</c:v>
                </c:pt>
                <c:pt idx="41">
                  <c:v>3.1309436490133652E-2</c:v>
                </c:pt>
                <c:pt idx="42">
                  <c:v>3.1203829897572845E-2</c:v>
                </c:pt>
                <c:pt idx="43">
                  <c:v>3.1294744893358227E-2</c:v>
                </c:pt>
                <c:pt idx="44">
                  <c:v>3.1164093583566081E-2</c:v>
                </c:pt>
                <c:pt idx="45">
                  <c:v>3.1176136430098516E-2</c:v>
                </c:pt>
                <c:pt idx="46">
                  <c:v>3.1079651992364409E-2</c:v>
                </c:pt>
                <c:pt idx="47">
                  <c:v>3.1000136643872595E-2</c:v>
                </c:pt>
                <c:pt idx="48">
                  <c:v>3.0891648979913509E-2</c:v>
                </c:pt>
                <c:pt idx="49">
                  <c:v>3.0788311769969004E-2</c:v>
                </c:pt>
                <c:pt idx="50">
                  <c:v>3.0632899777145044E-2</c:v>
                </c:pt>
                <c:pt idx="51">
                  <c:v>3.0493256967329383E-2</c:v>
                </c:pt>
                <c:pt idx="52">
                  <c:v>3.0211948472832338E-2</c:v>
                </c:pt>
                <c:pt idx="53">
                  <c:v>3.0127046660095785E-2</c:v>
                </c:pt>
                <c:pt idx="54">
                  <c:v>2.9853162640202911E-2</c:v>
                </c:pt>
                <c:pt idx="55">
                  <c:v>2.9740359151285728E-2</c:v>
                </c:pt>
                <c:pt idx="56">
                  <c:v>2.945407315183593E-2</c:v>
                </c:pt>
                <c:pt idx="57">
                  <c:v>2.929823602102976E-2</c:v>
                </c:pt>
                <c:pt idx="58">
                  <c:v>2.9078135463526781E-2</c:v>
                </c:pt>
                <c:pt idx="59">
                  <c:v>2.8852273642417117E-2</c:v>
                </c:pt>
                <c:pt idx="60">
                  <c:v>2.8623507044467117E-2</c:v>
                </c:pt>
                <c:pt idx="61">
                  <c:v>2.8383998695462712E-2</c:v>
                </c:pt>
                <c:pt idx="62">
                  <c:v>2.8154473941989434E-2</c:v>
                </c:pt>
                <c:pt idx="63">
                  <c:v>2.7908463130724145E-2</c:v>
                </c:pt>
                <c:pt idx="64">
                  <c:v>2.7556860525476061E-2</c:v>
                </c:pt>
                <c:pt idx="65">
                  <c:v>2.7397757737925178E-2</c:v>
                </c:pt>
                <c:pt idx="66">
                  <c:v>2.7075355964154609E-2</c:v>
                </c:pt>
                <c:pt idx="67">
                  <c:v>2.691033218551481E-2</c:v>
                </c:pt>
                <c:pt idx="68">
                  <c:v>2.6585038139698248E-2</c:v>
                </c:pt>
                <c:pt idx="69">
                  <c:v>2.6395782931712297E-2</c:v>
                </c:pt>
                <c:pt idx="70">
                  <c:v>2.6156132262334496E-2</c:v>
                </c:pt>
                <c:pt idx="71">
                  <c:v>2.5908288878124599E-2</c:v>
                </c:pt>
                <c:pt idx="72">
                  <c:v>2.5669696376427509E-2</c:v>
                </c:pt>
                <c:pt idx="73">
                  <c:v>2.5421939728613667E-2</c:v>
                </c:pt>
                <c:pt idx="74">
                  <c:v>2.5195953334447081E-2</c:v>
                </c:pt>
                <c:pt idx="75">
                  <c:v>2.4953484187469351E-2</c:v>
                </c:pt>
                <c:pt idx="76">
                  <c:v>2.4607087007027757E-2</c:v>
                </c:pt>
                <c:pt idx="77">
                  <c:v>2.4469671353189532E-2</c:v>
                </c:pt>
                <c:pt idx="78">
                  <c:v>2.4164997275805143E-2</c:v>
                </c:pt>
                <c:pt idx="79">
                  <c:v>2.4025425926042576E-2</c:v>
                </c:pt>
                <c:pt idx="80">
                  <c:v>2.3725399693665734E-2</c:v>
                </c:pt>
                <c:pt idx="81">
                  <c:v>2.3570453936148403E-2</c:v>
                </c:pt>
                <c:pt idx="82">
                  <c:v>2.3359324647598455E-2</c:v>
                </c:pt>
                <c:pt idx="83">
                  <c:v>2.3162501027682705E-2</c:v>
                </c:pt>
                <c:pt idx="84">
                  <c:v>2.2986954133546272E-2</c:v>
                </c:pt>
                <c:pt idx="85">
                  <c:v>2.2805848251856695E-2</c:v>
                </c:pt>
                <c:pt idx="86">
                  <c:v>2.2640019628891381E-2</c:v>
                </c:pt>
                <c:pt idx="87">
                  <c:v>2.2466329926905188E-2</c:v>
                </c:pt>
                <c:pt idx="88">
                  <c:v>2.2186030101476326E-2</c:v>
                </c:pt>
                <c:pt idx="89">
                  <c:v>2.2116354594185657E-2</c:v>
                </c:pt>
                <c:pt idx="90">
                  <c:v>2.187724029006342E-2</c:v>
                </c:pt>
                <c:pt idx="91">
                  <c:v>2.1809921399841354E-2</c:v>
                </c:pt>
                <c:pt idx="92">
                  <c:v>2.1584748719469738E-2</c:v>
                </c:pt>
                <c:pt idx="93">
                  <c:v>2.1499371437706829E-2</c:v>
                </c:pt>
                <c:pt idx="94">
                  <c:v>2.1359043085679371E-2</c:v>
                </c:pt>
                <c:pt idx="95">
                  <c:v>2.1221977290916953E-2</c:v>
                </c:pt>
                <c:pt idx="96">
                  <c:v>2.108577167863589E-2</c:v>
                </c:pt>
                <c:pt idx="97">
                  <c:v>2.0971428953414806E-2</c:v>
                </c:pt>
                <c:pt idx="98">
                  <c:v>2.0832969315128201E-2</c:v>
                </c:pt>
                <c:pt idx="99">
                  <c:v>2.0721412582226331E-2</c:v>
                </c:pt>
                <c:pt idx="100">
                  <c:v>2.0484608422201164E-2</c:v>
                </c:pt>
                <c:pt idx="101">
                  <c:v>2.0463654327447834E-2</c:v>
                </c:pt>
                <c:pt idx="102">
                  <c:v>2.0265733598396406E-2</c:v>
                </c:pt>
                <c:pt idx="103">
                  <c:v>2.0251986359008701E-2</c:v>
                </c:pt>
                <c:pt idx="104">
                  <c:v>2.0063284608528735E-2</c:v>
                </c:pt>
                <c:pt idx="105">
                  <c:v>2.003254788692331E-2</c:v>
                </c:pt>
                <c:pt idx="106">
                  <c:v>1.9939114528796209E-2</c:v>
                </c:pt>
                <c:pt idx="107">
                  <c:v>1.9841157264439895E-2</c:v>
                </c:pt>
                <c:pt idx="108">
                  <c:v>1.9753033850772445E-2</c:v>
                </c:pt>
                <c:pt idx="109">
                  <c:v>1.9681277637072551E-2</c:v>
                </c:pt>
                <c:pt idx="110">
                  <c:v>1.9583838982668959E-2</c:v>
                </c:pt>
                <c:pt idx="111">
                  <c:v>1.9518137343110684E-2</c:v>
                </c:pt>
                <c:pt idx="112">
                  <c:v>1.9321179141107529E-2</c:v>
                </c:pt>
                <c:pt idx="113">
                  <c:v>1.9345740497032506E-2</c:v>
                </c:pt>
                <c:pt idx="114">
                  <c:v>1.9183135011216899E-2</c:v>
                </c:pt>
                <c:pt idx="115">
                  <c:v>1.9207041273823437E-2</c:v>
                </c:pt>
                <c:pt idx="116">
                  <c:v>1.9058626590377777E-2</c:v>
                </c:pt>
                <c:pt idx="117">
                  <c:v>1.9064796724587257E-2</c:v>
                </c:pt>
                <c:pt idx="118">
                  <c:v>1.9006119887265954E-2</c:v>
                </c:pt>
                <c:pt idx="119">
                  <c:v>1.8942766879964282E-2</c:v>
                </c:pt>
                <c:pt idx="120">
                  <c:v>1.8892666215329593E-2</c:v>
                </c:pt>
                <c:pt idx="121">
                  <c:v>1.8850889183605949E-2</c:v>
                </c:pt>
                <c:pt idx="122">
                  <c:v>1.8788125149136452E-2</c:v>
                </c:pt>
                <c:pt idx="123">
                  <c:v>1.8751700826005926E-2</c:v>
                </c:pt>
                <c:pt idx="124">
                  <c:v>1.8588661771304863E-2</c:v>
                </c:pt>
                <c:pt idx="125">
                  <c:v>1.8642012333183904E-2</c:v>
                </c:pt>
                <c:pt idx="126">
                  <c:v>1.85127457783122E-2</c:v>
                </c:pt>
                <c:pt idx="127">
                  <c:v>1.8564032368833201E-2</c:v>
                </c:pt>
                <c:pt idx="128">
                  <c:v>1.8444338575206873E-2</c:v>
                </c:pt>
                <c:pt idx="129">
                  <c:v>1.8476060621144184E-2</c:v>
                </c:pt>
                <c:pt idx="130">
                  <c:v>1.8446008207980352E-2</c:v>
                </c:pt>
                <c:pt idx="131">
                  <c:v>1.8406889807636825E-2</c:v>
                </c:pt>
                <c:pt idx="132">
                  <c:v>1.8382156332529386E-2</c:v>
                </c:pt>
                <c:pt idx="133">
                  <c:v>1.8366608111717315E-2</c:v>
                </c:pt>
                <c:pt idx="134">
                  <c:v>1.8326474823674492E-2</c:v>
                </c:pt>
                <c:pt idx="135">
                  <c:v>1.8313375125826967E-2</c:v>
                </c:pt>
                <c:pt idx="136">
                  <c:v>1.8165863282108695E-2</c:v>
                </c:pt>
                <c:pt idx="137">
                  <c:v>1.8247107824586609E-2</c:v>
                </c:pt>
                <c:pt idx="138">
                  <c:v>1.8139821107136838E-2</c:v>
                </c:pt>
                <c:pt idx="139">
                  <c:v>1.8215603104410311E-2</c:v>
                </c:pt>
                <c:pt idx="140">
                  <c:v>1.8112594621376103E-2</c:v>
                </c:pt>
                <c:pt idx="141">
                  <c:v>1.8163266639709491E-2</c:v>
                </c:pt>
                <c:pt idx="142">
                  <c:v>1.8152897500377924E-2</c:v>
                </c:pt>
                <c:pt idx="143">
                  <c:v>1.8133667280901569E-2</c:v>
                </c:pt>
                <c:pt idx="144">
                  <c:v>1.8123715811834758E-2</c:v>
                </c:pt>
                <c:pt idx="145">
                  <c:v>1.812623910778605E-2</c:v>
                </c:pt>
                <c:pt idx="146">
                  <c:v>1.8103997856173025E-2</c:v>
                </c:pt>
                <c:pt idx="147">
                  <c:v>1.8104010146219388E-2</c:v>
                </c:pt>
                <c:pt idx="148">
                  <c:v>1.7972756609093379E-2</c:v>
                </c:pt>
                <c:pt idx="149">
                  <c:v>1.8069614717143356E-2</c:v>
                </c:pt>
                <c:pt idx="150">
                  <c:v>1.7974537245749898E-2</c:v>
                </c:pt>
                <c:pt idx="151">
                  <c:v>1.8065310833517218E-2</c:v>
                </c:pt>
                <c:pt idx="152">
                  <c:v>1.7983145125600387E-2</c:v>
                </c:pt>
                <c:pt idx="153">
                  <c:v>1.8044594254329235E-2</c:v>
                </c:pt>
                <c:pt idx="154">
                  <c:v>1.8043505094569853E-2</c:v>
                </c:pt>
                <c:pt idx="155">
                  <c:v>1.8041343053358656E-2</c:v>
                </c:pt>
                <c:pt idx="156">
                  <c:v>1.8039002338710513E-2</c:v>
                </c:pt>
                <c:pt idx="157">
                  <c:v>1.8058585421282667E-2</c:v>
                </c:pt>
                <c:pt idx="158">
                  <c:v>1.8042124786637418E-2</c:v>
                </c:pt>
                <c:pt idx="159">
                  <c:v>1.8059996083696326E-2</c:v>
                </c:pt>
                <c:pt idx="160">
                  <c:v>1.7938895350638501E-2</c:v>
                </c:pt>
                <c:pt idx="161">
                  <c:v>1.8041662908476513E-2</c:v>
                </c:pt>
                <c:pt idx="162">
                  <c:v>1.7955929789819369E-2</c:v>
                </c:pt>
                <c:pt idx="163">
                  <c:v>1.8058296348910905E-2</c:v>
                </c:pt>
                <c:pt idx="164">
                  <c:v>1.7984267214328612E-2</c:v>
                </c:pt>
                <c:pt idx="165">
                  <c:v>1.8054556909669214E-2</c:v>
                </c:pt>
                <c:pt idx="166">
                  <c:v>1.8068821168008294E-2</c:v>
                </c:pt>
                <c:pt idx="167">
                  <c:v>1.8067267248432505E-2</c:v>
                </c:pt>
                <c:pt idx="168">
                  <c:v>1.8079019625560615E-2</c:v>
                </c:pt>
                <c:pt idx="169">
                  <c:v>1.810360803084636E-2</c:v>
                </c:pt>
                <c:pt idx="170">
                  <c:v>1.8097010693204778E-2</c:v>
                </c:pt>
                <c:pt idx="171">
                  <c:v>1.8120052916526817E-2</c:v>
                </c:pt>
                <c:pt idx="172">
                  <c:v>1.8010222661712143E-2</c:v>
                </c:pt>
                <c:pt idx="173">
                  <c:v>1.811811904290906E-2</c:v>
                </c:pt>
                <c:pt idx="174">
                  <c:v>1.8039707716146079E-2</c:v>
                </c:pt>
                <c:pt idx="175">
                  <c:v>1.8147954870266429E-2</c:v>
                </c:pt>
                <c:pt idx="176">
                  <c:v>1.8075337167207974E-2</c:v>
                </c:pt>
                <c:pt idx="177">
                  <c:v>1.8157444275843364E-2</c:v>
                </c:pt>
                <c:pt idx="178">
                  <c:v>1.8175215174140631E-2</c:v>
                </c:pt>
                <c:pt idx="179">
                  <c:v>1.8180459746036815E-2</c:v>
                </c:pt>
                <c:pt idx="180">
                  <c:v>1.8197646019758252E-2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45-4922-9E99-57318BC3E744}"/>
            </c:ext>
          </c:extLst>
        </c:ser>
        <c:ser>
          <c:idx val="6"/>
          <c:order val="7"/>
          <c:tx>
            <c:strRef>
              <c:f>inflationCurves!$J$10</c:f>
              <c:strCache>
                <c:ptCount val="1"/>
                <c:pt idx="0">
                  <c:v>ST DZCV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Comparisons!$A$71:$A$298</c:f>
              <c:numCache>
                <c:formatCode>d\-mmm\-yy</c:formatCode>
                <c:ptCount val="22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  <c:pt idx="209">
                  <c:v>42947</c:v>
                </c:pt>
                <c:pt idx="210">
                  <c:v>42978</c:v>
                </c:pt>
                <c:pt idx="211">
                  <c:v>43008</c:v>
                </c:pt>
                <c:pt idx="212">
                  <c:v>43039</c:v>
                </c:pt>
                <c:pt idx="213">
                  <c:v>43069</c:v>
                </c:pt>
                <c:pt idx="214">
                  <c:v>43100</c:v>
                </c:pt>
                <c:pt idx="215">
                  <c:v>43131</c:v>
                </c:pt>
                <c:pt idx="216">
                  <c:v>43159</c:v>
                </c:pt>
                <c:pt idx="217">
                  <c:v>43190</c:v>
                </c:pt>
                <c:pt idx="218">
                  <c:v>43220</c:v>
                </c:pt>
                <c:pt idx="219">
                  <c:v>43251</c:v>
                </c:pt>
                <c:pt idx="220">
                  <c:v>43281</c:v>
                </c:pt>
                <c:pt idx="221">
                  <c:v>43312</c:v>
                </c:pt>
                <c:pt idx="222">
                  <c:v>43343</c:v>
                </c:pt>
                <c:pt idx="223">
                  <c:v>43373</c:v>
                </c:pt>
                <c:pt idx="224">
                  <c:v>43404</c:v>
                </c:pt>
                <c:pt idx="225">
                  <c:v>43434</c:v>
                </c:pt>
                <c:pt idx="226">
                  <c:v>43465</c:v>
                </c:pt>
                <c:pt idx="227">
                  <c:v>43496</c:v>
                </c:pt>
              </c:numCache>
            </c:numRef>
          </c:cat>
          <c:val>
            <c:numRef>
              <c:f>inflationCurves!$J$11:$J$191</c:f>
              <c:numCache>
                <c:formatCode>0.00%</c:formatCode>
                <c:ptCount val="181"/>
                <c:pt idx="0">
                  <c:v>4.8355899419729731E-3</c:v>
                </c:pt>
                <c:pt idx="1">
                  <c:v>5.3776286086267434E-3</c:v>
                </c:pt>
                <c:pt idx="2">
                  <c:v>5.9078902385585269E-3</c:v>
                </c:pt>
                <c:pt idx="3">
                  <c:v>6.4266307149782936E-3</c:v>
                </c:pt>
                <c:pt idx="4">
                  <c:v>6.9341003614447451E-3</c:v>
                </c:pt>
                <c:pt idx="5">
                  <c:v>7.430544062661526E-3</c:v>
                </c:pt>
                <c:pt idx="6">
                  <c:v>7.91620138264886E-3</c:v>
                </c:pt>
                <c:pt idx="7">
                  <c:v>8.3913066803476336E-3</c:v>
                </c:pt>
                <c:pt idx="8">
                  <c:v>8.8560892227117164E-3</c:v>
                </c:pt>
                <c:pt idx="9">
                  <c:v>9.3107732953430916E-3</c:v>
                </c:pt>
                <c:pt idx="10">
                  <c:v>9.7555783107231824E-3</c:v>
                </c:pt>
                <c:pt idx="11">
                  <c:v>1.0190718914092607E-2</c:v>
                </c:pt>
                <c:pt idx="12">
                  <c:v>1.0616405087030443E-2</c:v>
                </c:pt>
                <c:pt idx="13">
                  <c:v>1.1032842248783006E-2</c:v>
                </c:pt>
                <c:pt idx="14">
                  <c:v>1.1440231355391023E-2</c:v>
                </c:pt>
                <c:pt idx="15">
                  <c:v>1.1838768996663035E-2</c:v>
                </c:pt>
                <c:pt idx="16">
                  <c:v>1.2228647491041838E-2</c:v>
                </c:pt>
                <c:pt idx="17">
                  <c:v>1.2610054978409724E-2</c:v>
                </c:pt>
                <c:pt idx="18">
                  <c:v>1.2983175510877321E-2</c:v>
                </c:pt>
                <c:pt idx="19">
                  <c:v>1.3348189141599836E-2</c:v>
                </c:pt>
                <c:pt idx="20">
                  <c:v>1.3705272011663553E-2</c:v>
                </c:pt>
                <c:pt idx="21">
                  <c:v>1.4054596435084535E-2</c:v>
                </c:pt>
                <c:pt idx="22">
                  <c:v>1.4396330981960522E-2</c:v>
                </c:pt>
                <c:pt idx="23">
                  <c:v>1.4730640559816171E-2</c:v>
                </c:pt>
                <c:pt idx="24">
                  <c:v>1.5057686493180877E-2</c:v>
                </c:pt>
                <c:pt idx="25">
                  <c:v>1.5377626601437587E-2</c:v>
                </c:pt>
                <c:pt idx="26">
                  <c:v>1.5690615274980172E-2</c:v>
                </c:pt>
                <c:pt idx="27">
                  <c:v>1.5996803549716096E-2</c:v>
                </c:pt>
                <c:pt idx="28">
                  <c:v>1.629633917995035E-2</c:v>
                </c:pt>
                <c:pt idx="29">
                  <c:v>1.6589366709685815E-2</c:v>
                </c:pt>
                <c:pt idx="30">
                  <c:v>1.687602754237446E-2</c:v>
                </c:pt>
                <c:pt idx="31">
                  <c:v>1.7156460009153027E-2</c:v>
                </c:pt>
                <c:pt idx="32">
                  <c:v>1.7430799435596157E-2</c:v>
                </c:pt>
                <c:pt idx="33">
                  <c:v>1.769917820701913E-2</c:v>
                </c:pt>
                <c:pt idx="34">
                  <c:v>1.7961725832361764E-2</c:v>
                </c:pt>
                <c:pt idx="35">
                  <c:v>1.8218569006684292E-2</c:v>
                </c:pt>
                <c:pt idx="36">
                  <c:v>1.8469831672305363E-2</c:v>
                </c:pt>
                <c:pt idx="37">
                  <c:v>1.8715635078611684E-2</c:v>
                </c:pt>
                <c:pt idx="38">
                  <c:v>1.8956097840568165E-2</c:v>
                </c:pt>
                <c:pt idx="39">
                  <c:v>1.919133599595679E-2</c:v>
                </c:pt>
                <c:pt idx="40">
                  <c:v>1.9421463061371838E-2</c:v>
                </c:pt>
                <c:pt idx="41">
                  <c:v>1.9421463061371838E-2</c:v>
                </c:pt>
                <c:pt idx="42">
                  <c:v>1.9421463061371838E-2</c:v>
                </c:pt>
                <c:pt idx="43">
                  <c:v>1.9421463061371838E-2</c:v>
                </c:pt>
                <c:pt idx="44">
                  <c:v>1.9421463061371838E-2</c:v>
                </c:pt>
                <c:pt idx="45">
                  <c:v>1.9421463061371838E-2</c:v>
                </c:pt>
                <c:pt idx="46">
                  <c:v>1.9421463061371838E-2</c:v>
                </c:pt>
                <c:pt idx="47">
                  <c:v>1.9421463061371838E-2</c:v>
                </c:pt>
                <c:pt idx="48">
                  <c:v>1.9421463061371838E-2</c:v>
                </c:pt>
                <c:pt idx="49">
                  <c:v>1.9421463061371838E-2</c:v>
                </c:pt>
                <c:pt idx="50">
                  <c:v>1.9421463061371838E-2</c:v>
                </c:pt>
                <c:pt idx="51">
                  <c:v>1.9421463061371838E-2</c:v>
                </c:pt>
                <c:pt idx="52">
                  <c:v>1.9421463061371838E-2</c:v>
                </c:pt>
                <c:pt idx="53">
                  <c:v>1.9421463061371838E-2</c:v>
                </c:pt>
                <c:pt idx="54">
                  <c:v>1.9421463061371838E-2</c:v>
                </c:pt>
                <c:pt idx="55">
                  <c:v>1.9421463061371838E-2</c:v>
                </c:pt>
                <c:pt idx="56">
                  <c:v>1.9421463061371838E-2</c:v>
                </c:pt>
                <c:pt idx="57">
                  <c:v>1.9421463061371838E-2</c:v>
                </c:pt>
                <c:pt idx="58">
                  <c:v>1.9421463061371838E-2</c:v>
                </c:pt>
                <c:pt idx="59">
                  <c:v>1.9421463061371838E-2</c:v>
                </c:pt>
                <c:pt idx="60">
                  <c:v>1.9421463061371838E-2</c:v>
                </c:pt>
                <c:pt idx="61">
                  <c:v>1.9421463061371838E-2</c:v>
                </c:pt>
                <c:pt idx="62">
                  <c:v>1.9421463061371838E-2</c:v>
                </c:pt>
                <c:pt idx="63">
                  <c:v>1.9421463061371838E-2</c:v>
                </c:pt>
                <c:pt idx="64">
                  <c:v>1.9421463061371838E-2</c:v>
                </c:pt>
                <c:pt idx="65">
                  <c:v>1.9421463061371838E-2</c:v>
                </c:pt>
                <c:pt idx="66">
                  <c:v>1.9421463061371838E-2</c:v>
                </c:pt>
                <c:pt idx="67">
                  <c:v>1.9421463061371838E-2</c:v>
                </c:pt>
                <c:pt idx="68">
                  <c:v>1.9421463061371838E-2</c:v>
                </c:pt>
                <c:pt idx="69">
                  <c:v>1.9421463061371838E-2</c:v>
                </c:pt>
                <c:pt idx="70">
                  <c:v>1.9421463061371838E-2</c:v>
                </c:pt>
                <c:pt idx="71">
                  <c:v>1.9421463061371838E-2</c:v>
                </c:pt>
                <c:pt idx="72">
                  <c:v>1.9421463061371838E-2</c:v>
                </c:pt>
                <c:pt idx="73">
                  <c:v>1.9421463061371838E-2</c:v>
                </c:pt>
                <c:pt idx="74">
                  <c:v>1.9421463061371838E-2</c:v>
                </c:pt>
                <c:pt idx="75">
                  <c:v>1.9421463061371838E-2</c:v>
                </c:pt>
                <c:pt idx="76">
                  <c:v>1.9421463061371838E-2</c:v>
                </c:pt>
                <c:pt idx="77">
                  <c:v>1.9421463061371838E-2</c:v>
                </c:pt>
                <c:pt idx="78">
                  <c:v>1.9421463061371838E-2</c:v>
                </c:pt>
                <c:pt idx="79">
                  <c:v>1.9421463061371838E-2</c:v>
                </c:pt>
                <c:pt idx="80">
                  <c:v>1.9421463061371838E-2</c:v>
                </c:pt>
                <c:pt idx="81">
                  <c:v>1.9421463061371838E-2</c:v>
                </c:pt>
                <c:pt idx="82">
                  <c:v>1.9421463061371838E-2</c:v>
                </c:pt>
                <c:pt idx="83">
                  <c:v>1.9421463061371838E-2</c:v>
                </c:pt>
                <c:pt idx="84">
                  <c:v>1.9421463061371838E-2</c:v>
                </c:pt>
                <c:pt idx="85">
                  <c:v>1.9421463061371838E-2</c:v>
                </c:pt>
                <c:pt idx="86">
                  <c:v>1.9421463061371838E-2</c:v>
                </c:pt>
                <c:pt idx="87">
                  <c:v>1.9421463061371838E-2</c:v>
                </c:pt>
                <c:pt idx="88">
                  <c:v>1.9421463061371838E-2</c:v>
                </c:pt>
                <c:pt idx="89">
                  <c:v>1.9421463061371838E-2</c:v>
                </c:pt>
                <c:pt idx="90">
                  <c:v>1.9421463061371838E-2</c:v>
                </c:pt>
                <c:pt idx="91">
                  <c:v>1.9421463061371838E-2</c:v>
                </c:pt>
                <c:pt idx="92">
                  <c:v>1.9421463061371838E-2</c:v>
                </c:pt>
                <c:pt idx="93">
                  <c:v>1.9421463061371838E-2</c:v>
                </c:pt>
                <c:pt idx="94">
                  <c:v>1.9421463061371838E-2</c:v>
                </c:pt>
                <c:pt idx="95">
                  <c:v>1.9421463061371838E-2</c:v>
                </c:pt>
                <c:pt idx="96">
                  <c:v>1.9421463061371838E-2</c:v>
                </c:pt>
                <c:pt idx="97">
                  <c:v>1.9421463061371838E-2</c:v>
                </c:pt>
                <c:pt idx="98">
                  <c:v>1.9421463061371838E-2</c:v>
                </c:pt>
                <c:pt idx="99">
                  <c:v>1.9421463061371838E-2</c:v>
                </c:pt>
                <c:pt idx="100">
                  <c:v>1.9421463061371838E-2</c:v>
                </c:pt>
                <c:pt idx="101">
                  <c:v>1.9421463061371838E-2</c:v>
                </c:pt>
                <c:pt idx="102">
                  <c:v>1.9421463061371838E-2</c:v>
                </c:pt>
                <c:pt idx="103">
                  <c:v>1.9421463061371838E-2</c:v>
                </c:pt>
                <c:pt idx="104">
                  <c:v>1.9421463061371838E-2</c:v>
                </c:pt>
                <c:pt idx="105">
                  <c:v>1.9421463061371838E-2</c:v>
                </c:pt>
                <c:pt idx="106">
                  <c:v>1.9421463061371838E-2</c:v>
                </c:pt>
                <c:pt idx="107">
                  <c:v>1.9421463061371838E-2</c:v>
                </c:pt>
                <c:pt idx="108">
                  <c:v>1.9421463061371838E-2</c:v>
                </c:pt>
                <c:pt idx="109">
                  <c:v>1.9421463061371838E-2</c:v>
                </c:pt>
                <c:pt idx="110">
                  <c:v>1.9421463061371838E-2</c:v>
                </c:pt>
                <c:pt idx="111">
                  <c:v>1.9421463061371838E-2</c:v>
                </c:pt>
                <c:pt idx="112">
                  <c:v>1.9421463061371838E-2</c:v>
                </c:pt>
                <c:pt idx="113">
                  <c:v>1.9421463061371838E-2</c:v>
                </c:pt>
                <c:pt idx="114">
                  <c:v>1.9421463061371838E-2</c:v>
                </c:pt>
                <c:pt idx="115">
                  <c:v>1.9421463061371838E-2</c:v>
                </c:pt>
                <c:pt idx="116">
                  <c:v>1.9421463061371838E-2</c:v>
                </c:pt>
                <c:pt idx="117">
                  <c:v>1.9421463061371838E-2</c:v>
                </c:pt>
                <c:pt idx="118">
                  <c:v>1.9421463061371838E-2</c:v>
                </c:pt>
                <c:pt idx="119">
                  <c:v>1.9421463061371838E-2</c:v>
                </c:pt>
                <c:pt idx="120">
                  <c:v>1.9421463061371838E-2</c:v>
                </c:pt>
                <c:pt idx="121">
                  <c:v>1.9421463061371838E-2</c:v>
                </c:pt>
                <c:pt idx="122">
                  <c:v>1.9421463061371838E-2</c:v>
                </c:pt>
                <c:pt idx="123">
                  <c:v>1.9421463061371838E-2</c:v>
                </c:pt>
                <c:pt idx="124">
                  <c:v>1.9421463061371838E-2</c:v>
                </c:pt>
                <c:pt idx="125">
                  <c:v>1.9421463061371838E-2</c:v>
                </c:pt>
                <c:pt idx="126">
                  <c:v>1.9421463061371838E-2</c:v>
                </c:pt>
                <c:pt idx="127">
                  <c:v>1.9421463061371838E-2</c:v>
                </c:pt>
                <c:pt idx="128">
                  <c:v>1.9421463061371838E-2</c:v>
                </c:pt>
                <c:pt idx="129">
                  <c:v>1.9421463061371838E-2</c:v>
                </c:pt>
                <c:pt idx="130">
                  <c:v>1.9421463061371838E-2</c:v>
                </c:pt>
                <c:pt idx="131">
                  <c:v>1.9421463061371838E-2</c:v>
                </c:pt>
                <c:pt idx="132">
                  <c:v>1.9421463061371838E-2</c:v>
                </c:pt>
                <c:pt idx="133">
                  <c:v>1.9421463061371838E-2</c:v>
                </c:pt>
                <c:pt idx="134">
                  <c:v>1.9421463061371838E-2</c:v>
                </c:pt>
                <c:pt idx="135">
                  <c:v>1.9421463061371838E-2</c:v>
                </c:pt>
                <c:pt idx="136">
                  <c:v>1.9421463061371838E-2</c:v>
                </c:pt>
                <c:pt idx="137">
                  <c:v>1.9421463061371838E-2</c:v>
                </c:pt>
                <c:pt idx="138">
                  <c:v>1.9421463061371838E-2</c:v>
                </c:pt>
                <c:pt idx="139">
                  <c:v>1.9421463061371838E-2</c:v>
                </c:pt>
                <c:pt idx="140">
                  <c:v>1.9421463061371838E-2</c:v>
                </c:pt>
                <c:pt idx="141">
                  <c:v>1.9421463061371838E-2</c:v>
                </c:pt>
                <c:pt idx="142">
                  <c:v>1.9421463061371838E-2</c:v>
                </c:pt>
                <c:pt idx="143">
                  <c:v>1.9421463061371838E-2</c:v>
                </c:pt>
                <c:pt idx="144">
                  <c:v>1.9421463061371838E-2</c:v>
                </c:pt>
                <c:pt idx="145">
                  <c:v>1.9421463061371838E-2</c:v>
                </c:pt>
                <c:pt idx="146">
                  <c:v>1.9421463061371838E-2</c:v>
                </c:pt>
                <c:pt idx="147">
                  <c:v>1.9421463061371838E-2</c:v>
                </c:pt>
                <c:pt idx="148">
                  <c:v>1.9421463061371838E-2</c:v>
                </c:pt>
                <c:pt idx="149">
                  <c:v>1.9421463061371838E-2</c:v>
                </c:pt>
                <c:pt idx="150">
                  <c:v>1.9421463061371838E-2</c:v>
                </c:pt>
                <c:pt idx="151">
                  <c:v>1.9421463061371838E-2</c:v>
                </c:pt>
                <c:pt idx="152">
                  <c:v>1.9421463061371838E-2</c:v>
                </c:pt>
                <c:pt idx="153">
                  <c:v>1.9421463061371838E-2</c:v>
                </c:pt>
                <c:pt idx="154">
                  <c:v>1.9421463061371838E-2</c:v>
                </c:pt>
                <c:pt idx="155">
                  <c:v>1.9421463061371838E-2</c:v>
                </c:pt>
                <c:pt idx="156">
                  <c:v>1.9421463061371838E-2</c:v>
                </c:pt>
                <c:pt idx="157">
                  <c:v>1.9421463061371838E-2</c:v>
                </c:pt>
                <c:pt idx="158">
                  <c:v>1.9421463061371838E-2</c:v>
                </c:pt>
                <c:pt idx="159">
                  <c:v>1.9421463061371838E-2</c:v>
                </c:pt>
                <c:pt idx="160">
                  <c:v>1.9421463061371838E-2</c:v>
                </c:pt>
                <c:pt idx="161">
                  <c:v>1.9421463061371838E-2</c:v>
                </c:pt>
                <c:pt idx="162">
                  <c:v>1.9421463061371838E-2</c:v>
                </c:pt>
                <c:pt idx="163">
                  <c:v>1.9421463061371838E-2</c:v>
                </c:pt>
                <c:pt idx="164">
                  <c:v>1.9421463061371838E-2</c:v>
                </c:pt>
                <c:pt idx="165">
                  <c:v>1.9421463061371838E-2</c:v>
                </c:pt>
                <c:pt idx="166">
                  <c:v>1.9421463061371838E-2</c:v>
                </c:pt>
                <c:pt idx="167">
                  <c:v>1.9421463061371838E-2</c:v>
                </c:pt>
                <c:pt idx="168">
                  <c:v>1.9421463061371838E-2</c:v>
                </c:pt>
                <c:pt idx="169">
                  <c:v>1.9421463061371838E-2</c:v>
                </c:pt>
                <c:pt idx="170">
                  <c:v>1.9421463061371838E-2</c:v>
                </c:pt>
                <c:pt idx="171">
                  <c:v>1.9421463061371838E-2</c:v>
                </c:pt>
                <c:pt idx="172">
                  <c:v>1.9421463061371838E-2</c:v>
                </c:pt>
                <c:pt idx="173">
                  <c:v>1.9421463061371838E-2</c:v>
                </c:pt>
                <c:pt idx="174">
                  <c:v>1.9421463061371838E-2</c:v>
                </c:pt>
                <c:pt idx="175">
                  <c:v>1.9421463061371838E-2</c:v>
                </c:pt>
                <c:pt idx="176">
                  <c:v>1.9421463061371838E-2</c:v>
                </c:pt>
                <c:pt idx="177">
                  <c:v>1.9421463061371838E-2</c:v>
                </c:pt>
                <c:pt idx="178">
                  <c:v>1.9421463061371838E-2</c:v>
                </c:pt>
                <c:pt idx="179">
                  <c:v>1.9421463061371838E-2</c:v>
                </c:pt>
                <c:pt idx="180">
                  <c:v>1.9421463061371838E-2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45-4922-9E99-57318BC3E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775200"/>
        <c:axId val="1"/>
      </c:lineChart>
      <c:dateAx>
        <c:axId val="2089775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  <c:max val="0.0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775200"/>
        <c:crosses val="autoZero"/>
        <c:crossBetween val="between"/>
      </c:valAx>
      <c:spPr>
        <a:solidFill>
          <a:srgbClr val="E3E3E3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224299065420562"/>
          <c:y val="0.13101182079806178"/>
          <c:w val="0.25327102803738316"/>
          <c:h val="0.213930694720885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Inflation - YoY%  Changes </a:t>
            </a:r>
          </a:p>
        </c:rich>
      </c:tx>
      <c:layout>
        <c:manualLayout>
          <c:xMode val="edge"/>
          <c:yMode val="edge"/>
          <c:x val="0.28857162986302304"/>
          <c:y val="1.32275474008644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000048828159064E-2"/>
          <c:y val="0.12698445504829864"/>
          <c:w val="0.92428635901671252"/>
          <c:h val="0.72222408808719851"/>
        </c:manualLayout>
      </c:layout>
      <c:lineChart>
        <c:grouping val="standard"/>
        <c:varyColors val="0"/>
        <c:ser>
          <c:idx val="4"/>
          <c:order val="0"/>
          <c:tx>
            <c:v>RPI Current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Comparisons!$A$71:$A$298</c:f>
              <c:numCache>
                <c:formatCode>d\-mmm\-yy</c:formatCode>
                <c:ptCount val="22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  <c:pt idx="209">
                  <c:v>42947</c:v>
                </c:pt>
                <c:pt idx="210">
                  <c:v>42978</c:v>
                </c:pt>
                <c:pt idx="211">
                  <c:v>43008</c:v>
                </c:pt>
                <c:pt idx="212">
                  <c:v>43039</c:v>
                </c:pt>
                <c:pt idx="213">
                  <c:v>43069</c:v>
                </c:pt>
                <c:pt idx="214">
                  <c:v>43100</c:v>
                </c:pt>
                <c:pt idx="215">
                  <c:v>43131</c:v>
                </c:pt>
                <c:pt idx="216">
                  <c:v>43159</c:v>
                </c:pt>
                <c:pt idx="217">
                  <c:v>43190</c:v>
                </c:pt>
                <c:pt idx="218">
                  <c:v>43220</c:v>
                </c:pt>
                <c:pt idx="219">
                  <c:v>43251</c:v>
                </c:pt>
                <c:pt idx="220">
                  <c:v>43281</c:v>
                </c:pt>
                <c:pt idx="221">
                  <c:v>43312</c:v>
                </c:pt>
                <c:pt idx="222">
                  <c:v>43343</c:v>
                </c:pt>
                <c:pt idx="223">
                  <c:v>43373</c:v>
                </c:pt>
                <c:pt idx="224">
                  <c:v>43404</c:v>
                </c:pt>
                <c:pt idx="225">
                  <c:v>43434</c:v>
                </c:pt>
                <c:pt idx="226">
                  <c:v>43465</c:v>
                </c:pt>
                <c:pt idx="227">
                  <c:v>43496</c:v>
                </c:pt>
              </c:numCache>
            </c:numRef>
          </c:cat>
          <c:val>
            <c:numRef>
              <c:f>inflationCurves!$N$13:$N$238</c:f>
              <c:numCache>
                <c:formatCode>0.0%</c:formatCode>
                <c:ptCount val="226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EFA-4A8F-83A3-610D7DD415C4}"/>
            </c:ext>
          </c:extLst>
        </c:ser>
        <c:ser>
          <c:idx val="2"/>
          <c:order val="1"/>
          <c:tx>
            <c:v>PLLU Current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Comparisons!$A$71:$A$298</c:f>
              <c:numCache>
                <c:formatCode>d\-mmm\-yy</c:formatCode>
                <c:ptCount val="22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  <c:pt idx="209">
                  <c:v>42947</c:v>
                </c:pt>
                <c:pt idx="210">
                  <c:v>42978</c:v>
                </c:pt>
                <c:pt idx="211">
                  <c:v>43008</c:v>
                </c:pt>
                <c:pt idx="212">
                  <c:v>43039</c:v>
                </c:pt>
                <c:pt idx="213">
                  <c:v>43069</c:v>
                </c:pt>
                <c:pt idx="214">
                  <c:v>43100</c:v>
                </c:pt>
                <c:pt idx="215">
                  <c:v>43131</c:v>
                </c:pt>
                <c:pt idx="216">
                  <c:v>43159</c:v>
                </c:pt>
                <c:pt idx="217">
                  <c:v>43190</c:v>
                </c:pt>
                <c:pt idx="218">
                  <c:v>43220</c:v>
                </c:pt>
                <c:pt idx="219">
                  <c:v>43251</c:v>
                </c:pt>
                <c:pt idx="220">
                  <c:v>43281</c:v>
                </c:pt>
                <c:pt idx="221">
                  <c:v>43312</c:v>
                </c:pt>
                <c:pt idx="222">
                  <c:v>43343</c:v>
                </c:pt>
                <c:pt idx="223">
                  <c:v>43373</c:v>
                </c:pt>
                <c:pt idx="224">
                  <c:v>43404</c:v>
                </c:pt>
                <c:pt idx="225">
                  <c:v>43434</c:v>
                </c:pt>
                <c:pt idx="226">
                  <c:v>43465</c:v>
                </c:pt>
                <c:pt idx="227">
                  <c:v>43496</c:v>
                </c:pt>
              </c:numCache>
            </c:numRef>
          </c:cat>
          <c:val>
            <c:numRef>
              <c:f>inflationCurves!$P$11:$P$238</c:f>
              <c:numCache>
                <c:formatCode>0.0%</c:formatCode>
                <c:ptCount val="228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EFA-4A8F-83A3-610D7DD415C4}"/>
            </c:ext>
          </c:extLst>
        </c:ser>
        <c:ser>
          <c:idx val="3"/>
          <c:order val="2"/>
          <c:tx>
            <c:v>DZCV Current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Comparisons!$A$71:$A$298</c:f>
              <c:numCache>
                <c:formatCode>d\-mmm\-yy</c:formatCode>
                <c:ptCount val="22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  <c:pt idx="209">
                  <c:v>42947</c:v>
                </c:pt>
                <c:pt idx="210">
                  <c:v>42978</c:v>
                </c:pt>
                <c:pt idx="211">
                  <c:v>43008</c:v>
                </c:pt>
                <c:pt idx="212">
                  <c:v>43039</c:v>
                </c:pt>
                <c:pt idx="213">
                  <c:v>43069</c:v>
                </c:pt>
                <c:pt idx="214">
                  <c:v>43100</c:v>
                </c:pt>
                <c:pt idx="215">
                  <c:v>43131</c:v>
                </c:pt>
                <c:pt idx="216">
                  <c:v>43159</c:v>
                </c:pt>
                <c:pt idx="217">
                  <c:v>43190</c:v>
                </c:pt>
                <c:pt idx="218">
                  <c:v>43220</c:v>
                </c:pt>
                <c:pt idx="219">
                  <c:v>43251</c:v>
                </c:pt>
                <c:pt idx="220">
                  <c:v>43281</c:v>
                </c:pt>
                <c:pt idx="221">
                  <c:v>43312</c:v>
                </c:pt>
                <c:pt idx="222">
                  <c:v>43343</c:v>
                </c:pt>
                <c:pt idx="223">
                  <c:v>43373</c:v>
                </c:pt>
                <c:pt idx="224">
                  <c:v>43404</c:v>
                </c:pt>
                <c:pt idx="225">
                  <c:v>43434</c:v>
                </c:pt>
                <c:pt idx="226">
                  <c:v>43465</c:v>
                </c:pt>
                <c:pt idx="227">
                  <c:v>43496</c:v>
                </c:pt>
              </c:numCache>
            </c:numRef>
          </c:cat>
          <c:val>
            <c:numRef>
              <c:f>inflationCurves!$O$13:$O$238</c:f>
              <c:numCache>
                <c:formatCode>0.0%</c:formatCode>
                <c:ptCount val="226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EFA-4A8F-83A3-610D7DD4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770880"/>
        <c:axId val="1"/>
      </c:lineChart>
      <c:dateAx>
        <c:axId val="2089770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  <c:max val="0.0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770880"/>
        <c:crosses val="autoZero"/>
        <c:crossBetween val="between"/>
      </c:valAx>
      <c:spPr>
        <a:solidFill>
          <a:srgbClr val="E3E3E3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285761220536566"/>
          <c:y val="0.15608505933020039"/>
          <c:w val="0.28428591258782965"/>
          <c:h val="0.22222279633452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Inflation - YoY </a:t>
            </a:r>
          </a:p>
        </c:rich>
      </c:tx>
      <c:layout>
        <c:manualLayout>
          <c:xMode val="edge"/>
          <c:yMode val="edge"/>
          <c:x val="0.40142885144311624"/>
          <c:y val="3.174611376207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428614277772235E-2"/>
          <c:y val="9.5238341286223979E-2"/>
          <c:w val="0.91714349689139008"/>
          <c:h val="0.7539702018492731"/>
        </c:manualLayout>
      </c:layout>
      <c:lineChart>
        <c:grouping val="standard"/>
        <c:varyColors val="0"/>
        <c:ser>
          <c:idx val="1"/>
          <c:order val="0"/>
          <c:tx>
            <c:v>DZCV NEW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Comparisons!$A$71:$A$298</c:f>
              <c:numCache>
                <c:formatCode>d\-mmm\-yy</c:formatCode>
                <c:ptCount val="22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  <c:pt idx="208">
                  <c:v>42916</c:v>
                </c:pt>
                <c:pt idx="209">
                  <c:v>42947</c:v>
                </c:pt>
                <c:pt idx="210">
                  <c:v>42978</c:v>
                </c:pt>
                <c:pt idx="211">
                  <c:v>43008</c:v>
                </c:pt>
                <c:pt idx="212">
                  <c:v>43039</c:v>
                </c:pt>
                <c:pt idx="213">
                  <c:v>43069</c:v>
                </c:pt>
                <c:pt idx="214">
                  <c:v>43100</c:v>
                </c:pt>
                <c:pt idx="215">
                  <c:v>43131</c:v>
                </c:pt>
                <c:pt idx="216">
                  <c:v>43159</c:v>
                </c:pt>
                <c:pt idx="217">
                  <c:v>43190</c:v>
                </c:pt>
                <c:pt idx="218">
                  <c:v>43220</c:v>
                </c:pt>
                <c:pt idx="219">
                  <c:v>43251</c:v>
                </c:pt>
                <c:pt idx="220">
                  <c:v>43281</c:v>
                </c:pt>
                <c:pt idx="221">
                  <c:v>43312</c:v>
                </c:pt>
                <c:pt idx="222">
                  <c:v>43343</c:v>
                </c:pt>
                <c:pt idx="223">
                  <c:v>43373</c:v>
                </c:pt>
                <c:pt idx="224">
                  <c:v>43404</c:v>
                </c:pt>
                <c:pt idx="225">
                  <c:v>43434</c:v>
                </c:pt>
                <c:pt idx="226">
                  <c:v>43465</c:v>
                </c:pt>
                <c:pt idx="227">
                  <c:v>43496</c:v>
                </c:pt>
              </c:numCache>
            </c:numRef>
          </c:cat>
          <c:val>
            <c:numRef>
              <c:f>inflationCurves!$K$11:$K$191</c:f>
              <c:numCache>
                <c:formatCode>0.00%</c:formatCode>
                <c:ptCount val="181"/>
                <c:pt idx="0">
                  <c:v>2.9687897473968036E-2</c:v>
                </c:pt>
                <c:pt idx="1">
                  <c:v>2.3963773422151342E-2</c:v>
                </c:pt>
                <c:pt idx="2">
                  <c:v>2.3398164824151076E-2</c:v>
                </c:pt>
                <c:pt idx="3">
                  <c:v>2.2614290784869959E-2</c:v>
                </c:pt>
                <c:pt idx="4">
                  <c:v>2.2641283049886142E-2</c:v>
                </c:pt>
                <c:pt idx="5">
                  <c:v>2.2603354317246013E-2</c:v>
                </c:pt>
                <c:pt idx="6">
                  <c:v>2.2559156232704238E-2</c:v>
                </c:pt>
                <c:pt idx="7">
                  <c:v>2.2528626285532587E-2</c:v>
                </c:pt>
                <c:pt idx="8">
                  <c:v>2.2505102009844388E-2</c:v>
                </c:pt>
                <c:pt idx="9">
                  <c:v>2.2495066444507821E-2</c:v>
                </c:pt>
                <c:pt idx="10">
                  <c:v>2.2482243740011936E-2</c:v>
                </c:pt>
                <c:pt idx="11">
                  <c:v>2.2395593393161967E-2</c:v>
                </c:pt>
                <c:pt idx="12">
                  <c:v>2.2352745848542434E-2</c:v>
                </c:pt>
                <c:pt idx="13">
                  <c:v>2.2650118256441545E-2</c:v>
                </c:pt>
                <c:pt idx="14">
                  <c:v>2.2957721422654707E-2</c:v>
                </c:pt>
                <c:pt idx="15">
                  <c:v>2.334597290790983E-2</c:v>
                </c:pt>
                <c:pt idx="16">
                  <c:v>2.3747772994958359E-2</c:v>
                </c:pt>
                <c:pt idx="17">
                  <c:v>2.4209127843559716E-2</c:v>
                </c:pt>
                <c:pt idx="18">
                  <c:v>2.4660473860888293E-2</c:v>
                </c:pt>
                <c:pt idx="19">
                  <c:v>2.5133023159106302E-2</c:v>
                </c:pt>
                <c:pt idx="20">
                  <c:v>2.560119469839741E-2</c:v>
                </c:pt>
                <c:pt idx="21">
                  <c:v>2.6057629532345111E-2</c:v>
                </c:pt>
                <c:pt idx="22">
                  <c:v>2.6517801954847337E-2</c:v>
                </c:pt>
                <c:pt idx="23">
                  <c:v>2.6952099879452265E-2</c:v>
                </c:pt>
                <c:pt idx="24">
                  <c:v>2.7396465454825776E-2</c:v>
                </c:pt>
                <c:pt idx="25">
                  <c:v>2.781901504832008E-2</c:v>
                </c:pt>
                <c:pt idx="26">
                  <c:v>2.8187671068036546E-2</c:v>
                </c:pt>
                <c:pt idx="27">
                  <c:v>2.8568463692768425E-2</c:v>
                </c:pt>
                <c:pt idx="28">
                  <c:v>2.8914179923022872E-2</c:v>
                </c:pt>
                <c:pt idx="29">
                  <c:v>2.9277356082471791E-2</c:v>
                </c:pt>
                <c:pt idx="30">
                  <c:v>2.9600315832402552E-2</c:v>
                </c:pt>
                <c:pt idx="31">
                  <c:v>2.9905748542575012E-2</c:v>
                </c:pt>
                <c:pt idx="32">
                  <c:v>3.018064351737253E-2</c:v>
                </c:pt>
                <c:pt idx="33">
                  <c:v>3.0416185324205317E-2</c:v>
                </c:pt>
                <c:pt idx="34">
                  <c:v>3.063006956593519E-2</c:v>
                </c:pt>
                <c:pt idx="35">
                  <c:v>3.0900335946074747E-2</c:v>
                </c:pt>
                <c:pt idx="36">
                  <c:v>3.0984460551190127E-2</c:v>
                </c:pt>
                <c:pt idx="37">
                  <c:v>3.1201295755717444E-2</c:v>
                </c:pt>
                <c:pt idx="38">
                  <c:v>3.1216939053571261E-2</c:v>
                </c:pt>
                <c:pt idx="39">
                  <c:v>3.1358240579421298E-2</c:v>
                </c:pt>
                <c:pt idx="40">
                  <c:v>3.1241401547694857E-2</c:v>
                </c:pt>
                <c:pt idx="41">
                  <c:v>3.1394244597774193E-2</c:v>
                </c:pt>
                <c:pt idx="42">
                  <c:v>3.127610464292057E-2</c:v>
                </c:pt>
                <c:pt idx="43">
                  <c:v>3.135737883097027E-2</c:v>
                </c:pt>
                <c:pt idx="44">
                  <c:v>3.121737075545801E-2</c:v>
                </c:pt>
                <c:pt idx="45">
                  <c:v>3.1222010553925428E-2</c:v>
                </c:pt>
                <c:pt idx="46">
                  <c:v>3.1118790847080108E-2</c:v>
                </c:pt>
                <c:pt idx="47">
                  <c:v>3.1033578364959021E-2</c:v>
                </c:pt>
                <c:pt idx="48">
                  <c:v>3.0920151378608669E-2</c:v>
                </c:pt>
                <c:pt idx="49">
                  <c:v>3.0812614584082444E-2</c:v>
                </c:pt>
                <c:pt idx="50">
                  <c:v>3.0653525266628442E-2</c:v>
                </c:pt>
                <c:pt idx="51">
                  <c:v>3.0510783884726923E-2</c:v>
                </c:pt>
                <c:pt idx="52">
                  <c:v>3.022664750038298E-2</c:v>
                </c:pt>
                <c:pt idx="53">
                  <c:v>3.0139596303882365E-2</c:v>
                </c:pt>
                <c:pt idx="54">
                  <c:v>2.9863686160489077E-2</c:v>
                </c:pt>
                <c:pt idx="55">
                  <c:v>2.9749317624843848E-2</c:v>
                </c:pt>
                <c:pt idx="56">
                  <c:v>2.9461568952408781E-2</c:v>
                </c:pt>
                <c:pt idx="57">
                  <c:v>2.9304586840866911E-2</c:v>
                </c:pt>
                <c:pt idx="58">
                  <c:v>2.9083479373733262E-2</c:v>
                </c:pt>
                <c:pt idx="59">
                  <c:v>2.8856765262635579E-2</c:v>
                </c:pt>
                <c:pt idx="60">
                  <c:v>2.8627278989262823E-2</c:v>
                </c:pt>
                <c:pt idx="61">
                  <c:v>2.8387160557749185E-2</c:v>
                </c:pt>
                <c:pt idx="62">
                  <c:v>2.8157125557454046E-2</c:v>
                </c:pt>
                <c:pt idx="63">
                  <c:v>2.7910681011558431E-2</c:v>
                </c:pt>
                <c:pt idx="64">
                  <c:v>2.7558690321996392E-2</c:v>
                </c:pt>
                <c:pt idx="65">
                  <c:v>2.7399301809519945E-2</c:v>
                </c:pt>
                <c:pt idx="66">
                  <c:v>2.7076631206548317E-2</c:v>
                </c:pt>
                <c:pt idx="67">
                  <c:v>2.6911406106553237E-2</c:v>
                </c:pt>
                <c:pt idx="68">
                  <c:v>2.6585922304209794E-2</c:v>
                </c:pt>
                <c:pt idx="69">
                  <c:v>2.639652382129036E-2</c:v>
                </c:pt>
                <c:pt idx="70">
                  <c:v>2.6156748030586589E-2</c:v>
                </c:pt>
                <c:pt idx="71">
                  <c:v>2.5908799363798009E-2</c:v>
                </c:pt>
                <c:pt idx="72">
                  <c:v>2.567011959003896E-2</c:v>
                </c:pt>
                <c:pt idx="73">
                  <c:v>2.5422289544775621E-2</c:v>
                </c:pt>
                <c:pt idx="74">
                  <c:v>2.5196243082198568E-2</c:v>
                </c:pt>
                <c:pt idx="75">
                  <c:v>2.4953723102263212E-2</c:v>
                </c:pt>
                <c:pt idx="76">
                  <c:v>2.4607279765487287E-2</c:v>
                </c:pt>
                <c:pt idx="77">
                  <c:v>2.4469832864623366E-2</c:v>
                </c:pt>
                <c:pt idx="78">
                  <c:v>2.4165127899491688E-2</c:v>
                </c:pt>
                <c:pt idx="79">
                  <c:v>2.4025535046423397E-2</c:v>
                </c:pt>
                <c:pt idx="80">
                  <c:v>2.372548749362682E-2</c:v>
                </c:pt>
                <c:pt idx="81">
                  <c:v>2.3570526785472758E-2</c:v>
                </c:pt>
                <c:pt idx="82">
                  <c:v>2.3359384158737256E-2</c:v>
                </c:pt>
                <c:pt idx="83">
                  <c:v>2.3162549689110024E-2</c:v>
                </c:pt>
                <c:pt idx="84">
                  <c:v>2.2986994051394427E-2</c:v>
                </c:pt>
                <c:pt idx="85">
                  <c:v>2.2805880864252528E-2</c:v>
                </c:pt>
                <c:pt idx="86">
                  <c:v>2.2640046323238912E-2</c:v>
                </c:pt>
                <c:pt idx="87">
                  <c:v>2.2466351663013921E-2</c:v>
                </c:pt>
                <c:pt idx="88">
                  <c:v>2.2186047087667651E-2</c:v>
                </c:pt>
                <c:pt idx="89">
                  <c:v>2.2116368845851518E-2</c:v>
                </c:pt>
                <c:pt idx="90">
                  <c:v>2.1877251468184703E-2</c:v>
                </c:pt>
                <c:pt idx="91">
                  <c:v>2.180993075719562E-2</c:v>
                </c:pt>
                <c:pt idx="92">
                  <c:v>2.158475601412653E-2</c:v>
                </c:pt>
                <c:pt idx="93">
                  <c:v>2.149937746848022E-2</c:v>
                </c:pt>
                <c:pt idx="94">
                  <c:v>2.1359047925863871E-2</c:v>
                </c:pt>
                <c:pt idx="95">
                  <c:v>2.1221981162196233E-2</c:v>
                </c:pt>
                <c:pt idx="96">
                  <c:v>2.1085774758613111E-2</c:v>
                </c:pt>
                <c:pt idx="97">
                  <c:v>2.0971431422246587E-2</c:v>
                </c:pt>
                <c:pt idx="98">
                  <c:v>2.0832971250248179E-2</c:v>
                </c:pt>
                <c:pt idx="99">
                  <c:v>2.0721414116162622E-2</c:v>
                </c:pt>
                <c:pt idx="100">
                  <c:v>2.048460950196615E-2</c:v>
                </c:pt>
                <c:pt idx="101">
                  <c:v>2.0463655238492744E-2</c:v>
                </c:pt>
                <c:pt idx="102">
                  <c:v>2.0265734233624603E-2</c:v>
                </c:pt>
                <c:pt idx="103">
                  <c:v>2.0251986896851964E-2</c:v>
                </c:pt>
                <c:pt idx="104">
                  <c:v>2.0063284966274086E-2</c:v>
                </c:pt>
                <c:pt idx="105">
                  <c:v>2.0032548180091602E-2</c:v>
                </c:pt>
                <c:pt idx="106">
                  <c:v>1.99391147425475E-2</c:v>
                </c:pt>
                <c:pt idx="107">
                  <c:v>1.9841157413602536E-2</c:v>
                </c:pt>
                <c:pt idx="108">
                  <c:v>1.9753033952200749E-2</c:v>
                </c:pt>
                <c:pt idx="109">
                  <c:v>1.9681277705479817E-2</c:v>
                </c:pt>
                <c:pt idx="110">
                  <c:v>1.9583839019466275E-2</c:v>
                </c:pt>
                <c:pt idx="111">
                  <c:v>1.9518137361967194E-2</c:v>
                </c:pt>
                <c:pt idx="112">
                  <c:v>1.9321179124271583E-2</c:v>
                </c:pt>
                <c:pt idx="113">
                  <c:v>1.9345740486090744E-2</c:v>
                </c:pt>
                <c:pt idx="114">
                  <c:v>1.9183134981575894E-2</c:v>
                </c:pt>
                <c:pt idx="115">
                  <c:v>1.9207041250870277E-2</c:v>
                </c:pt>
                <c:pt idx="116">
                  <c:v>1.9058626556947469E-2</c:v>
                </c:pt>
                <c:pt idx="117">
                  <c:v>1.9064796696302826E-2</c:v>
                </c:pt>
                <c:pt idx="118">
                  <c:v>1.9006119858916273E-2</c:v>
                </c:pt>
                <c:pt idx="119">
                  <c:v>1.8942766851841594E-2</c:v>
                </c:pt>
                <c:pt idx="120">
                  <c:v>1.8892666188590816E-2</c:v>
                </c:pt>
                <c:pt idx="121">
                  <c:v>1.8850889158773452E-2</c:v>
                </c:pt>
                <c:pt idx="122">
                  <c:v>1.8788125125411798E-2</c:v>
                </c:pt>
                <c:pt idx="123">
                  <c:v>1.875170080441154E-2</c:v>
                </c:pt>
                <c:pt idx="124">
                  <c:v>1.8588661748193933E-2</c:v>
                </c:pt>
                <c:pt idx="125">
                  <c:v>1.8642012314566438E-2</c:v>
                </c:pt>
                <c:pt idx="126">
                  <c:v>1.8512745759630495E-2</c:v>
                </c:pt>
                <c:pt idx="127">
                  <c:v>1.8564032353661213E-2</c:v>
                </c:pt>
                <c:pt idx="128">
                  <c:v>1.8444338560325287E-2</c:v>
                </c:pt>
                <c:pt idx="129">
                  <c:v>1.8476060608751316E-2</c:v>
                </c:pt>
                <c:pt idx="130">
                  <c:v>1.8446008196974638E-2</c:v>
                </c:pt>
                <c:pt idx="131">
                  <c:v>1.8406889797784241E-2</c:v>
                </c:pt>
                <c:pt idx="132">
                  <c:v>1.8382156323842453E-2</c:v>
                </c:pt>
                <c:pt idx="133">
                  <c:v>1.8366608104128549E-2</c:v>
                </c:pt>
                <c:pt idx="134">
                  <c:v>1.832647481689427E-2</c:v>
                </c:pt>
                <c:pt idx="135">
                  <c:v>1.8313375119921364E-2</c:v>
                </c:pt>
                <c:pt idx="136">
                  <c:v>1.8165863276349031E-2</c:v>
                </c:pt>
                <c:pt idx="137">
                  <c:v>1.8247107819949995E-2</c:v>
                </c:pt>
                <c:pt idx="138">
                  <c:v>1.8139821102781475E-2</c:v>
                </c:pt>
                <c:pt idx="139">
                  <c:v>1.8215603100883271E-2</c:v>
                </c:pt>
                <c:pt idx="140">
                  <c:v>1.811259461808103E-2</c:v>
                </c:pt>
                <c:pt idx="141">
                  <c:v>1.8163266636983193E-2</c:v>
                </c:pt>
                <c:pt idx="142">
                  <c:v>1.8152897498012036E-2</c:v>
                </c:pt>
                <c:pt idx="143">
                  <c:v>1.8133667278834361E-2</c:v>
                </c:pt>
                <c:pt idx="144">
                  <c:v>1.8123715810041748E-2</c:v>
                </c:pt>
                <c:pt idx="145">
                  <c:v>1.8126239106245792E-2</c:v>
                </c:pt>
                <c:pt idx="146">
                  <c:v>1.8103997854824548E-2</c:v>
                </c:pt>
                <c:pt idx="147">
                  <c:v>1.8104010145058753E-2</c:v>
                </c:pt>
                <c:pt idx="148">
                  <c:v>1.7972756607994887E-2</c:v>
                </c:pt>
                <c:pt idx="149">
                  <c:v>1.806961471626109E-2</c:v>
                </c:pt>
                <c:pt idx="150">
                  <c:v>1.7974537244937114E-2</c:v>
                </c:pt>
                <c:pt idx="151">
                  <c:v>1.8065310832861538E-2</c:v>
                </c:pt>
                <c:pt idx="152">
                  <c:v>1.7983145125001848E-2</c:v>
                </c:pt>
                <c:pt idx="153">
                  <c:v>1.8044594253836074E-2</c:v>
                </c:pt>
                <c:pt idx="154">
                  <c:v>1.8043505094145051E-2</c:v>
                </c:pt>
                <c:pt idx="155">
                  <c:v>1.8041343052992449E-2</c:v>
                </c:pt>
                <c:pt idx="156">
                  <c:v>1.8039002338394783E-2</c:v>
                </c:pt>
                <c:pt idx="157">
                  <c:v>1.8058585421014767E-2</c:v>
                </c:pt>
                <c:pt idx="158">
                  <c:v>1.8042124786404049E-2</c:v>
                </c:pt>
                <c:pt idx="159">
                  <c:v>1.8059996083498061E-2</c:v>
                </c:pt>
                <c:pt idx="160">
                  <c:v>1.7938895350452677E-2</c:v>
                </c:pt>
                <c:pt idx="161">
                  <c:v>1.804166290832766E-2</c:v>
                </c:pt>
                <c:pt idx="162">
                  <c:v>1.7955929789683286E-2</c:v>
                </c:pt>
                <c:pt idx="163">
                  <c:v>1.8058296348801964E-2</c:v>
                </c:pt>
                <c:pt idx="164">
                  <c:v>1.798426721422975E-2</c:v>
                </c:pt>
                <c:pt idx="165">
                  <c:v>1.8054556909588286E-2</c:v>
                </c:pt>
                <c:pt idx="166">
                  <c:v>1.8068821167939366E-2</c:v>
                </c:pt>
                <c:pt idx="167">
                  <c:v>1.8067267248373112E-2</c:v>
                </c:pt>
                <c:pt idx="168">
                  <c:v>1.8079019625509934E-2</c:v>
                </c:pt>
                <c:pt idx="169">
                  <c:v>1.810360803080354E-2</c:v>
                </c:pt>
                <c:pt idx="170">
                  <c:v>1.8097010693167735E-2</c:v>
                </c:pt>
                <c:pt idx="171">
                  <c:v>1.8120052916495488E-2</c:v>
                </c:pt>
                <c:pt idx="172">
                  <c:v>1.8010222661682906E-2</c:v>
                </c:pt>
                <c:pt idx="173">
                  <c:v>1.8118119042885818E-2</c:v>
                </c:pt>
                <c:pt idx="174">
                  <c:v>1.803970771612487E-2</c:v>
                </c:pt>
                <c:pt idx="175">
                  <c:v>1.8147954870249606E-2</c:v>
                </c:pt>
                <c:pt idx="176">
                  <c:v>1.807533716719267E-2</c:v>
                </c:pt>
                <c:pt idx="177">
                  <c:v>1.8157444275830995E-2</c:v>
                </c:pt>
                <c:pt idx="178">
                  <c:v>1.8175215174130135E-2</c:v>
                </c:pt>
                <c:pt idx="179">
                  <c:v>1.8180459746027819E-2</c:v>
                </c:pt>
                <c:pt idx="180">
                  <c:v>1.8197646019750616E-2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846-4E2F-91CC-6A4DB122F973}"/>
            </c:ext>
          </c:extLst>
        </c:ser>
        <c:ser>
          <c:idx val="3"/>
          <c:order val="1"/>
          <c:tx>
            <c:v>DZCV Current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inflationCurves!$O$13:$O$238</c:f>
              <c:numCache>
                <c:formatCode>0.0%</c:formatCode>
                <c:ptCount val="226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846-4E2F-91CC-6A4DB122F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770400"/>
        <c:axId val="1"/>
      </c:lineChart>
      <c:dateAx>
        <c:axId val="2089770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  <c:max val="0.0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770400"/>
        <c:crosses val="autoZero"/>
        <c:crossBetween val="between"/>
      </c:valAx>
      <c:spPr>
        <a:solidFill>
          <a:srgbClr val="E3E3E3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428620555678401"/>
          <c:y val="0.11640241712760709"/>
          <c:w val="0.23571445013563766"/>
          <c:h val="0.190476682572447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25726141078838"/>
          <c:y val="4.7904261648960354E-2"/>
          <c:w val="0.82987551867219922"/>
          <c:h val="0.898204905918006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'PLLU Short-Term Model'!$C$14</c:f>
              <c:strCache>
                <c:ptCount val="1"/>
                <c:pt idx="0">
                  <c:v>HistPLLU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'PLLU Short-Term Model'!$A$15:$A$132</c:f>
              <c:numCache>
                <c:formatCode>mmm\-yy</c:formatCode>
                <c:ptCount val="118"/>
                <c:pt idx="0">
                  <c:v>32933</c:v>
                </c:pt>
                <c:pt idx="1">
                  <c:v>32964</c:v>
                </c:pt>
                <c:pt idx="2">
                  <c:v>32994</c:v>
                </c:pt>
                <c:pt idx="3">
                  <c:v>33025</c:v>
                </c:pt>
                <c:pt idx="4">
                  <c:v>33055</c:v>
                </c:pt>
                <c:pt idx="5">
                  <c:v>33086</c:v>
                </c:pt>
                <c:pt idx="6">
                  <c:v>33117</c:v>
                </c:pt>
                <c:pt idx="7">
                  <c:v>33147</c:v>
                </c:pt>
                <c:pt idx="8">
                  <c:v>33178</c:v>
                </c:pt>
                <c:pt idx="9">
                  <c:v>33208</c:v>
                </c:pt>
                <c:pt idx="10">
                  <c:v>33239</c:v>
                </c:pt>
                <c:pt idx="11">
                  <c:v>33270</c:v>
                </c:pt>
                <c:pt idx="12">
                  <c:v>33298</c:v>
                </c:pt>
                <c:pt idx="13">
                  <c:v>33329</c:v>
                </c:pt>
                <c:pt idx="14">
                  <c:v>33359</c:v>
                </c:pt>
                <c:pt idx="15">
                  <c:v>33390</c:v>
                </c:pt>
                <c:pt idx="16">
                  <c:v>33420</c:v>
                </c:pt>
                <c:pt idx="17">
                  <c:v>33451</c:v>
                </c:pt>
                <c:pt idx="18">
                  <c:v>33482</c:v>
                </c:pt>
                <c:pt idx="19">
                  <c:v>33512</c:v>
                </c:pt>
                <c:pt idx="20">
                  <c:v>33543</c:v>
                </c:pt>
                <c:pt idx="21">
                  <c:v>33573</c:v>
                </c:pt>
                <c:pt idx="22">
                  <c:v>33604</c:v>
                </c:pt>
                <c:pt idx="23">
                  <c:v>33635</c:v>
                </c:pt>
                <c:pt idx="24">
                  <c:v>33664</c:v>
                </c:pt>
                <c:pt idx="25">
                  <c:v>33695</c:v>
                </c:pt>
                <c:pt idx="26">
                  <c:v>33725</c:v>
                </c:pt>
                <c:pt idx="27">
                  <c:v>33756</c:v>
                </c:pt>
                <c:pt idx="28">
                  <c:v>33786</c:v>
                </c:pt>
                <c:pt idx="29">
                  <c:v>33817</c:v>
                </c:pt>
                <c:pt idx="30">
                  <c:v>33848</c:v>
                </c:pt>
                <c:pt idx="31">
                  <c:v>33878</c:v>
                </c:pt>
                <c:pt idx="32">
                  <c:v>33909</c:v>
                </c:pt>
                <c:pt idx="33">
                  <c:v>33939</c:v>
                </c:pt>
                <c:pt idx="34">
                  <c:v>33970</c:v>
                </c:pt>
                <c:pt idx="35">
                  <c:v>34001</c:v>
                </c:pt>
                <c:pt idx="36">
                  <c:v>34029</c:v>
                </c:pt>
                <c:pt idx="37">
                  <c:v>34060</c:v>
                </c:pt>
                <c:pt idx="38">
                  <c:v>34090</c:v>
                </c:pt>
                <c:pt idx="39">
                  <c:v>34121</c:v>
                </c:pt>
                <c:pt idx="40">
                  <c:v>34151</c:v>
                </c:pt>
                <c:pt idx="41">
                  <c:v>34182</c:v>
                </c:pt>
                <c:pt idx="42">
                  <c:v>34213</c:v>
                </c:pt>
                <c:pt idx="43">
                  <c:v>34243</c:v>
                </c:pt>
                <c:pt idx="44">
                  <c:v>34274</c:v>
                </c:pt>
                <c:pt idx="45">
                  <c:v>34304</c:v>
                </c:pt>
                <c:pt idx="46">
                  <c:v>34335</c:v>
                </c:pt>
                <c:pt idx="47">
                  <c:v>34366</c:v>
                </c:pt>
                <c:pt idx="48">
                  <c:v>34394</c:v>
                </c:pt>
                <c:pt idx="49">
                  <c:v>34425</c:v>
                </c:pt>
                <c:pt idx="50">
                  <c:v>34455</c:v>
                </c:pt>
                <c:pt idx="51">
                  <c:v>34486</c:v>
                </c:pt>
                <c:pt idx="52">
                  <c:v>34516</c:v>
                </c:pt>
                <c:pt idx="53">
                  <c:v>34547</c:v>
                </c:pt>
                <c:pt idx="54">
                  <c:v>34578</c:v>
                </c:pt>
                <c:pt idx="55">
                  <c:v>34608</c:v>
                </c:pt>
                <c:pt idx="56">
                  <c:v>34639</c:v>
                </c:pt>
                <c:pt idx="57">
                  <c:v>34669</c:v>
                </c:pt>
                <c:pt idx="58">
                  <c:v>34700</c:v>
                </c:pt>
                <c:pt idx="59">
                  <c:v>34731</c:v>
                </c:pt>
                <c:pt idx="60">
                  <c:v>34759</c:v>
                </c:pt>
                <c:pt idx="61">
                  <c:v>34790</c:v>
                </c:pt>
                <c:pt idx="62">
                  <c:v>34820</c:v>
                </c:pt>
                <c:pt idx="63">
                  <c:v>34851</c:v>
                </c:pt>
                <c:pt idx="64">
                  <c:v>34881</c:v>
                </c:pt>
                <c:pt idx="65">
                  <c:v>34912</c:v>
                </c:pt>
                <c:pt idx="66">
                  <c:v>34943</c:v>
                </c:pt>
                <c:pt idx="67">
                  <c:v>34973</c:v>
                </c:pt>
                <c:pt idx="68">
                  <c:v>35004</c:v>
                </c:pt>
                <c:pt idx="69">
                  <c:v>35034</c:v>
                </c:pt>
                <c:pt idx="70">
                  <c:v>35065</c:v>
                </c:pt>
                <c:pt idx="71">
                  <c:v>35096</c:v>
                </c:pt>
                <c:pt idx="72">
                  <c:v>35125</c:v>
                </c:pt>
                <c:pt idx="73">
                  <c:v>35156</c:v>
                </c:pt>
                <c:pt idx="74">
                  <c:v>35186</c:v>
                </c:pt>
                <c:pt idx="75">
                  <c:v>35217</c:v>
                </c:pt>
                <c:pt idx="76">
                  <c:v>35247</c:v>
                </c:pt>
                <c:pt idx="77">
                  <c:v>35278</c:v>
                </c:pt>
                <c:pt idx="78">
                  <c:v>35309</c:v>
                </c:pt>
                <c:pt idx="79">
                  <c:v>35339</c:v>
                </c:pt>
                <c:pt idx="80">
                  <c:v>35370</c:v>
                </c:pt>
                <c:pt idx="81">
                  <c:v>35400</c:v>
                </c:pt>
                <c:pt idx="82">
                  <c:v>35431</c:v>
                </c:pt>
                <c:pt idx="83">
                  <c:v>35462</c:v>
                </c:pt>
                <c:pt idx="84">
                  <c:v>35490</c:v>
                </c:pt>
                <c:pt idx="85">
                  <c:v>35521</c:v>
                </c:pt>
                <c:pt idx="86">
                  <c:v>35551</c:v>
                </c:pt>
                <c:pt idx="87">
                  <c:v>35582</c:v>
                </c:pt>
                <c:pt idx="88">
                  <c:v>35612</c:v>
                </c:pt>
                <c:pt idx="89">
                  <c:v>35643</c:v>
                </c:pt>
                <c:pt idx="90">
                  <c:v>35674</c:v>
                </c:pt>
                <c:pt idx="91">
                  <c:v>35704</c:v>
                </c:pt>
                <c:pt idx="92">
                  <c:v>35735</c:v>
                </c:pt>
                <c:pt idx="93">
                  <c:v>35765</c:v>
                </c:pt>
                <c:pt idx="94">
                  <c:v>35796</c:v>
                </c:pt>
                <c:pt idx="95">
                  <c:v>35827</c:v>
                </c:pt>
                <c:pt idx="96">
                  <c:v>35855</c:v>
                </c:pt>
                <c:pt idx="97">
                  <c:v>35886</c:v>
                </c:pt>
                <c:pt idx="98">
                  <c:v>35916</c:v>
                </c:pt>
                <c:pt idx="99">
                  <c:v>35947</c:v>
                </c:pt>
                <c:pt idx="100">
                  <c:v>35977</c:v>
                </c:pt>
                <c:pt idx="101">
                  <c:v>36008</c:v>
                </c:pt>
                <c:pt idx="102">
                  <c:v>36039</c:v>
                </c:pt>
                <c:pt idx="103">
                  <c:v>36069</c:v>
                </c:pt>
                <c:pt idx="104">
                  <c:v>36100</c:v>
                </c:pt>
                <c:pt idx="105">
                  <c:v>36130</c:v>
                </c:pt>
                <c:pt idx="106">
                  <c:v>36161</c:v>
                </c:pt>
                <c:pt idx="107">
                  <c:v>36192</c:v>
                </c:pt>
                <c:pt idx="108">
                  <c:v>36220</c:v>
                </c:pt>
                <c:pt idx="109">
                  <c:v>36251</c:v>
                </c:pt>
                <c:pt idx="110">
                  <c:v>36281</c:v>
                </c:pt>
                <c:pt idx="111">
                  <c:v>36312</c:v>
                </c:pt>
                <c:pt idx="112">
                  <c:v>36342</c:v>
                </c:pt>
                <c:pt idx="113">
                  <c:v>36373</c:v>
                </c:pt>
                <c:pt idx="114">
                  <c:v>36404</c:v>
                </c:pt>
                <c:pt idx="115">
                  <c:v>36434</c:v>
                </c:pt>
                <c:pt idx="116">
                  <c:v>36465</c:v>
                </c:pt>
                <c:pt idx="117">
                  <c:v>36495</c:v>
                </c:pt>
              </c:numCache>
            </c:numRef>
          </c:xVal>
          <c:yVal>
            <c:numRef>
              <c:f>'PLLU Short-Term Model'!$C$15:$C$132</c:f>
              <c:numCache>
                <c:formatCode>0.0%</c:formatCode>
                <c:ptCount val="118"/>
                <c:pt idx="0">
                  <c:v>5.5844155844155807E-2</c:v>
                </c:pt>
                <c:pt idx="1">
                  <c:v>6.1935483870967811E-2</c:v>
                </c:pt>
                <c:pt idx="2">
                  <c:v>6.0256410256410264E-2</c:v>
                </c:pt>
                <c:pt idx="3">
                  <c:v>6.0179257362356076E-2</c:v>
                </c:pt>
                <c:pt idx="4">
                  <c:v>5.8823529411764719E-2</c:v>
                </c:pt>
                <c:pt idx="5">
                  <c:v>6.6326530612244694E-2</c:v>
                </c:pt>
                <c:pt idx="6">
                  <c:v>6.9708491761723668E-2</c:v>
                </c:pt>
                <c:pt idx="7">
                  <c:v>7.1788413098236692E-2</c:v>
                </c:pt>
                <c:pt idx="8">
                  <c:v>7.0528967254408048E-2</c:v>
                </c:pt>
                <c:pt idx="9">
                  <c:v>6.3989962358845576E-2</c:v>
                </c:pt>
                <c:pt idx="10">
                  <c:v>6.5838509316770155E-2</c:v>
                </c:pt>
                <c:pt idx="11">
                  <c:v>6.5675340768277524E-2</c:v>
                </c:pt>
                <c:pt idx="12">
                  <c:v>6.1500615006150117E-2</c:v>
                </c:pt>
                <c:pt idx="13">
                  <c:v>6.1968408262454533E-2</c:v>
                </c:pt>
                <c:pt idx="14">
                  <c:v>6.1668681983071183E-2</c:v>
                </c:pt>
                <c:pt idx="15">
                  <c:v>5.9178743961352698E-2</c:v>
                </c:pt>
                <c:pt idx="16">
                  <c:v>6.1594202898550776E-2</c:v>
                </c:pt>
                <c:pt idx="17">
                  <c:v>5.1435406698564723E-2</c:v>
                </c:pt>
                <c:pt idx="18">
                  <c:v>4.2654028436018843E-2</c:v>
                </c:pt>
                <c:pt idx="19">
                  <c:v>3.6427732079906017E-2</c:v>
                </c:pt>
                <c:pt idx="20">
                  <c:v>0.04</c:v>
                </c:pt>
                <c:pt idx="21">
                  <c:v>4.1273584905660465E-2</c:v>
                </c:pt>
                <c:pt idx="22">
                  <c:v>3.3799533799533821E-2</c:v>
                </c:pt>
                <c:pt idx="23">
                  <c:v>3.488372093023262E-2</c:v>
                </c:pt>
                <c:pt idx="24">
                  <c:v>3.939745075318668E-2</c:v>
                </c:pt>
                <c:pt idx="25">
                  <c:v>3.0892448512585657E-2</c:v>
                </c:pt>
                <c:pt idx="26">
                  <c:v>2.8473804100227706E-2</c:v>
                </c:pt>
                <c:pt idx="27">
                  <c:v>3.0786773090079933E-2</c:v>
                </c:pt>
                <c:pt idx="28">
                  <c:v>2.8441410693970326E-2</c:v>
                </c:pt>
                <c:pt idx="29">
                  <c:v>2.7303754266211566E-2</c:v>
                </c:pt>
                <c:pt idx="30">
                  <c:v>2.7272727272727337E-2</c:v>
                </c:pt>
                <c:pt idx="31">
                  <c:v>2.8344671201814053E-2</c:v>
                </c:pt>
                <c:pt idx="32">
                  <c:v>3.1674208144796268E-2</c:v>
                </c:pt>
                <c:pt idx="33">
                  <c:v>3.2842582106455298E-2</c:v>
                </c:pt>
                <c:pt idx="34">
                  <c:v>3.4949267192784683E-2</c:v>
                </c:pt>
                <c:pt idx="35">
                  <c:v>3.7078651685393149E-2</c:v>
                </c:pt>
                <c:pt idx="36">
                  <c:v>3.6789297658862852E-2</c:v>
                </c:pt>
                <c:pt idx="37">
                  <c:v>3.9955604883462836E-2</c:v>
                </c:pt>
                <c:pt idx="38">
                  <c:v>3.9867109634551534E-2</c:v>
                </c:pt>
                <c:pt idx="39">
                  <c:v>4.0929203539822989E-2</c:v>
                </c:pt>
                <c:pt idx="40">
                  <c:v>4.2035398230088505E-2</c:v>
                </c:pt>
                <c:pt idx="41">
                  <c:v>4.4296788482834915E-2</c:v>
                </c:pt>
                <c:pt idx="42">
                  <c:v>4.31415929203538E-2</c:v>
                </c:pt>
                <c:pt idx="43">
                  <c:v>4.0793825799338546E-2</c:v>
                </c:pt>
                <c:pt idx="44">
                  <c:v>3.5087719298245723E-2</c:v>
                </c:pt>
                <c:pt idx="45">
                  <c:v>4.0570175438596534E-2</c:v>
                </c:pt>
                <c:pt idx="46">
                  <c:v>3.7037037037037202E-2</c:v>
                </c:pt>
                <c:pt idx="47">
                  <c:v>3.2502708559046578E-2</c:v>
                </c:pt>
                <c:pt idx="48">
                  <c:v>2.5806451612903292E-2</c:v>
                </c:pt>
                <c:pt idx="49">
                  <c:v>2.1344717182497419E-2</c:v>
                </c:pt>
                <c:pt idx="50">
                  <c:v>2.2364217252396124E-2</c:v>
                </c:pt>
                <c:pt idx="51">
                  <c:v>2.1253985122210439E-2</c:v>
                </c:pt>
                <c:pt idx="52">
                  <c:v>2.0169851380042347E-2</c:v>
                </c:pt>
                <c:pt idx="53">
                  <c:v>2.2269353128314018E-2</c:v>
                </c:pt>
                <c:pt idx="54">
                  <c:v>2.3329798515376421E-2</c:v>
                </c:pt>
                <c:pt idx="55">
                  <c:v>2.3305084745762539E-2</c:v>
                </c:pt>
                <c:pt idx="56">
                  <c:v>2.5423728813559254E-2</c:v>
                </c:pt>
                <c:pt idx="57">
                  <c:v>2.6343519494204326E-2</c:v>
                </c:pt>
                <c:pt idx="58">
                  <c:v>3.5714285714285587E-2</c:v>
                </c:pt>
                <c:pt idx="59">
                  <c:v>3.6726128016788984E-2</c:v>
                </c:pt>
                <c:pt idx="60">
                  <c:v>3.8784067085953833E-2</c:v>
                </c:pt>
                <c:pt idx="61">
                  <c:v>4.0752351097178563E-2</c:v>
                </c:pt>
                <c:pt idx="62">
                  <c:v>4.0625000000000133E-2</c:v>
                </c:pt>
                <c:pt idx="63">
                  <c:v>4.058272632674309E-2</c:v>
                </c:pt>
                <c:pt idx="64">
                  <c:v>4.3704474505723345E-2</c:v>
                </c:pt>
                <c:pt idx="65">
                  <c:v>4.1493775933610033E-2</c:v>
                </c:pt>
                <c:pt idx="66">
                  <c:v>4.2487046632124326E-2</c:v>
                </c:pt>
                <c:pt idx="67">
                  <c:v>4.2443064182194679E-2</c:v>
                </c:pt>
                <c:pt idx="68">
                  <c:v>3.8223140495867725E-2</c:v>
                </c:pt>
                <c:pt idx="69">
                  <c:v>4.2094455852156099E-2</c:v>
                </c:pt>
                <c:pt idx="70">
                  <c:v>3.4482758620689724E-2</c:v>
                </c:pt>
                <c:pt idx="71">
                  <c:v>3.34008097165992E-2</c:v>
                </c:pt>
                <c:pt idx="72">
                  <c:v>3.3299697275479323E-2</c:v>
                </c:pt>
                <c:pt idx="73">
                  <c:v>3.1124497991968036E-2</c:v>
                </c:pt>
                <c:pt idx="74">
                  <c:v>2.8028028028028062E-2</c:v>
                </c:pt>
                <c:pt idx="75">
                  <c:v>2.4999999999999911E-2</c:v>
                </c:pt>
                <c:pt idx="76">
                  <c:v>2.0937188434696052E-2</c:v>
                </c:pt>
                <c:pt idx="77">
                  <c:v>2.0916334661354563E-2</c:v>
                </c:pt>
                <c:pt idx="78">
                  <c:v>2.2862823061630344E-2</c:v>
                </c:pt>
                <c:pt idx="79">
                  <c:v>2.2840119165839168E-2</c:v>
                </c:pt>
                <c:pt idx="80">
                  <c:v>2.5870646766169125E-2</c:v>
                </c:pt>
                <c:pt idx="81">
                  <c:v>1.8719211822660231E-2</c:v>
                </c:pt>
                <c:pt idx="82">
                  <c:v>1.5686274509803866E-2</c:v>
                </c:pt>
                <c:pt idx="83">
                  <c:v>1.2732615083251853E-2</c:v>
                </c:pt>
                <c:pt idx="84">
                  <c:v>8.7890625E-3</c:v>
                </c:pt>
                <c:pt idx="85">
                  <c:v>6.8159688412852137E-3</c:v>
                </c:pt>
                <c:pt idx="86">
                  <c:v>7.78967867575453E-3</c:v>
                </c:pt>
                <c:pt idx="87">
                  <c:v>7.8048780487804947E-3</c:v>
                </c:pt>
                <c:pt idx="88">
                  <c:v>1.1718749999999778E-2</c:v>
                </c:pt>
                <c:pt idx="89">
                  <c:v>1.2682926829268304E-2</c:v>
                </c:pt>
                <c:pt idx="90">
                  <c:v>9.7181729834792119E-3</c:v>
                </c:pt>
                <c:pt idx="91">
                  <c:v>8.7378640776698546E-3</c:v>
                </c:pt>
                <c:pt idx="92">
                  <c:v>5.8195926285160571E-3</c:v>
                </c:pt>
                <c:pt idx="93">
                  <c:v>5.8027079303675233E-3</c:v>
                </c:pt>
                <c:pt idx="94">
                  <c:v>3.8610038610038533E-3</c:v>
                </c:pt>
                <c:pt idx="95">
                  <c:v>4.8355899419729731E-3</c:v>
                </c:pt>
                <c:pt idx="96">
                  <c:v>8.7124878993223298E-3</c:v>
                </c:pt>
                <c:pt idx="97">
                  <c:v>9.6711798839459462E-3</c:v>
                </c:pt>
                <c:pt idx="98">
                  <c:v>9.6618357487923134E-3</c:v>
                </c:pt>
                <c:pt idx="99">
                  <c:v>1.0648596321394033E-2</c:v>
                </c:pt>
                <c:pt idx="100">
                  <c:v>7.7220077220079286E-3</c:v>
                </c:pt>
                <c:pt idx="101">
                  <c:v>4.81695568400764E-3</c:v>
                </c:pt>
                <c:pt idx="102">
                  <c:v>2.887391722810273E-3</c:v>
                </c:pt>
                <c:pt idx="103">
                  <c:v>9.6246390760335032E-4</c:v>
                </c:pt>
                <c:pt idx="104">
                  <c:v>9.6432015429126494E-4</c:v>
                </c:pt>
                <c:pt idx="105">
                  <c:v>-9.6153846153845812E-4</c:v>
                </c:pt>
                <c:pt idx="106">
                  <c:v>-9.6153846153845812E-4</c:v>
                </c:pt>
                <c:pt idx="107">
                  <c:v>1.9249278152069227E-3</c:v>
                </c:pt>
                <c:pt idx="108">
                  <c:v>4.7984644913627861E-3</c:v>
                </c:pt>
                <c:pt idx="109">
                  <c:v>9.5785440613027628E-3</c:v>
                </c:pt>
                <c:pt idx="110">
                  <c:v>9.5693779904306719E-3</c:v>
                </c:pt>
                <c:pt idx="111">
                  <c:v>9.5785440613027628E-3</c:v>
                </c:pt>
                <c:pt idx="112">
                  <c:v>1.1494252873563093E-2</c:v>
                </c:pt>
                <c:pt idx="113">
                  <c:v>1.3422818791946289E-2</c:v>
                </c:pt>
                <c:pt idx="114">
                  <c:v>1.7274472168905985E-2</c:v>
                </c:pt>
                <c:pt idx="115">
                  <c:v>1.9230769230769162E-2</c:v>
                </c:pt>
                <c:pt idx="116">
                  <c:v>2.1194605009633882E-2</c:v>
                </c:pt>
                <c:pt idx="117">
                  <c:v>2.3099133782483072E-2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4-4D59-A7D4-130808120942}"/>
            </c:ext>
          </c:extLst>
        </c:ser>
        <c:ser>
          <c:idx val="1"/>
          <c:order val="1"/>
          <c:tx>
            <c:strRef>
              <c:f>'PLLU Short-Term Model'!$D$14</c:f>
              <c:strCache>
                <c:ptCount val="1"/>
                <c:pt idx="0">
                  <c:v>PredictPLLU</c:v>
                </c:pt>
              </c:strCache>
            </c:strRef>
          </c:tx>
          <c:spPr>
            <a:ln w="25400">
              <a:solidFill>
                <a:srgbClr val="996666"/>
              </a:solidFill>
              <a:prstDash val="solid"/>
            </a:ln>
          </c:spPr>
          <c:marker>
            <c:symbol val="none"/>
          </c:marker>
          <c:xVal>
            <c:numRef>
              <c:f>'PLLU Short-Term Model'!$A$15:$A$180</c:f>
              <c:numCache>
                <c:formatCode>mmm\-yy</c:formatCode>
                <c:ptCount val="166"/>
                <c:pt idx="0">
                  <c:v>32933</c:v>
                </c:pt>
                <c:pt idx="1">
                  <c:v>32964</c:v>
                </c:pt>
                <c:pt idx="2">
                  <c:v>32994</c:v>
                </c:pt>
                <c:pt idx="3">
                  <c:v>33025</c:v>
                </c:pt>
                <c:pt idx="4">
                  <c:v>33055</c:v>
                </c:pt>
                <c:pt idx="5">
                  <c:v>33086</c:v>
                </c:pt>
                <c:pt idx="6">
                  <c:v>33117</c:v>
                </c:pt>
                <c:pt idx="7">
                  <c:v>33147</c:v>
                </c:pt>
                <c:pt idx="8">
                  <c:v>33178</c:v>
                </c:pt>
                <c:pt idx="9">
                  <c:v>33208</c:v>
                </c:pt>
                <c:pt idx="10">
                  <c:v>33239</c:v>
                </c:pt>
                <c:pt idx="11">
                  <c:v>33270</c:v>
                </c:pt>
                <c:pt idx="12">
                  <c:v>33298</c:v>
                </c:pt>
                <c:pt idx="13">
                  <c:v>33329</c:v>
                </c:pt>
                <c:pt idx="14">
                  <c:v>33359</c:v>
                </c:pt>
                <c:pt idx="15">
                  <c:v>33390</c:v>
                </c:pt>
                <c:pt idx="16">
                  <c:v>33420</c:v>
                </c:pt>
                <c:pt idx="17">
                  <c:v>33451</c:v>
                </c:pt>
                <c:pt idx="18">
                  <c:v>33482</c:v>
                </c:pt>
                <c:pt idx="19">
                  <c:v>33512</c:v>
                </c:pt>
                <c:pt idx="20">
                  <c:v>33543</c:v>
                </c:pt>
                <c:pt idx="21">
                  <c:v>33573</c:v>
                </c:pt>
                <c:pt idx="22">
                  <c:v>33604</c:v>
                </c:pt>
                <c:pt idx="23">
                  <c:v>33635</c:v>
                </c:pt>
                <c:pt idx="24">
                  <c:v>33664</c:v>
                </c:pt>
                <c:pt idx="25">
                  <c:v>33695</c:v>
                </c:pt>
                <c:pt idx="26">
                  <c:v>33725</c:v>
                </c:pt>
                <c:pt idx="27">
                  <c:v>33756</c:v>
                </c:pt>
                <c:pt idx="28">
                  <c:v>33786</c:v>
                </c:pt>
                <c:pt idx="29">
                  <c:v>33817</c:v>
                </c:pt>
                <c:pt idx="30">
                  <c:v>33848</c:v>
                </c:pt>
                <c:pt idx="31">
                  <c:v>33878</c:v>
                </c:pt>
                <c:pt idx="32">
                  <c:v>33909</c:v>
                </c:pt>
                <c:pt idx="33">
                  <c:v>33939</c:v>
                </c:pt>
                <c:pt idx="34">
                  <c:v>33970</c:v>
                </c:pt>
                <c:pt idx="35">
                  <c:v>34001</c:v>
                </c:pt>
                <c:pt idx="36">
                  <c:v>34029</c:v>
                </c:pt>
                <c:pt idx="37">
                  <c:v>34060</c:v>
                </c:pt>
                <c:pt idx="38">
                  <c:v>34090</c:v>
                </c:pt>
                <c:pt idx="39">
                  <c:v>34121</c:v>
                </c:pt>
                <c:pt idx="40">
                  <c:v>34151</c:v>
                </c:pt>
                <c:pt idx="41">
                  <c:v>34182</c:v>
                </c:pt>
                <c:pt idx="42">
                  <c:v>34213</c:v>
                </c:pt>
                <c:pt idx="43">
                  <c:v>34243</c:v>
                </c:pt>
                <c:pt idx="44">
                  <c:v>34274</c:v>
                </c:pt>
                <c:pt idx="45">
                  <c:v>34304</c:v>
                </c:pt>
                <c:pt idx="46">
                  <c:v>34335</c:v>
                </c:pt>
                <c:pt idx="47">
                  <c:v>34366</c:v>
                </c:pt>
                <c:pt idx="48">
                  <c:v>34394</c:v>
                </c:pt>
                <c:pt idx="49">
                  <c:v>34425</c:v>
                </c:pt>
                <c:pt idx="50">
                  <c:v>34455</c:v>
                </c:pt>
                <c:pt idx="51">
                  <c:v>34486</c:v>
                </c:pt>
                <c:pt idx="52">
                  <c:v>34516</c:v>
                </c:pt>
                <c:pt idx="53">
                  <c:v>34547</c:v>
                </c:pt>
                <c:pt idx="54">
                  <c:v>34578</c:v>
                </c:pt>
                <c:pt idx="55">
                  <c:v>34608</c:v>
                </c:pt>
                <c:pt idx="56">
                  <c:v>34639</c:v>
                </c:pt>
                <c:pt idx="57">
                  <c:v>34669</c:v>
                </c:pt>
                <c:pt idx="58">
                  <c:v>34700</c:v>
                </c:pt>
                <c:pt idx="59">
                  <c:v>34731</c:v>
                </c:pt>
                <c:pt idx="60">
                  <c:v>34759</c:v>
                </c:pt>
                <c:pt idx="61">
                  <c:v>34790</c:v>
                </c:pt>
                <c:pt idx="62">
                  <c:v>34820</c:v>
                </c:pt>
                <c:pt idx="63">
                  <c:v>34851</c:v>
                </c:pt>
                <c:pt idx="64">
                  <c:v>34881</c:v>
                </c:pt>
                <c:pt idx="65">
                  <c:v>34912</c:v>
                </c:pt>
                <c:pt idx="66">
                  <c:v>34943</c:v>
                </c:pt>
                <c:pt idx="67">
                  <c:v>34973</c:v>
                </c:pt>
                <c:pt idx="68">
                  <c:v>35004</c:v>
                </c:pt>
                <c:pt idx="69">
                  <c:v>35034</c:v>
                </c:pt>
                <c:pt idx="70">
                  <c:v>35065</c:v>
                </c:pt>
                <c:pt idx="71">
                  <c:v>35096</c:v>
                </c:pt>
                <c:pt idx="72">
                  <c:v>35125</c:v>
                </c:pt>
                <c:pt idx="73">
                  <c:v>35156</c:v>
                </c:pt>
                <c:pt idx="74">
                  <c:v>35186</c:v>
                </c:pt>
                <c:pt idx="75">
                  <c:v>35217</c:v>
                </c:pt>
                <c:pt idx="76">
                  <c:v>35247</c:v>
                </c:pt>
                <c:pt idx="77">
                  <c:v>35278</c:v>
                </c:pt>
                <c:pt idx="78">
                  <c:v>35309</c:v>
                </c:pt>
                <c:pt idx="79">
                  <c:v>35339</c:v>
                </c:pt>
                <c:pt idx="80">
                  <c:v>35370</c:v>
                </c:pt>
                <c:pt idx="81">
                  <c:v>35400</c:v>
                </c:pt>
                <c:pt idx="82">
                  <c:v>35431</c:v>
                </c:pt>
                <c:pt idx="83">
                  <c:v>35462</c:v>
                </c:pt>
                <c:pt idx="84">
                  <c:v>35490</c:v>
                </c:pt>
                <c:pt idx="85">
                  <c:v>35521</c:v>
                </c:pt>
                <c:pt idx="86">
                  <c:v>35551</c:v>
                </c:pt>
                <c:pt idx="87">
                  <c:v>35582</c:v>
                </c:pt>
                <c:pt idx="88">
                  <c:v>35612</c:v>
                </c:pt>
                <c:pt idx="89">
                  <c:v>35643</c:v>
                </c:pt>
                <c:pt idx="90">
                  <c:v>35674</c:v>
                </c:pt>
                <c:pt idx="91">
                  <c:v>35704</c:v>
                </c:pt>
                <c:pt idx="92">
                  <c:v>35735</c:v>
                </c:pt>
                <c:pt idx="93">
                  <c:v>35765</c:v>
                </c:pt>
                <c:pt idx="94">
                  <c:v>35796</c:v>
                </c:pt>
                <c:pt idx="95">
                  <c:v>35827</c:v>
                </c:pt>
                <c:pt idx="96">
                  <c:v>35855</c:v>
                </c:pt>
                <c:pt idx="97">
                  <c:v>35886</c:v>
                </c:pt>
                <c:pt idx="98">
                  <c:v>35916</c:v>
                </c:pt>
                <c:pt idx="99">
                  <c:v>35947</c:v>
                </c:pt>
                <c:pt idx="100">
                  <c:v>35977</c:v>
                </c:pt>
                <c:pt idx="101">
                  <c:v>36008</c:v>
                </c:pt>
                <c:pt idx="102">
                  <c:v>36039</c:v>
                </c:pt>
                <c:pt idx="103">
                  <c:v>36069</c:v>
                </c:pt>
                <c:pt idx="104">
                  <c:v>36100</c:v>
                </c:pt>
                <c:pt idx="105">
                  <c:v>36130</c:v>
                </c:pt>
                <c:pt idx="106">
                  <c:v>36161</c:v>
                </c:pt>
                <c:pt idx="107">
                  <c:v>36192</c:v>
                </c:pt>
                <c:pt idx="108">
                  <c:v>36220</c:v>
                </c:pt>
                <c:pt idx="109">
                  <c:v>36251</c:v>
                </c:pt>
                <c:pt idx="110">
                  <c:v>36281</c:v>
                </c:pt>
                <c:pt idx="111">
                  <c:v>36312</c:v>
                </c:pt>
                <c:pt idx="112">
                  <c:v>36342</c:v>
                </c:pt>
                <c:pt idx="113">
                  <c:v>36373</c:v>
                </c:pt>
                <c:pt idx="114">
                  <c:v>36404</c:v>
                </c:pt>
                <c:pt idx="115">
                  <c:v>36434</c:v>
                </c:pt>
                <c:pt idx="116">
                  <c:v>36465</c:v>
                </c:pt>
                <c:pt idx="117">
                  <c:v>36495</c:v>
                </c:pt>
                <c:pt idx="118">
                  <c:v>36526</c:v>
                </c:pt>
                <c:pt idx="119">
                  <c:v>36557</c:v>
                </c:pt>
                <c:pt idx="120">
                  <c:v>36586</c:v>
                </c:pt>
                <c:pt idx="121">
                  <c:v>36617</c:v>
                </c:pt>
                <c:pt idx="122">
                  <c:v>36647</c:v>
                </c:pt>
                <c:pt idx="123">
                  <c:v>36678</c:v>
                </c:pt>
                <c:pt idx="124">
                  <c:v>36708</c:v>
                </c:pt>
                <c:pt idx="125">
                  <c:v>36739</c:v>
                </c:pt>
                <c:pt idx="126">
                  <c:v>36770</c:v>
                </c:pt>
                <c:pt idx="127">
                  <c:v>36800</c:v>
                </c:pt>
                <c:pt idx="128">
                  <c:v>36831</c:v>
                </c:pt>
                <c:pt idx="129">
                  <c:v>36861</c:v>
                </c:pt>
                <c:pt idx="130">
                  <c:v>36892</c:v>
                </c:pt>
                <c:pt idx="131">
                  <c:v>36923</c:v>
                </c:pt>
                <c:pt idx="132">
                  <c:v>36951</c:v>
                </c:pt>
                <c:pt idx="133">
                  <c:v>36982</c:v>
                </c:pt>
                <c:pt idx="134">
                  <c:v>37012</c:v>
                </c:pt>
                <c:pt idx="135">
                  <c:v>37043</c:v>
                </c:pt>
                <c:pt idx="136">
                  <c:v>37073</c:v>
                </c:pt>
                <c:pt idx="137">
                  <c:v>37104</c:v>
                </c:pt>
                <c:pt idx="138">
                  <c:v>37135</c:v>
                </c:pt>
                <c:pt idx="139">
                  <c:v>37165</c:v>
                </c:pt>
                <c:pt idx="140">
                  <c:v>37196</c:v>
                </c:pt>
                <c:pt idx="141">
                  <c:v>37226</c:v>
                </c:pt>
                <c:pt idx="142">
                  <c:v>37257</c:v>
                </c:pt>
                <c:pt idx="143">
                  <c:v>37288</c:v>
                </c:pt>
                <c:pt idx="144">
                  <c:v>37316</c:v>
                </c:pt>
                <c:pt idx="145">
                  <c:v>37347</c:v>
                </c:pt>
                <c:pt idx="146">
                  <c:v>37377</c:v>
                </c:pt>
                <c:pt idx="147">
                  <c:v>37408</c:v>
                </c:pt>
                <c:pt idx="148">
                  <c:v>37438</c:v>
                </c:pt>
                <c:pt idx="149">
                  <c:v>37469</c:v>
                </c:pt>
                <c:pt idx="150">
                  <c:v>37500</c:v>
                </c:pt>
                <c:pt idx="151">
                  <c:v>37530</c:v>
                </c:pt>
                <c:pt idx="152">
                  <c:v>37561</c:v>
                </c:pt>
                <c:pt idx="153">
                  <c:v>37591</c:v>
                </c:pt>
                <c:pt idx="154">
                  <c:v>37622</c:v>
                </c:pt>
                <c:pt idx="155">
                  <c:v>37653</c:v>
                </c:pt>
                <c:pt idx="156">
                  <c:v>37681</c:v>
                </c:pt>
                <c:pt idx="157">
                  <c:v>37712</c:v>
                </c:pt>
                <c:pt idx="158">
                  <c:v>37742</c:v>
                </c:pt>
                <c:pt idx="159">
                  <c:v>37773</c:v>
                </c:pt>
                <c:pt idx="160">
                  <c:v>37803</c:v>
                </c:pt>
                <c:pt idx="161">
                  <c:v>37834</c:v>
                </c:pt>
                <c:pt idx="162">
                  <c:v>37865</c:v>
                </c:pt>
                <c:pt idx="163">
                  <c:v>37895</c:v>
                </c:pt>
                <c:pt idx="164">
                  <c:v>37926</c:v>
                </c:pt>
                <c:pt idx="165">
                  <c:v>37956</c:v>
                </c:pt>
              </c:numCache>
            </c:numRef>
          </c:xVal>
          <c:yVal>
            <c:numRef>
              <c:f>'PLLU Short-Term Model'!$D$15:$D$180</c:f>
              <c:numCache>
                <c:formatCode>General</c:formatCode>
                <c:ptCount val="166"/>
                <c:pt idx="4" formatCode="0.0%">
                  <c:v>6.0675560015243109E-2</c:v>
                </c:pt>
                <c:pt idx="5" formatCode="0.0%">
                  <c:v>5.8785590477625466E-2</c:v>
                </c:pt>
                <c:pt idx="6" formatCode="0.0%">
                  <c:v>6.7487897738050709E-2</c:v>
                </c:pt>
                <c:pt idx="7" formatCode="0.0%">
                  <c:v>7.0719935154353597E-2</c:v>
                </c:pt>
                <c:pt idx="8" formatCode="0.0%">
                  <c:v>7.2563958020629565E-2</c:v>
                </c:pt>
                <c:pt idx="9" formatCode="0.0%">
                  <c:v>7.0171690127501782E-2</c:v>
                </c:pt>
                <c:pt idx="10" formatCode="0.0%">
                  <c:v>6.2591912834112681E-2</c:v>
                </c:pt>
                <c:pt idx="11" formatCode="0.0%">
                  <c:v>6.4899871993516642E-2</c:v>
                </c:pt>
                <c:pt idx="12" formatCode="0.0%">
                  <c:v>6.4526487947793074E-2</c:v>
                </c:pt>
                <c:pt idx="13" formatCode="0.0%">
                  <c:v>5.99908866127647E-2</c:v>
                </c:pt>
                <c:pt idx="14" formatCode="0.0%">
                  <c:v>6.0416716852219561E-2</c:v>
                </c:pt>
                <c:pt idx="15" formatCode="0.0%">
                  <c:v>6.0110151297096417E-2</c:v>
                </c:pt>
                <c:pt idx="16" formatCode="0.0%">
                  <c:v>5.7682936613440594E-2</c:v>
                </c:pt>
                <c:pt idx="17" formatCode="0.0%">
                  <c:v>6.0209105779136934E-2</c:v>
                </c:pt>
                <c:pt idx="18" formatCode="0.0%">
                  <c:v>4.8628560205730913E-2</c:v>
                </c:pt>
                <c:pt idx="19" formatCode="0.0%">
                  <c:v>3.9704900127483955E-2</c:v>
                </c:pt>
                <c:pt idx="20" formatCode="0.0%">
                  <c:v>3.3336414980034854E-2</c:v>
                </c:pt>
                <c:pt idx="21" formatCode="0.0%">
                  <c:v>3.8804552610000036E-2</c:v>
                </c:pt>
                <c:pt idx="22" formatCode="0.0%">
                  <c:v>4.0686523044216286E-2</c:v>
                </c:pt>
                <c:pt idx="23" formatCode="0.0%">
                  <c:v>3.2864612440669551E-2</c:v>
                </c:pt>
                <c:pt idx="24" formatCode="0.0%">
                  <c:v>3.4154692620229014E-2</c:v>
                </c:pt>
                <c:pt idx="25" formatCode="0.0%">
                  <c:v>3.9068337494380656E-2</c:v>
                </c:pt>
                <c:pt idx="26" formatCode="0.0%">
                  <c:v>3.0084954019488731E-2</c:v>
                </c:pt>
                <c:pt idx="27" formatCode="0.0%">
                  <c:v>2.7678870402804295E-2</c:v>
                </c:pt>
                <c:pt idx="28" formatCode="0.0%">
                  <c:v>2.9933770791150192E-2</c:v>
                </c:pt>
                <c:pt idx="29" formatCode="0.0%">
                  <c:v>2.8007830929140623E-2</c:v>
                </c:pt>
                <c:pt idx="30" formatCode="0.0%">
                  <c:v>2.709132472073849E-2</c:v>
                </c:pt>
                <c:pt idx="31" formatCode="0.0%">
                  <c:v>2.6882961531747327E-2</c:v>
                </c:pt>
                <c:pt idx="32" formatCode="0.0%">
                  <c:v>2.8162441316818852E-2</c:v>
                </c:pt>
                <c:pt idx="33" formatCode="0.0%">
                  <c:v>3.1758376735289494E-2</c:v>
                </c:pt>
                <c:pt idx="34" formatCode="0.0%">
                  <c:v>3.2557613772630972E-2</c:v>
                </c:pt>
                <c:pt idx="35" formatCode="0.0%">
                  <c:v>3.4770160530164622E-2</c:v>
                </c:pt>
                <c:pt idx="36" formatCode="0.0%">
                  <c:v>3.6681269370936812E-2</c:v>
                </c:pt>
                <c:pt idx="37" formatCode="0.0%">
                  <c:v>3.5928845755857329E-2</c:v>
                </c:pt>
                <c:pt idx="38" formatCode="0.0%">
                  <c:v>3.9272538380388189E-2</c:v>
                </c:pt>
                <c:pt idx="39" formatCode="0.0%">
                  <c:v>3.8734396686576779E-2</c:v>
                </c:pt>
                <c:pt idx="40" formatCode="0.0%">
                  <c:v>4.0010836494567784E-2</c:v>
                </c:pt>
                <c:pt idx="41" formatCode="0.0%">
                  <c:v>4.0954938102996982E-2</c:v>
                </c:pt>
                <c:pt idx="42" formatCode="0.0%">
                  <c:v>4.3433387259950287E-2</c:v>
                </c:pt>
                <c:pt idx="43" formatCode="0.0%">
                  <c:v>4.1751088196074509E-2</c:v>
                </c:pt>
                <c:pt idx="44" formatCode="0.0%">
                  <c:v>3.9128314697917707E-2</c:v>
                </c:pt>
                <c:pt idx="45" formatCode="0.0%">
                  <c:v>3.2912202828238805E-2</c:v>
                </c:pt>
                <c:pt idx="46" formatCode="0.0%">
                  <c:v>3.9676212599452906E-2</c:v>
                </c:pt>
                <c:pt idx="47" formatCode="0.0%">
                  <c:v>3.5565164532036633E-2</c:v>
                </c:pt>
                <c:pt idx="48" formatCode="0.0%">
                  <c:v>3.1306369505830746E-2</c:v>
                </c:pt>
                <c:pt idx="49" formatCode="0.0%">
                  <c:v>2.3675768574631492E-2</c:v>
                </c:pt>
                <c:pt idx="50" formatCode="0.0%">
                  <c:v>1.956353693675645E-2</c:v>
                </c:pt>
                <c:pt idx="51" formatCode="0.0%">
                  <c:v>2.145749154856514E-2</c:v>
                </c:pt>
                <c:pt idx="52" formatCode="0.0%">
                  <c:v>2.0708854288189298E-2</c:v>
                </c:pt>
                <c:pt idx="53" formatCode="0.0%">
                  <c:v>2.0009518769135586E-2</c:v>
                </c:pt>
                <c:pt idx="54" formatCode="0.0%">
                  <c:v>2.2213996534565253E-2</c:v>
                </c:pt>
                <c:pt idx="55" formatCode="0.0%">
                  <c:v>2.3436402642416355E-2</c:v>
                </c:pt>
                <c:pt idx="56" formatCode="0.0%">
                  <c:v>2.3500075065367311E-2</c:v>
                </c:pt>
                <c:pt idx="57" formatCode="0.0%">
                  <c:v>2.5718285218321701E-2</c:v>
                </c:pt>
                <c:pt idx="58" formatCode="0.0%">
                  <c:v>2.6631585347918589E-2</c:v>
                </c:pt>
                <c:pt idx="59" formatCode="0.0%">
                  <c:v>3.6992851452146001E-2</c:v>
                </c:pt>
                <c:pt idx="60" formatCode="0.0%">
                  <c:v>3.7298997343833191E-2</c:v>
                </c:pt>
                <c:pt idx="61" formatCode="0.0%">
                  <c:v>3.9378169005649021E-2</c:v>
                </c:pt>
                <c:pt idx="62" formatCode="0.0%">
                  <c:v>4.0509256623875708E-2</c:v>
                </c:pt>
                <c:pt idx="63" formatCode="0.0%">
                  <c:v>4.0234523471734784E-2</c:v>
                </c:pt>
                <c:pt idx="64" formatCode="0.0%">
                  <c:v>3.9998813434669864E-2</c:v>
                </c:pt>
                <c:pt idx="65" formatCode="0.0%">
                  <c:v>4.3300676284841383E-2</c:v>
                </c:pt>
                <c:pt idx="66" formatCode="0.0%">
                  <c:v>4.0738745694882152E-2</c:v>
                </c:pt>
                <c:pt idx="67" formatCode="0.0%">
                  <c:v>4.1776368777713305E-2</c:v>
                </c:pt>
                <c:pt idx="68" formatCode="0.0%">
                  <c:v>4.1337532781372414E-2</c:v>
                </c:pt>
                <c:pt idx="69" formatCode="0.0%">
                  <c:v>3.6935627663267988E-2</c:v>
                </c:pt>
                <c:pt idx="70" formatCode="0.0%">
                  <c:v>4.1302355230651885E-2</c:v>
                </c:pt>
                <c:pt idx="71" formatCode="0.0%">
                  <c:v>3.2552258557228916E-2</c:v>
                </c:pt>
                <c:pt idx="72" formatCode="0.0%">
                  <c:v>3.2297177978988505E-2</c:v>
                </c:pt>
                <c:pt idx="73" formatCode="0.0%">
                  <c:v>3.1750935077827662E-2</c:v>
                </c:pt>
                <c:pt idx="74" formatCode="0.0%">
                  <c:v>3.0072804504941687E-2</c:v>
                </c:pt>
                <c:pt idx="75" formatCode="0.0%">
                  <c:v>2.6824197373046612E-2</c:v>
                </c:pt>
                <c:pt idx="76" formatCode="0.0%">
                  <c:v>2.3702305663935858E-2</c:v>
                </c:pt>
                <c:pt idx="77" formatCode="0.0%">
                  <c:v>1.9589876568309673E-2</c:v>
                </c:pt>
                <c:pt idx="78" formatCode="0.0%">
                  <c:v>2.0141215869890271E-2</c:v>
                </c:pt>
                <c:pt idx="79" formatCode="0.0%">
                  <c:v>2.2757792125880593E-2</c:v>
                </c:pt>
                <c:pt idx="80" formatCode="0.0%">
                  <c:v>2.2996375961381505E-2</c:v>
                </c:pt>
                <c:pt idx="81" formatCode="0.0%">
                  <c:v>2.625026281753742E-2</c:v>
                </c:pt>
                <c:pt idx="82" formatCode="0.0%">
                  <c:v>1.8014967574056569E-2</c:v>
                </c:pt>
                <c:pt idx="83" formatCode="0.0%">
                  <c:v>1.5121634381415104E-2</c:v>
                </c:pt>
                <c:pt idx="84" formatCode="0.0%">
                  <c:v>1.170235834647706E-2</c:v>
                </c:pt>
                <c:pt idx="85" formatCode="0.0%">
                  <c:v>8.2201973728289902E-3</c:v>
                </c:pt>
                <c:pt idx="86" formatCode="0.0%">
                  <c:v>6.6197362039273873E-3</c:v>
                </c:pt>
                <c:pt idx="87" formatCode="0.0%">
                  <c:v>8.210527580943516E-3</c:v>
                </c:pt>
                <c:pt idx="88" formatCode="0.0%">
                  <c:v>8.6562257611352764E-3</c:v>
                </c:pt>
                <c:pt idx="89" formatCode="0.0%">
                  <c:v>1.3222157705782821E-2</c:v>
                </c:pt>
                <c:pt idx="90" formatCode="0.0%">
                  <c:v>1.3924614901405967E-2</c:v>
                </c:pt>
                <c:pt idx="91" formatCode="0.0%">
                  <c:v>1.0609719614142851E-2</c:v>
                </c:pt>
                <c:pt idx="92" formatCode="0.0%">
                  <c:v>9.3283504125328525E-3</c:v>
                </c:pt>
                <c:pt idx="93" formatCode="0.0%">
                  <c:v>6.0597340201352596E-3</c:v>
                </c:pt>
                <c:pt idx="94" formatCode="0.0%">
                  <c:v>6.4467968783525958E-3</c:v>
                </c:pt>
                <c:pt idx="95" formatCode="0.0%">
                  <c:v>4.4129278429548349E-3</c:v>
                </c:pt>
                <c:pt idx="96" formatCode="0.0%">
                  <c:v>5.9303881855833117E-3</c:v>
                </c:pt>
                <c:pt idx="97" formatCode="0.0%">
                  <c:v>1.0323222229229269E-2</c:v>
                </c:pt>
                <c:pt idx="98" formatCode="0.0%">
                  <c:v>1.135959504480972E-2</c:v>
                </c:pt>
                <c:pt idx="99" formatCode="0.0%">
                  <c:v>1.1026007140058205E-2</c:v>
                </c:pt>
                <c:pt idx="100" formatCode="0.0%">
                  <c:v>1.1670221703125478E-2</c:v>
                </c:pt>
                <c:pt idx="101" formatCode="0.0%">
                  <c:v>8.2207859583283919E-3</c:v>
                </c:pt>
                <c:pt idx="102" formatCode="0.0%">
                  <c:v>5.1824160515347717E-3</c:v>
                </c:pt>
                <c:pt idx="103" formatCode="0.0%">
                  <c:v>3.1207686149663377E-3</c:v>
                </c:pt>
                <c:pt idx="104" formatCode="0.0%">
                  <c:v>1.3777719931948121E-3</c:v>
                </c:pt>
                <c:pt idx="105" formatCode="0.0%">
                  <c:v>1.7072625151597046E-3</c:v>
                </c:pt>
                <c:pt idx="106" formatCode="0.00%">
                  <c:v>-3.4667182237043119E-4</c:v>
                </c:pt>
                <c:pt idx="107" formatCode="0.00%">
                  <c:v>-1.2808328730026233E-4</c:v>
                </c:pt>
                <c:pt idx="108" formatCode="0.0%">
                  <c:v>3.0502079647837187E-3</c:v>
                </c:pt>
                <c:pt idx="109" formatCode="0.0%">
                  <c:v>6.0974358164061068E-3</c:v>
                </c:pt>
                <c:pt idx="110" formatCode="0.0%">
                  <c:v>1.110783178214734E-2</c:v>
                </c:pt>
                <c:pt idx="111" formatCode="0.0%">
                  <c:v>1.0504747710439398E-2</c:v>
                </c:pt>
                <c:pt idx="112" formatCode="0.0%">
                  <c:v>1.0226730584724578E-2</c:v>
                </c:pt>
                <c:pt idx="113" formatCode="0.0%">
                  <c:v>1.1835293005626198E-2</c:v>
                </c:pt>
                <c:pt idx="114" formatCode="0.0%">
                  <c:v>1.388050766621568E-2</c:v>
                </c:pt>
                <c:pt idx="115" formatCode="0.0%">
                  <c:v>1.8062512755449803E-2</c:v>
                </c:pt>
                <c:pt idx="116" formatCode="0.0%">
                  <c:v>1.9832570610579005E-2</c:v>
                </c:pt>
                <c:pt idx="117" formatCode="0.0%">
                  <c:v>2.1807790613835129E-2</c:v>
                </c:pt>
                <c:pt idx="118" formatCode="0.0%">
                  <c:v>2.3443433791460376E-2</c:v>
                </c:pt>
                <c:pt idx="119" formatCode="0.0%">
                  <c:v>2.4465113749623298E-2</c:v>
                </c:pt>
                <c:pt idx="120" formatCode="0.0%">
                  <c:v>2.3507596379250685E-2</c:v>
                </c:pt>
                <c:pt idx="121" formatCode="0.0%">
                  <c:v>2.3935275586437623E-2</c:v>
                </c:pt>
                <c:pt idx="122" formatCode="0.0%">
                  <c:v>2.4339190798477219E-2</c:v>
                </c:pt>
                <c:pt idx="123" formatCode="0.0%">
                  <c:v>2.4720662461759833E-2</c:v>
                </c:pt>
                <c:pt idx="124" formatCode="0.0%">
                  <c:v>2.5080937652072151E-2</c:v>
                </c:pt>
                <c:pt idx="125" formatCode="0.0%">
                  <c:v>2.5421194151434765E-2</c:v>
                </c:pt>
                <c:pt idx="126" formatCode="0.0%">
                  <c:v>2.5742544298410296E-2</c:v>
                </c:pt>
                <c:pt idx="127" formatCode="0.0%">
                  <c:v>2.604603862446913E-2</c:v>
                </c:pt>
                <c:pt idx="128" formatCode="0.0%">
                  <c:v>2.6332669288300505E-2</c:v>
                </c:pt>
                <c:pt idx="129" formatCode="0.0%">
                  <c:v>2.6603373319296089E-2</c:v>
                </c:pt>
                <c:pt idx="130" formatCode="0.0%">
                  <c:v>2.6859035680809405E-2</c:v>
                </c:pt>
                <c:pt idx="131" formatCode="0.0%">
                  <c:v>2.7100492163205234E-2</c:v>
                </c:pt>
                <c:pt idx="132" formatCode="0.00%">
                  <c:v>2.7328532116156736E-2</c:v>
                </c:pt>
                <c:pt idx="133" formatCode="0.00%">
                  <c:v>2.7543901029122488E-2</c:v>
                </c:pt>
                <c:pt idx="134" formatCode="0.00%">
                  <c:v>2.7747302968439299E-2</c:v>
                </c:pt>
                <c:pt idx="135" formatCode="0.00%">
                  <c:v>2.793940287899797E-2</c:v>
                </c:pt>
                <c:pt idx="136" formatCode="0.00%">
                  <c:v>2.8120828758026451E-2</c:v>
                </c:pt>
                <c:pt idx="137" formatCode="0.00%">
                  <c:v>2.8292173708086715E-2</c:v>
                </c:pt>
                <c:pt idx="138" formatCode="0.00%">
                  <c:v>2.8453997875996877E-2</c:v>
                </c:pt>
                <c:pt idx="139" formatCode="0.00%">
                  <c:v>2.8606830284017112E-2</c:v>
                </c:pt>
                <c:pt idx="140" formatCode="0.00%">
                  <c:v>2.8751170559285704E-2</c:v>
                </c:pt>
                <c:pt idx="141" formatCode="0.00%">
                  <c:v>2.8887490567158995E-2</c:v>
                </c:pt>
                <c:pt idx="142" formatCode="0.00%">
                  <c:v>2.9016235953794808E-2</c:v>
                </c:pt>
                <c:pt idx="143" formatCode="0.00%">
                  <c:v>2.9137827603022203E-2</c:v>
                </c:pt>
                <c:pt idx="144" formatCode="0.00%">
                  <c:v>2.9252663012260278E-2</c:v>
                </c:pt>
                <c:pt idx="145" formatCode="0.00%">
                  <c:v>2.9361117591984037E-2</c:v>
                </c:pt>
                <c:pt idx="146" formatCode="0.00%">
                  <c:v>2.9463545892985447E-2</c:v>
                </c:pt>
                <c:pt idx="147" formatCode="0.00%">
                  <c:v>2.9560282765441714E-2</c:v>
                </c:pt>
                <c:pt idx="148" formatCode="0.00%">
                  <c:v>2.9651644453579946E-2</c:v>
                </c:pt>
                <c:pt idx="149" formatCode="0.00%">
                  <c:v>2.9737929629516779E-2</c:v>
                </c:pt>
                <c:pt idx="150" formatCode="0.00%">
                  <c:v>2.9819420369652683E-2</c:v>
                </c:pt>
                <c:pt idx="151" formatCode="0.00%">
                  <c:v>2.9896383076812933E-2</c:v>
                </c:pt>
                <c:pt idx="152" formatCode="0.00%">
                  <c:v>2.9969069351149825E-2</c:v>
                </c:pt>
                <c:pt idx="153" formatCode="0.00%">
                  <c:v>3.0037716812653187E-2</c:v>
                </c:pt>
                <c:pt idx="154" formatCode="0.00%">
                  <c:v>3.0102549877958115E-2</c:v>
                </c:pt>
                <c:pt idx="155" formatCode="0.00%">
                  <c:v>3.0163780493989375E-2</c:v>
                </c:pt>
                <c:pt idx="156" formatCode="0.00%">
                  <c:v>3.0221608830840858E-2</c:v>
                </c:pt>
                <c:pt idx="157" formatCode="0.00%">
                  <c:v>3.027622393615519E-2</c:v>
                </c:pt>
                <c:pt idx="158" formatCode="0.00%">
                  <c:v>3.032780435314273E-2</c:v>
                </c:pt>
                <c:pt idx="159" formatCode="0.00%">
                  <c:v>3.0376518704260357E-2</c:v>
                </c:pt>
                <c:pt idx="160" formatCode="0.00%">
                  <c:v>3.0422526242458132E-2</c:v>
                </c:pt>
                <c:pt idx="161" formatCode="0.00%">
                  <c:v>3.0465977371795946E-2</c:v>
                </c:pt>
                <c:pt idx="162" formatCode="0.00%">
                  <c:v>3.0507014139132108E-2</c:v>
                </c:pt>
                <c:pt idx="163" formatCode="0.00%">
                  <c:v>3.0545770698491233E-2</c:v>
                </c:pt>
                <c:pt idx="164" formatCode="0.00%">
                  <c:v>3.058237374962957E-2</c:v>
                </c:pt>
                <c:pt idx="165" formatCode="0.00%">
                  <c:v>3.0616942952231406E-2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4-4D59-A7D4-130808120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58192"/>
        <c:axId val="1"/>
      </c:scatterChart>
      <c:valAx>
        <c:axId val="2057958192"/>
        <c:scaling>
          <c:orientation val="minMax"/>
          <c:max val="38000"/>
          <c:min val="329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730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95819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829875518672196"/>
          <c:y val="0.19760507930196147"/>
          <c:w val="0.26970954356846472"/>
          <c:h val="0.140718768593821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320</xdr:row>
      <xdr:rowOff>142875</xdr:rowOff>
    </xdr:from>
    <xdr:to>
      <xdr:col>1</xdr:col>
      <xdr:colOff>0</xdr:colOff>
      <xdr:row>334</xdr:row>
      <xdr:rowOff>114300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A98279F7-9E05-7C97-C7D1-536A0125D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27</xdr:row>
      <xdr:rowOff>66675</xdr:rowOff>
    </xdr:from>
    <xdr:to>
      <xdr:col>9</xdr:col>
      <xdr:colOff>209550</xdr:colOff>
      <xdr:row>49</xdr:row>
      <xdr:rowOff>0</xdr:rowOff>
    </xdr:to>
    <xdr:graphicFrame macro="">
      <xdr:nvGraphicFramePr>
        <xdr:cNvPr id="4105" name="Chart 9">
          <a:extLst>
            <a:ext uri="{FF2B5EF4-FFF2-40B4-BE49-F238E27FC236}">
              <a16:creationId xmlns:a16="http://schemas.microsoft.com/office/drawing/2014/main" id="{5A10AE77-1979-8EA8-37C3-AA86E18D6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27</xdr:row>
      <xdr:rowOff>47625</xdr:rowOff>
    </xdr:from>
    <xdr:to>
      <xdr:col>18</xdr:col>
      <xdr:colOff>190500</xdr:colOff>
      <xdr:row>51</xdr:row>
      <xdr:rowOff>28575</xdr:rowOff>
    </xdr:to>
    <xdr:graphicFrame macro="">
      <xdr:nvGraphicFramePr>
        <xdr:cNvPr id="4107" name="Chart 11">
          <a:extLst>
            <a:ext uri="{FF2B5EF4-FFF2-40B4-BE49-F238E27FC236}">
              <a16:creationId xmlns:a16="http://schemas.microsoft.com/office/drawing/2014/main" id="{18DC6006-E97A-3D2F-F4BB-6A628B98F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466725</xdr:colOff>
          <xdr:row>0</xdr:row>
          <xdr:rowOff>133350</xdr:rowOff>
        </xdr:from>
        <xdr:to>
          <xdr:col>10</xdr:col>
          <xdr:colOff>600075</xdr:colOff>
          <xdr:row>2</xdr:row>
          <xdr:rowOff>47625</xdr:rowOff>
        </xdr:to>
        <xdr:sp macro="" textlink="">
          <xdr:nvSpPr>
            <xdr:cNvPr id="4113" name="Button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69B2F9BA-4D89-A47C-5235-23126D88CC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Indices' Graphs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495300</xdr:colOff>
          <xdr:row>108</xdr:row>
          <xdr:rowOff>19050</xdr:rowOff>
        </xdr:from>
        <xdr:to>
          <xdr:col>8</xdr:col>
          <xdr:colOff>133350</xdr:colOff>
          <xdr:row>109</xdr:row>
          <xdr:rowOff>133350</xdr:rowOff>
        </xdr:to>
        <xdr:sp macro="" textlink="">
          <xdr:nvSpPr>
            <xdr:cNvPr id="4115" name="Button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21D01AB1-A54B-172E-C0CB-38700089A2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Back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180975</xdr:colOff>
      <xdr:row>3</xdr:row>
      <xdr:rowOff>123825</xdr:rowOff>
    </xdr:from>
    <xdr:to>
      <xdr:col>11</xdr:col>
      <xdr:colOff>133350</xdr:colOff>
      <xdr:row>25</xdr:row>
      <xdr:rowOff>76200</xdr:rowOff>
    </xdr:to>
    <xdr:graphicFrame macro="">
      <xdr:nvGraphicFramePr>
        <xdr:cNvPr id="4121" name="Chart 25">
          <a:extLst>
            <a:ext uri="{FF2B5EF4-FFF2-40B4-BE49-F238E27FC236}">
              <a16:creationId xmlns:a16="http://schemas.microsoft.com/office/drawing/2014/main" id="{ED278355-B1A8-3C44-6566-3A6042067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</xdr:colOff>
          <xdr:row>0</xdr:row>
          <xdr:rowOff>104775</xdr:rowOff>
        </xdr:from>
        <xdr:to>
          <xdr:col>6</xdr:col>
          <xdr:colOff>476250</xdr:colOff>
          <xdr:row>2</xdr:row>
          <xdr:rowOff>38100</xdr:rowOff>
        </xdr:to>
        <xdr:sp macro="" textlink="">
          <xdr:nvSpPr>
            <xdr:cNvPr id="4125" name="Button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8822F3C4-2DE6-8873-62AA-8473847F8A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Printjob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0</xdr:colOff>
      <xdr:row>3</xdr:row>
      <xdr:rowOff>0</xdr:rowOff>
    </xdr:from>
    <xdr:to>
      <xdr:col>23</xdr:col>
      <xdr:colOff>571500</xdr:colOff>
      <xdr:row>24</xdr:row>
      <xdr:rowOff>123825</xdr:rowOff>
    </xdr:to>
    <xdr:graphicFrame macro="">
      <xdr:nvGraphicFramePr>
        <xdr:cNvPr id="4126" name="Chart 30">
          <a:extLst>
            <a:ext uri="{FF2B5EF4-FFF2-40B4-BE49-F238E27FC236}">
              <a16:creationId xmlns:a16="http://schemas.microsoft.com/office/drawing/2014/main" id="{E1AD0657-5A81-A4B5-3B0E-9DE5A8DCB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247650</xdr:colOff>
      <xdr:row>27</xdr:row>
      <xdr:rowOff>0</xdr:rowOff>
    </xdr:from>
    <xdr:to>
      <xdr:col>37</xdr:col>
      <xdr:colOff>266700</xdr:colOff>
      <xdr:row>62</xdr:row>
      <xdr:rowOff>76200</xdr:rowOff>
    </xdr:to>
    <xdr:graphicFrame macro="">
      <xdr:nvGraphicFramePr>
        <xdr:cNvPr id="4127" name="Chart 31">
          <a:extLst>
            <a:ext uri="{FF2B5EF4-FFF2-40B4-BE49-F238E27FC236}">
              <a16:creationId xmlns:a16="http://schemas.microsoft.com/office/drawing/2014/main" id="{21D135E7-A7A8-1007-E7F1-2841AA3D7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3</xdr:row>
      <xdr:rowOff>0</xdr:rowOff>
    </xdr:from>
    <xdr:to>
      <xdr:col>36</xdr:col>
      <xdr:colOff>152400</xdr:colOff>
      <xdr:row>24</xdr:row>
      <xdr:rowOff>123825</xdr:rowOff>
    </xdr:to>
    <xdr:graphicFrame macro="">
      <xdr:nvGraphicFramePr>
        <xdr:cNvPr id="4128" name="Chart 32">
          <a:extLst>
            <a:ext uri="{FF2B5EF4-FFF2-40B4-BE49-F238E27FC236}">
              <a16:creationId xmlns:a16="http://schemas.microsoft.com/office/drawing/2014/main" id="{92FA713E-5338-B903-DB2F-E09ACC1CA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11</xdr:col>
      <xdr:colOff>571500</xdr:colOff>
      <xdr:row>74</xdr:row>
      <xdr:rowOff>38100</xdr:rowOff>
    </xdr:to>
    <xdr:graphicFrame macro="">
      <xdr:nvGraphicFramePr>
        <xdr:cNvPr id="4129" name="Chart 33">
          <a:extLst>
            <a:ext uri="{FF2B5EF4-FFF2-40B4-BE49-F238E27FC236}">
              <a16:creationId xmlns:a16="http://schemas.microsoft.com/office/drawing/2014/main" id="{D5BED7F0-8E45-32DF-F0C1-8154F8949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15</xdr:row>
      <xdr:rowOff>0</xdr:rowOff>
    </xdr:from>
    <xdr:to>
      <xdr:col>16</xdr:col>
      <xdr:colOff>123825</xdr:colOff>
      <xdr:row>34</xdr:row>
      <xdr:rowOff>104775</xdr:rowOff>
    </xdr:to>
    <xdr:graphicFrame macro="">
      <xdr:nvGraphicFramePr>
        <xdr:cNvPr id="16385" name="Chart 1">
          <a:extLst>
            <a:ext uri="{FF2B5EF4-FFF2-40B4-BE49-F238E27FC236}">
              <a16:creationId xmlns:a16="http://schemas.microsoft.com/office/drawing/2014/main" id="{2F41C445-45ED-1A92-7087-2962032E9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14</xdr:row>
      <xdr:rowOff>95250</xdr:rowOff>
    </xdr:from>
    <xdr:to>
      <xdr:col>16</xdr:col>
      <xdr:colOff>123825</xdr:colOff>
      <xdr:row>34</xdr:row>
      <xdr:rowOff>47625</xdr:rowOff>
    </xdr:to>
    <xdr:graphicFrame macro="">
      <xdr:nvGraphicFramePr>
        <xdr:cNvPr id="15361" name="Chart 1">
          <a:extLst>
            <a:ext uri="{FF2B5EF4-FFF2-40B4-BE49-F238E27FC236}">
              <a16:creationId xmlns:a16="http://schemas.microsoft.com/office/drawing/2014/main" id="{722C04F3-C0C2-CF6B-5BB5-B7021F0AC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PI%20Curves/TEMP/INFBOOK4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ducts\TAGG\Curves\LDNcurve\ldncr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CPPI_Run"/>
    </defined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urrent"/>
      <sheetName val="Chart1"/>
    </sheetNames>
    <sheetDataSet>
      <sheetData sheetId="0">
        <row r="10">
          <cell r="E10">
            <v>28.76</v>
          </cell>
        </row>
        <row r="11">
          <cell r="E11">
            <v>27.36</v>
          </cell>
        </row>
        <row r="12">
          <cell r="E12">
            <v>25.48</v>
          </cell>
        </row>
        <row r="13">
          <cell r="E13">
            <v>25.28</v>
          </cell>
        </row>
        <row r="14">
          <cell r="E14">
            <v>24.92</v>
          </cell>
        </row>
        <row r="15">
          <cell r="E15">
            <v>24.55</v>
          </cell>
        </row>
        <row r="16">
          <cell r="E16">
            <v>24.18</v>
          </cell>
        </row>
        <row r="17">
          <cell r="E17">
            <v>23.84</v>
          </cell>
        </row>
        <row r="18">
          <cell r="E18">
            <v>23.51</v>
          </cell>
        </row>
        <row r="19">
          <cell r="E19">
            <v>23.18</v>
          </cell>
        </row>
        <row r="20">
          <cell r="E20">
            <v>22.76</v>
          </cell>
        </row>
        <row r="21">
          <cell r="E21">
            <v>22.39</v>
          </cell>
        </row>
        <row r="22">
          <cell r="E22">
            <v>22.03</v>
          </cell>
        </row>
        <row r="23">
          <cell r="E23">
            <v>21.68</v>
          </cell>
        </row>
        <row r="24">
          <cell r="E24">
            <v>21.43</v>
          </cell>
        </row>
        <row r="25">
          <cell r="E25">
            <v>21.18</v>
          </cell>
        </row>
        <row r="26">
          <cell r="E26">
            <v>21.011666666666667</v>
          </cell>
        </row>
        <row r="27">
          <cell r="E27">
            <v>20.843333333333334</v>
          </cell>
        </row>
        <row r="28">
          <cell r="E28">
            <v>20.675000000000001</v>
          </cell>
        </row>
        <row r="29">
          <cell r="E29">
            <v>20.51</v>
          </cell>
        </row>
        <row r="30">
          <cell r="E30">
            <v>20.344999999999999</v>
          </cell>
        </row>
        <row r="31">
          <cell r="E31">
            <v>20.18</v>
          </cell>
        </row>
        <row r="32">
          <cell r="E32">
            <v>20.03833333333333</v>
          </cell>
        </row>
        <row r="33">
          <cell r="E33">
            <v>19.896666666666665</v>
          </cell>
        </row>
        <row r="34">
          <cell r="E34">
            <v>19.754999999999999</v>
          </cell>
        </row>
        <row r="35">
          <cell r="E35">
            <v>19.616666666666664</v>
          </cell>
        </row>
        <row r="36">
          <cell r="E36">
            <v>19.478333333333335</v>
          </cell>
        </row>
        <row r="37">
          <cell r="E37">
            <v>19.34</v>
          </cell>
        </row>
        <row r="38">
          <cell r="E38">
            <v>19.271666666666665</v>
          </cell>
        </row>
        <row r="39">
          <cell r="E39">
            <v>19.203333333333333</v>
          </cell>
        </row>
        <row r="40">
          <cell r="E40">
            <v>19.135000000000002</v>
          </cell>
        </row>
        <row r="41">
          <cell r="E41">
            <v>19.066666666666666</v>
          </cell>
        </row>
        <row r="42">
          <cell r="E42">
            <v>18.998333333333335</v>
          </cell>
        </row>
        <row r="43">
          <cell r="E43">
            <v>18.93</v>
          </cell>
        </row>
        <row r="44">
          <cell r="E44">
            <v>19.0591393939394</v>
          </cell>
        </row>
        <row r="45">
          <cell r="E45">
            <v>18.84325509641873</v>
          </cell>
        </row>
        <row r="46">
          <cell r="E46">
            <v>18.970605446069094</v>
          </cell>
        </row>
        <row r="47">
          <cell r="E47">
            <v>18.769894553930914</v>
          </cell>
        </row>
        <row r="48">
          <cell r="E48">
            <v>18.854626163093119</v>
          </cell>
        </row>
        <row r="49">
          <cell r="E49">
            <v>18.462005975200178</v>
          </cell>
        </row>
        <row r="50">
          <cell r="E50">
            <v>18.689883909555409</v>
          </cell>
        </row>
        <row r="51">
          <cell r="E51">
            <v>18.396787354949627</v>
          </cell>
        </row>
        <row r="52">
          <cell r="E52">
            <v>18.577815437917547</v>
          </cell>
        </row>
        <row r="53">
          <cell r="E53">
            <v>18.331979904923454</v>
          </cell>
        </row>
        <row r="54">
          <cell r="E54">
            <v>18.448797301452689</v>
          </cell>
        </row>
        <row r="55">
          <cell r="E55">
            <v>18.377273870677424</v>
          </cell>
        </row>
        <row r="56">
          <cell r="E56">
            <v>18.365526129322575</v>
          </cell>
        </row>
        <row r="57">
          <cell r="E57">
            <v>18.351406003342301</v>
          </cell>
        </row>
        <row r="58">
          <cell r="E58">
            <v>18.379139941937726</v>
          </cell>
        </row>
        <row r="59">
          <cell r="E59">
            <v>18.33219339139562</v>
          </cell>
        </row>
        <row r="60">
          <cell r="E60">
            <v>18.347825596362348</v>
          </cell>
        </row>
        <row r="61">
          <cell r="E61">
            <v>18.094200891920263</v>
          </cell>
        </row>
        <row r="62">
          <cell r="E62">
            <v>18.289605249769455</v>
          </cell>
        </row>
        <row r="63">
          <cell r="E63">
            <v>18.09382895852546</v>
          </cell>
        </row>
        <row r="64">
          <cell r="E64">
            <v>18.275798090117686</v>
          </cell>
        </row>
        <row r="65">
          <cell r="E65">
            <v>18.100823813790832</v>
          </cell>
        </row>
        <row r="66">
          <cell r="E66">
            <v>18.221080155174317</v>
          </cell>
        </row>
        <row r="67">
          <cell r="E67">
            <v>18.227205919538509</v>
          </cell>
        </row>
        <row r="68">
          <cell r="E68">
            <v>18.203617289273463</v>
          </cell>
        </row>
        <row r="69">
          <cell r="E69">
            <v>18.216258495430669</v>
          </cell>
        </row>
        <row r="70">
          <cell r="E70">
            <v>18.208552882941827</v>
          </cell>
        </row>
        <row r="71">
          <cell r="E71">
            <v>18.209447117058183</v>
          </cell>
        </row>
        <row r="72">
          <cell r="E72">
            <v>18.202220166365503</v>
          </cell>
        </row>
        <row r="73">
          <cell r="E73">
            <v>17.973133182091967</v>
          </cell>
        </row>
        <row r="74">
          <cell r="E74">
            <v>18.167111237145583</v>
          </cell>
        </row>
        <row r="75">
          <cell r="E75">
            <v>17.999073969045345</v>
          </cell>
        </row>
        <row r="76">
          <cell r="E76">
            <v>18.184432755413322</v>
          </cell>
        </row>
        <row r="77">
          <cell r="E77">
            <v>18.022385059938468</v>
          </cell>
        </row>
        <row r="78">
          <cell r="E78">
            <v>18.145345783384606</v>
          </cell>
        </row>
        <row r="79">
          <cell r="E79">
            <v>18.16992807571096</v>
          </cell>
        </row>
        <row r="80">
          <cell r="E80">
            <v>18.144393270240865</v>
          </cell>
        </row>
        <row r="81">
          <cell r="E81">
            <v>18.16567227479927</v>
          </cell>
        </row>
        <row r="82">
          <cell r="E82">
            <v>18.15710643766727</v>
          </cell>
        </row>
        <row r="83">
          <cell r="E83">
            <v>18.164893562332733</v>
          </cell>
        </row>
        <row r="84">
          <cell r="E84">
            <v>18.158004952051748</v>
          </cell>
        </row>
        <row r="85">
          <cell r="E85">
            <v>17.919995047948255</v>
          </cell>
        </row>
        <row r="86">
          <cell r="E86">
            <v>18.130542270809038</v>
          </cell>
        </row>
        <row r="87">
          <cell r="E87">
            <v>17.962714774325807</v>
          </cell>
        </row>
        <row r="88">
          <cell r="E88">
            <v>18.15493202334018</v>
          </cell>
        </row>
        <row r="89">
          <cell r="E89">
            <v>17.992990751276785</v>
          </cell>
        </row>
        <row r="90">
          <cell r="E90">
            <v>18.127408407930201</v>
          </cell>
        </row>
        <row r="91">
          <cell r="E91">
            <v>18.144259660058172</v>
          </cell>
        </row>
        <row r="92">
          <cell r="E92">
            <v>18.163550283284859</v>
          </cell>
        </row>
        <row r="93">
          <cell r="E93">
            <v>18.239649716715142</v>
          </cell>
        </row>
        <row r="94">
          <cell r="E94">
            <v>18.290473273043357</v>
          </cell>
        </row>
        <row r="95">
          <cell r="E95">
            <v>18.342526726956653</v>
          </cell>
        </row>
        <row r="96">
          <cell r="E96">
            <v>18.392311060869456</v>
          </cell>
        </row>
        <row r="97">
          <cell r="E97">
            <v>18.202308126482322</v>
          </cell>
        </row>
        <row r="98">
          <cell r="E98">
            <v>18.460186056552072</v>
          </cell>
        </row>
        <row r="99">
          <cell r="E99">
            <v>18.336058130407217</v>
          </cell>
        </row>
        <row r="100">
          <cell r="E100">
            <v>18.581190446882886</v>
          </cell>
        </row>
        <row r="101">
          <cell r="E101">
            <v>18.477645810090095</v>
          </cell>
        </row>
        <row r="102">
          <cell r="E102">
            <v>18.658554189909925</v>
          </cell>
        </row>
        <row r="103">
          <cell r="E103">
            <v>18.72178139237699</v>
          </cell>
        </row>
        <row r="104">
          <cell r="E104">
            <v>18.76449883968586</v>
          </cell>
        </row>
        <row r="105">
          <cell r="E105">
            <v>18.819301160314161</v>
          </cell>
        </row>
        <row r="106">
          <cell r="E106">
            <v>18.908406889013289</v>
          </cell>
        </row>
        <row r="107">
          <cell r="E107">
            <v>18.927039191806127</v>
          </cell>
        </row>
        <row r="108">
          <cell r="E108">
            <v>19.005555280176264</v>
          </cell>
        </row>
        <row r="109">
          <cell r="E109">
            <v>18.805953933186473</v>
          </cell>
        </row>
        <row r="110">
          <cell r="E110">
            <v>19.063955055677958</v>
          </cell>
        </row>
        <row r="111">
          <cell r="E111">
            <v>18.928086313020064</v>
          </cell>
        </row>
        <row r="112">
          <cell r="E112">
            <v>19.185453185788795</v>
          </cell>
        </row>
        <row r="113">
          <cell r="E113">
            <v>19.060051649282947</v>
          </cell>
        </row>
        <row r="114">
          <cell r="E114">
            <v>19.259806958930909</v>
          </cell>
        </row>
        <row r="115">
          <cell r="E115">
            <v>19.324663877745479</v>
          </cell>
        </row>
        <row r="116">
          <cell r="E116">
            <v>19.359136122254551</v>
          </cell>
        </row>
        <row r="117">
          <cell r="E117">
            <v>19.420869898121243</v>
          </cell>
        </row>
        <row r="118">
          <cell r="E118">
            <v>19.50780590974243</v>
          </cell>
        </row>
        <row r="119">
          <cell r="E119">
            <v>19.520194090257618</v>
          </cell>
        </row>
        <row r="120">
          <cell r="E120">
            <v>19.606754924785353</v>
          </cell>
        </row>
        <row r="121">
          <cell r="E121">
            <v>19.404954229345581</v>
          </cell>
        </row>
        <row r="122">
          <cell r="E122">
            <v>19.672632518776783</v>
          </cell>
        </row>
        <row r="123">
          <cell r="E123">
            <v>19.529222901019391</v>
          </cell>
        </row>
        <row r="124">
          <cell r="E124">
            <v>19.78300546075436</v>
          </cell>
        </row>
        <row r="125">
          <cell r="E125">
            <v>19.662276853859716</v>
          </cell>
        </row>
        <row r="126">
          <cell r="E126">
            <v>19.862119288450277</v>
          </cell>
        </row>
        <row r="127">
          <cell r="E127">
            <v>19.922550592958149</v>
          </cell>
        </row>
        <row r="128">
          <cell r="E128">
            <v>19.958126733674462</v>
          </cell>
        </row>
        <row r="129">
          <cell r="E129">
            <v>20.025877721937995</v>
          </cell>
        </row>
        <row r="130">
          <cell r="E130">
            <v>20.10428186386897</v>
          </cell>
        </row>
        <row r="131">
          <cell r="E131">
            <v>20.123718136131082</v>
          </cell>
        </row>
        <row r="132">
          <cell r="E132">
            <v>20.203639895283825</v>
          </cell>
        </row>
        <row r="133">
          <cell r="E133">
            <v>20.007550087263535</v>
          </cell>
        </row>
        <row r="134">
          <cell r="E134">
            <v>20.270272647942296</v>
          </cell>
        </row>
        <row r="135">
          <cell r="E135">
            <v>20.135356126714814</v>
          </cell>
        </row>
        <row r="136">
          <cell r="E136">
            <v>20.384553227737715</v>
          </cell>
        </row>
        <row r="137">
          <cell r="E137">
            <v>20.264388976885297</v>
          </cell>
        </row>
        <row r="138">
          <cell r="E138">
            <v>20.460359185928983</v>
          </cell>
        </row>
        <row r="139">
          <cell r="E139">
            <v>20.523755285519169</v>
          </cell>
        </row>
        <row r="140">
          <cell r="E140">
            <v>20.558687262067419</v>
          </cell>
        </row>
        <row r="141">
          <cell r="E141">
            <v>20.625525183025118</v>
          </cell>
        </row>
        <row r="142">
          <cell r="E142">
            <v>20.706931651795408</v>
          </cell>
        </row>
        <row r="143">
          <cell r="E143">
            <v>20.72606834820467</v>
          </cell>
        </row>
        <row r="144">
          <cell r="E144">
            <v>20.805678193688777</v>
          </cell>
        </row>
        <row r="145">
          <cell r="E145">
            <v>20.594701642101189</v>
          </cell>
        </row>
        <row r="146">
          <cell r="E146">
            <v>20.869165298249083</v>
          </cell>
        </row>
        <row r="147">
          <cell r="E147">
            <v>20.736278918125834</v>
          </cell>
        </row>
        <row r="148">
          <cell r="E148">
            <v>20.992710074431134</v>
          </cell>
        </row>
        <row r="149">
          <cell r="E149">
            <v>20.864938404283819</v>
          </cell>
        </row>
        <row r="150">
          <cell r="E150">
            <v>21.059901329763566</v>
          </cell>
        </row>
        <row r="151">
          <cell r="E151">
            <v>21.124171518396835</v>
          </cell>
        </row>
        <row r="152">
          <cell r="E152">
            <v>21.162507068002718</v>
          </cell>
        </row>
        <row r="153">
          <cell r="E153">
            <v>21.22222744333115</v>
          </cell>
        </row>
        <row r="154">
          <cell r="E154">
            <v>21.305060463890786</v>
          </cell>
        </row>
        <row r="155">
          <cell r="E155">
            <v>21.330081396463008</v>
          </cell>
        </row>
        <row r="156">
          <cell r="E156">
            <v>21.402682169614248</v>
          </cell>
        </row>
        <row r="157">
          <cell r="E157">
            <v>21.192879845805322</v>
          </cell>
        </row>
        <row r="158">
          <cell r="E158">
            <v>21.467438580149835</v>
          </cell>
        </row>
        <row r="159">
          <cell r="E159">
            <v>21.329464927136605</v>
          </cell>
        </row>
        <row r="160">
          <cell r="E160">
            <v>21.586684782941813</v>
          </cell>
        </row>
        <row r="161">
          <cell r="E161">
            <v>21.473419397737157</v>
          </cell>
        </row>
        <row r="162">
          <cell r="E162">
            <v>21.662780602262941</v>
          </cell>
        </row>
        <row r="163">
          <cell r="E163">
            <v>21.718530305951678</v>
          </cell>
        </row>
        <row r="164">
          <cell r="E164">
            <v>21.767208078373699</v>
          </cell>
        </row>
        <row r="165">
          <cell r="E165">
            <v>21.816591921626404</v>
          </cell>
        </row>
        <row r="166">
          <cell r="E166">
            <v>21.910282515797196</v>
          </cell>
        </row>
        <row r="167">
          <cell r="E167">
            <v>21.922717484202916</v>
          </cell>
        </row>
        <row r="168">
          <cell r="E168">
            <v>22.009484105270175</v>
          </cell>
        </row>
        <row r="169">
          <cell r="E169">
            <v>21.798513245608291</v>
          </cell>
        </row>
        <row r="170">
          <cell r="E170">
            <v>22.063105195686035</v>
          </cell>
        </row>
        <row r="171">
          <cell r="E171">
            <v>21.923894804314081</v>
          </cell>
        </row>
        <row r="172">
          <cell r="E172">
            <v>22.184656444234029</v>
          </cell>
        </row>
        <row r="173">
          <cell r="E173">
            <v>22.068469629805083</v>
          </cell>
        </row>
        <row r="174">
          <cell r="E174">
            <v>22.257309427450039</v>
          </cell>
        </row>
        <row r="175">
          <cell r="E175">
            <v>22.326585055807762</v>
          </cell>
        </row>
        <row r="176">
          <cell r="E176">
            <v>22.359004494720327</v>
          </cell>
        </row>
        <row r="177">
          <cell r="E177">
            <v>22.420441368436187</v>
          </cell>
        </row>
        <row r="178">
          <cell r="E178">
            <v>22.507617514159673</v>
          </cell>
        </row>
        <row r="179">
          <cell r="E179">
            <v>22.525382485840456</v>
          </cell>
        </row>
        <row r="180">
          <cell r="E180">
            <v>22.607061376508792</v>
          </cell>
        </row>
        <row r="181">
          <cell r="E181">
            <v>22.404698852909462</v>
          </cell>
        </row>
        <row r="182">
          <cell r="E182">
            <v>22.665000955908905</v>
          </cell>
        </row>
        <row r="183">
          <cell r="E183">
            <v>22.527135494628389</v>
          </cell>
        </row>
        <row r="184">
          <cell r="E184">
            <v>22.786184584551702</v>
          </cell>
        </row>
        <row r="185">
          <cell r="E185">
            <v>22.659386741316762</v>
          </cell>
        </row>
        <row r="186">
          <cell r="E186">
            <v>22.860361048902821</v>
          </cell>
        </row>
        <row r="187">
          <cell r="E187">
            <v>22.924237654690252</v>
          </cell>
        </row>
        <row r="188">
          <cell r="E188">
            <v>22.959562345309884</v>
          </cell>
        </row>
        <row r="189">
          <cell r="E189">
            <v>23.020514712241891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O80"/>
  <sheetViews>
    <sheetView zoomScale="90" workbookViewId="0">
      <selection activeCell="B30" sqref="B30"/>
    </sheetView>
  </sheetViews>
  <sheetFormatPr defaultRowHeight="12.75" x14ac:dyDescent="0.2"/>
  <cols>
    <col min="1" max="1" width="9.85546875" style="3" customWidth="1"/>
    <col min="2" max="2" width="11.28515625" style="3" customWidth="1"/>
    <col min="3" max="3" width="11.7109375" style="3" customWidth="1"/>
    <col min="4" max="4" width="11.28515625" style="3" customWidth="1"/>
    <col min="5" max="5" width="9.5703125" style="3" customWidth="1"/>
    <col min="6" max="6" width="11.42578125" style="3" customWidth="1"/>
    <col min="7" max="7" width="10.28515625" style="3" customWidth="1"/>
    <col min="8" max="8" width="12.140625" style="3" customWidth="1"/>
    <col min="9" max="9" width="13" style="3" customWidth="1"/>
    <col min="10" max="10" width="9.140625" style="3"/>
    <col min="11" max="11" width="11.140625" style="3" customWidth="1"/>
    <col min="12" max="12" width="11.42578125" style="3" customWidth="1"/>
    <col min="13" max="13" width="13.5703125" style="3" customWidth="1"/>
    <col min="14" max="17" width="9.140625" style="3"/>
    <col min="18" max="18" width="18.140625" style="3" customWidth="1"/>
    <col min="19" max="24" width="9.140625" style="3"/>
    <col min="25" max="25" width="15.42578125" style="3" customWidth="1"/>
    <col min="26" max="16384" width="9.140625" style="3"/>
  </cols>
  <sheetData>
    <row r="1" spans="1:15" ht="14.25" x14ac:dyDescent="0.2">
      <c r="A1" s="7" t="s">
        <v>0</v>
      </c>
      <c r="B1" s="48">
        <v>36601</v>
      </c>
    </row>
    <row r="2" spans="1:15" ht="15.75" x14ac:dyDescent="0.25">
      <c r="B2" s="49">
        <v>36581</v>
      </c>
      <c r="C2" s="3" t="s">
        <v>56</v>
      </c>
      <c r="F2" s="4" t="s">
        <v>1</v>
      </c>
      <c r="G2" s="5"/>
      <c r="H2" s="5"/>
    </row>
    <row r="3" spans="1:15" x14ac:dyDescent="0.2">
      <c r="A3" s="54"/>
      <c r="B3" s="54"/>
      <c r="C3" s="54" t="s">
        <v>57</v>
      </c>
      <c r="D3" s="54"/>
      <c r="E3" s="54"/>
      <c r="F3" s="54"/>
      <c r="G3" s="55"/>
      <c r="H3" s="55"/>
      <c r="I3" s="55"/>
      <c r="J3" s="55"/>
      <c r="K3" s="55"/>
      <c r="L3" s="54"/>
      <c r="M3" s="54"/>
      <c r="N3" s="54"/>
    </row>
    <row r="4" spans="1:15" x14ac:dyDescent="0.2">
      <c r="A4" s="54"/>
      <c r="B4" s="54"/>
      <c r="C4" s="54"/>
      <c r="D4" s="54"/>
      <c r="E4" s="54"/>
      <c r="F4" s="54" t="s">
        <v>2</v>
      </c>
      <c r="G4" s="55"/>
      <c r="H4" s="55"/>
      <c r="I4" s="55"/>
      <c r="J4" s="55"/>
      <c r="K4" s="55"/>
      <c r="L4" s="54"/>
      <c r="M4" s="54"/>
      <c r="N4" s="54"/>
    </row>
    <row r="5" spans="1:15" x14ac:dyDescent="0.2">
      <c r="A5" s="54"/>
      <c r="B5" s="54"/>
      <c r="C5" s="54"/>
      <c r="D5" s="54"/>
      <c r="E5" s="54"/>
      <c r="F5" s="54" t="s">
        <v>3</v>
      </c>
      <c r="G5" s="55"/>
      <c r="H5" s="55"/>
      <c r="I5" s="54"/>
      <c r="J5" s="55"/>
      <c r="K5" s="55"/>
      <c r="L5" s="55"/>
      <c r="M5" s="55"/>
      <c r="N5" s="55"/>
      <c r="O5" s="5"/>
    </row>
    <row r="6" spans="1:15" x14ac:dyDescent="0.2">
      <c r="A6" s="54"/>
      <c r="B6" s="54"/>
      <c r="C6" s="54"/>
      <c r="D6" s="54"/>
      <c r="E6" s="54"/>
      <c r="F6" s="54" t="s">
        <v>4</v>
      </c>
      <c r="G6" s="55"/>
      <c r="H6" s="55"/>
      <c r="I6" s="55"/>
      <c r="J6" s="55"/>
      <c r="K6" s="55"/>
      <c r="L6" s="55"/>
      <c r="M6" s="55"/>
      <c r="N6" s="55"/>
      <c r="O6" s="5"/>
    </row>
    <row r="7" spans="1:15" x14ac:dyDescent="0.2">
      <c r="A7" s="54"/>
      <c r="B7" s="54"/>
      <c r="C7" s="54"/>
      <c r="D7" s="54"/>
      <c r="E7" s="54"/>
      <c r="F7" s="54" t="s">
        <v>5</v>
      </c>
      <c r="G7" s="55"/>
      <c r="H7" s="55"/>
      <c r="I7" s="55"/>
      <c r="J7" s="55"/>
      <c r="K7" s="55"/>
      <c r="L7" s="55"/>
      <c r="M7" s="55"/>
      <c r="N7" s="55"/>
      <c r="O7" s="5"/>
    </row>
    <row r="8" spans="1:15" x14ac:dyDescent="0.2">
      <c r="A8" s="54"/>
      <c r="B8" s="54"/>
      <c r="C8" s="54"/>
      <c r="D8" s="54"/>
      <c r="E8" s="55"/>
      <c r="F8" s="55"/>
      <c r="G8" s="55"/>
      <c r="H8" s="55"/>
      <c r="I8" s="55"/>
      <c r="J8" s="54"/>
      <c r="K8" s="55"/>
      <c r="L8" s="55"/>
      <c r="M8" s="55"/>
      <c r="N8" s="55"/>
      <c r="O8" s="5"/>
    </row>
    <row r="9" spans="1:15" x14ac:dyDescent="0.2">
      <c r="A9" s="54"/>
      <c r="B9" s="54"/>
      <c r="C9" s="54"/>
      <c r="D9" s="54"/>
      <c r="E9" s="54"/>
      <c r="F9" s="55"/>
      <c r="G9" s="55"/>
      <c r="H9" s="55"/>
      <c r="I9" s="55"/>
      <c r="J9" s="55"/>
      <c r="K9" s="55"/>
      <c r="L9" s="55"/>
      <c r="M9" s="55"/>
      <c r="N9" s="55"/>
      <c r="O9" s="5"/>
    </row>
    <row r="10" spans="1:15" ht="18.75" x14ac:dyDescent="0.3">
      <c r="A10" s="55"/>
      <c r="B10" s="56" t="s">
        <v>6</v>
      </c>
      <c r="C10" s="57"/>
      <c r="D10" s="57"/>
      <c r="E10" s="57"/>
      <c r="F10" s="58"/>
      <c r="G10" s="59" t="s">
        <v>7</v>
      </c>
      <c r="H10" s="57"/>
      <c r="I10" s="134">
        <v>20000306</v>
      </c>
      <c r="J10" s="57"/>
      <c r="K10" s="58"/>
      <c r="L10" s="58"/>
      <c r="M10" s="60"/>
      <c r="N10" s="55"/>
      <c r="O10" s="5"/>
    </row>
    <row r="11" spans="1:15" x14ac:dyDescent="0.2">
      <c r="A11" s="55"/>
      <c r="B11" s="61"/>
      <c r="C11" s="51"/>
      <c r="D11" s="51"/>
      <c r="E11" s="51"/>
      <c r="F11" s="51"/>
      <c r="G11" s="62"/>
      <c r="H11" s="51"/>
      <c r="I11" s="62"/>
      <c r="J11" s="51"/>
      <c r="K11" s="62"/>
      <c r="L11" s="62"/>
      <c r="M11" s="63"/>
      <c r="N11" s="55"/>
      <c r="O11" s="5"/>
    </row>
    <row r="12" spans="1:15" ht="18.75" x14ac:dyDescent="0.3">
      <c r="A12" s="55"/>
      <c r="B12" s="64" t="s">
        <v>8</v>
      </c>
      <c r="C12" s="65"/>
      <c r="D12" s="65"/>
      <c r="E12" s="65"/>
      <c r="F12" s="65"/>
      <c r="G12" s="65"/>
      <c r="H12" s="66" t="s">
        <v>9</v>
      </c>
      <c r="I12" s="51"/>
      <c r="J12" s="51"/>
      <c r="K12" s="52" t="s">
        <v>55</v>
      </c>
      <c r="L12" s="51"/>
      <c r="M12" s="132">
        <v>0.03</v>
      </c>
      <c r="N12" s="55"/>
      <c r="O12" s="5"/>
    </row>
    <row r="13" spans="1:15" x14ac:dyDescent="0.2">
      <c r="A13" s="55"/>
      <c r="B13" s="61"/>
      <c r="C13" s="51"/>
      <c r="D13" s="62"/>
      <c r="E13" s="67" t="s">
        <v>10</v>
      </c>
      <c r="F13" s="67" t="s">
        <v>11</v>
      </c>
      <c r="G13" s="62"/>
      <c r="H13" s="51"/>
      <c r="I13" s="51"/>
      <c r="J13" s="62"/>
      <c r="K13" s="67" t="s">
        <v>10</v>
      </c>
      <c r="L13" s="67" t="s">
        <v>11</v>
      </c>
      <c r="M13" s="67" t="s">
        <v>11</v>
      </c>
      <c r="N13" s="68"/>
      <c r="O13" s="5"/>
    </row>
    <row r="14" spans="1:15" x14ac:dyDescent="0.2">
      <c r="A14" s="55"/>
      <c r="B14" s="69" t="s">
        <v>12</v>
      </c>
      <c r="C14" s="70" t="s">
        <v>13</v>
      </c>
      <c r="D14" s="70" t="s">
        <v>14</v>
      </c>
      <c r="E14" s="70" t="s">
        <v>15</v>
      </c>
      <c r="F14" s="67" t="s">
        <v>15</v>
      </c>
      <c r="G14" s="62"/>
      <c r="H14" s="71" t="s">
        <v>12</v>
      </c>
      <c r="I14" s="70" t="s">
        <v>13</v>
      </c>
      <c r="J14" s="70" t="s">
        <v>14</v>
      </c>
      <c r="K14" s="70" t="s">
        <v>15</v>
      </c>
      <c r="L14" s="67" t="s">
        <v>15</v>
      </c>
      <c r="M14" s="67" t="s">
        <v>14</v>
      </c>
      <c r="N14" s="55"/>
      <c r="O14" s="5"/>
    </row>
    <row r="15" spans="1:15" x14ac:dyDescent="0.2">
      <c r="A15" s="55"/>
      <c r="B15" s="72">
        <v>36867</v>
      </c>
      <c r="C15" s="73">
        <v>8</v>
      </c>
      <c r="D15" s="46">
        <v>6.2160000000000002</v>
      </c>
      <c r="E15" s="47">
        <v>101.28</v>
      </c>
      <c r="F15" s="75" t="e">
        <f ca="1">#REF!</f>
        <v>#REF!</v>
      </c>
      <c r="G15" s="62"/>
      <c r="H15" s="45">
        <v>37158</v>
      </c>
      <c r="I15" s="75">
        <v>2.5</v>
      </c>
      <c r="J15" s="46">
        <v>3.9430000000000001</v>
      </c>
      <c r="K15" s="47">
        <v>204.90247500000001</v>
      </c>
      <c r="L15" s="75" t="e">
        <f ca="1">#REF!</f>
        <v>#REF!</v>
      </c>
      <c r="M15" s="74" t="e">
        <f ca="1">#REF!</f>
        <v>#REF!</v>
      </c>
      <c r="N15" s="55"/>
      <c r="O15" s="5"/>
    </row>
    <row r="16" spans="1:15" x14ac:dyDescent="0.2">
      <c r="A16" s="55"/>
      <c r="B16" s="72">
        <v>37201</v>
      </c>
      <c r="C16" s="73">
        <v>7</v>
      </c>
      <c r="D16" s="46">
        <v>6.3129999999999997</v>
      </c>
      <c r="E16" s="47">
        <v>101.04</v>
      </c>
      <c r="F16" s="75" t="e">
        <f ca="1">#REF!</f>
        <v>#REF!</v>
      </c>
      <c r="G16" s="62"/>
      <c r="H16" s="45">
        <v>37761</v>
      </c>
      <c r="I16" s="75">
        <v>2.5</v>
      </c>
      <c r="J16" s="46">
        <v>3.5910000000000002</v>
      </c>
      <c r="K16" s="47">
        <v>201.36005</v>
      </c>
      <c r="L16" s="75" t="e">
        <f ca="1">#REF!</f>
        <v>#REF!</v>
      </c>
      <c r="M16" s="74" t="e">
        <f ca="1">#REF!</f>
        <v>#REF!</v>
      </c>
      <c r="N16" s="55"/>
      <c r="O16" s="5"/>
    </row>
    <row r="17" spans="1:15" x14ac:dyDescent="0.2">
      <c r="A17" s="55"/>
      <c r="B17" s="72">
        <v>37414</v>
      </c>
      <c r="C17" s="73">
        <v>7</v>
      </c>
      <c r="D17" s="46">
        <v>6.3029999999999999</v>
      </c>
      <c r="E17" s="47">
        <v>101.43</v>
      </c>
      <c r="F17" s="75" t="e">
        <f ca="1">#REF!</f>
        <v>#REF!</v>
      </c>
      <c r="G17" s="51"/>
      <c r="H17" s="45">
        <v>38281</v>
      </c>
      <c r="I17" s="75">
        <v>4.375</v>
      </c>
      <c r="J17" s="46">
        <v>2.95</v>
      </c>
      <c r="K17" s="47">
        <v>128.29800900000001</v>
      </c>
      <c r="L17" s="75" t="e">
        <f ca="1">#REF!</f>
        <v>#REF!</v>
      </c>
      <c r="M17" s="74" t="e">
        <f ca="1">#REF!</f>
        <v>#REF!</v>
      </c>
      <c r="N17" s="55"/>
      <c r="O17" s="5"/>
    </row>
    <row r="18" spans="1:15" x14ac:dyDescent="0.2">
      <c r="A18" s="55"/>
      <c r="B18" s="72">
        <v>37782</v>
      </c>
      <c r="C18" s="73">
        <v>8</v>
      </c>
      <c r="D18" s="46">
        <v>6.2770000000000001</v>
      </c>
      <c r="E18" s="47">
        <v>105</v>
      </c>
      <c r="F18" s="75" t="e">
        <f ca="1">#REF!</f>
        <v>#REF!</v>
      </c>
      <c r="G18" s="51"/>
      <c r="H18" s="45">
        <v>38917</v>
      </c>
      <c r="I18" s="75">
        <v>2</v>
      </c>
      <c r="J18" s="46">
        <v>2.3380000000000001</v>
      </c>
      <c r="K18" s="47">
        <v>231.297798</v>
      </c>
      <c r="L18" s="75" t="e">
        <f ca="1">#REF!</f>
        <v>#REF!</v>
      </c>
      <c r="M18" s="74" t="e">
        <f ca="1">#REF!</f>
        <v>#REF!</v>
      </c>
      <c r="N18" s="55"/>
      <c r="O18" s="5"/>
    </row>
    <row r="19" spans="1:15" x14ac:dyDescent="0.2">
      <c r="A19" s="55"/>
      <c r="B19" s="72">
        <v>38317</v>
      </c>
      <c r="C19" s="73">
        <v>6.75</v>
      </c>
      <c r="D19" s="46">
        <v>6.032</v>
      </c>
      <c r="E19" s="47">
        <v>102.87</v>
      </c>
      <c r="F19" s="75" t="e">
        <f ca="1">#REF!</f>
        <v>#REF!</v>
      </c>
      <c r="G19" s="51"/>
      <c r="H19" s="45">
        <v>39953</v>
      </c>
      <c r="I19" s="75">
        <v>2.5</v>
      </c>
      <c r="J19" s="46">
        <v>2.11</v>
      </c>
      <c r="K19" s="47">
        <v>214.95127500000001</v>
      </c>
      <c r="L19" s="75" t="e">
        <f ca="1">#REF!</f>
        <v>#REF!</v>
      </c>
      <c r="M19" s="74" t="e">
        <f ca="1">#REF!</f>
        <v>#REF!</v>
      </c>
      <c r="N19" s="55"/>
      <c r="O19" s="5"/>
    </row>
    <row r="20" spans="1:15" x14ac:dyDescent="0.2">
      <c r="A20" s="55"/>
      <c r="B20" s="72">
        <v>38693</v>
      </c>
      <c r="C20" s="73">
        <v>8.5</v>
      </c>
      <c r="D20" s="46">
        <v>6.0030000000000001</v>
      </c>
      <c r="E20" s="47">
        <v>111.97</v>
      </c>
      <c r="F20" s="75" t="e">
        <f ca="1">#REF!</f>
        <v>#REF!</v>
      </c>
      <c r="G20" s="51"/>
      <c r="H20" s="45">
        <v>40778</v>
      </c>
      <c r="I20" s="75">
        <v>2.5</v>
      </c>
      <c r="J20" s="46">
        <v>2.1480000000000001</v>
      </c>
      <c r="K20" s="47">
        <v>227.70364900000001</v>
      </c>
      <c r="L20" s="75" t="e">
        <f ca="1">#REF!</f>
        <v>#REF!</v>
      </c>
      <c r="M20" s="74" t="e">
        <f ca="1">#REF!</f>
        <v>#REF!</v>
      </c>
      <c r="N20" s="55"/>
      <c r="O20" s="5"/>
    </row>
    <row r="21" spans="1:15" x14ac:dyDescent="0.2">
      <c r="A21" s="55"/>
      <c r="B21" s="72">
        <v>39058</v>
      </c>
      <c r="C21" s="73">
        <v>7.5</v>
      </c>
      <c r="D21" s="46">
        <v>5.9269999999999996</v>
      </c>
      <c r="E21" s="47">
        <v>108.62</v>
      </c>
      <c r="F21" s="75" t="e">
        <f ca="1">#REF!</f>
        <v>#REF!</v>
      </c>
      <c r="G21" s="51"/>
      <c r="H21" s="45">
        <v>41502</v>
      </c>
      <c r="I21" s="75">
        <v>2.5</v>
      </c>
      <c r="J21" s="46">
        <v>2.0960000000000001</v>
      </c>
      <c r="K21" s="47">
        <v>192.53064800000001</v>
      </c>
      <c r="L21" s="75" t="e">
        <f ca="1">#REF!</f>
        <v>#REF!</v>
      </c>
      <c r="M21" s="74" t="e">
        <f ca="1">#REF!</f>
        <v>#REF!</v>
      </c>
      <c r="N21" s="55"/>
      <c r="O21" s="5"/>
    </row>
    <row r="22" spans="1:15" x14ac:dyDescent="0.2">
      <c r="A22" s="55"/>
      <c r="B22" s="72">
        <v>39423</v>
      </c>
      <c r="C22" s="73">
        <v>7.25</v>
      </c>
      <c r="D22" s="46">
        <v>5.8150000000000004</v>
      </c>
      <c r="E22" s="47">
        <v>108.82</v>
      </c>
      <c r="F22" s="75" t="e">
        <f ca="1">#REF!</f>
        <v>#REF!</v>
      </c>
      <c r="G22" s="51"/>
      <c r="H22" s="45">
        <v>42577</v>
      </c>
      <c r="I22" s="75">
        <v>2.5</v>
      </c>
      <c r="J22" s="46">
        <v>2.0129999999999999</v>
      </c>
      <c r="K22" s="47">
        <v>214.37257600000001</v>
      </c>
      <c r="L22" s="75" t="e">
        <f ca="1">#REF!</f>
        <v>#REF!</v>
      </c>
      <c r="M22" s="74" t="e">
        <f ca="1">#REF!</f>
        <v>#REF!</v>
      </c>
      <c r="N22" s="55"/>
      <c r="O22" s="5"/>
    </row>
    <row r="23" spans="1:15" x14ac:dyDescent="0.2">
      <c r="A23" s="55"/>
      <c r="B23" s="72">
        <v>40736</v>
      </c>
      <c r="C23" s="73">
        <v>9</v>
      </c>
      <c r="D23" s="46">
        <v>5.4269999999999996</v>
      </c>
      <c r="E23" s="47">
        <v>129.96</v>
      </c>
      <c r="F23" s="75" t="e">
        <f ca="1">#REF!</f>
        <v>#REF!</v>
      </c>
      <c r="G23" s="51"/>
      <c r="H23" s="45">
        <v>43937</v>
      </c>
      <c r="I23" s="75">
        <v>2.5</v>
      </c>
      <c r="J23" s="46">
        <v>1.9039999999999999</v>
      </c>
      <c r="K23" s="47">
        <v>217.31346099999999</v>
      </c>
      <c r="L23" s="75" t="e">
        <f ca="1">#REF!</f>
        <v>#REF!</v>
      </c>
      <c r="M23" s="74" t="e">
        <f ca="1">#REF!</f>
        <v>#REF!</v>
      </c>
      <c r="N23" s="55"/>
      <c r="O23" s="5"/>
    </row>
    <row r="24" spans="1:15" x14ac:dyDescent="0.2">
      <c r="A24" s="55"/>
      <c r="B24" s="72">
        <v>41127</v>
      </c>
      <c r="C24" s="73">
        <v>9</v>
      </c>
      <c r="D24" s="46">
        <v>5.3650000000000002</v>
      </c>
      <c r="E24" s="47">
        <v>132.62</v>
      </c>
      <c r="F24" s="75" t="e">
        <f ca="1">#REF!</f>
        <v>#REF!</v>
      </c>
      <c r="G24" s="51"/>
      <c r="H24" s="45">
        <v>45490</v>
      </c>
      <c r="I24" s="75">
        <v>2.5</v>
      </c>
      <c r="J24" s="46">
        <v>1.7629999999999999</v>
      </c>
      <c r="K24" s="47">
        <v>192.35038</v>
      </c>
      <c r="L24" s="75" t="e">
        <f ca="1">#REF!</f>
        <v>#REF!</v>
      </c>
      <c r="M24" s="74" t="e">
        <f ca="1">#REF!</f>
        <v>#REF!</v>
      </c>
      <c r="N24" s="55"/>
      <c r="O24" s="5"/>
    </row>
    <row r="25" spans="1:15" x14ac:dyDescent="0.2">
      <c r="A25" s="55"/>
      <c r="B25" s="72">
        <v>42345</v>
      </c>
      <c r="C25" s="73">
        <v>8</v>
      </c>
      <c r="D25" s="46">
        <v>4.9829999999999997</v>
      </c>
      <c r="E25" s="47">
        <v>132.61000000000001</v>
      </c>
      <c r="F25" s="75" t="e">
        <f ca="1">#REF!</f>
        <v>#REF!</v>
      </c>
      <c r="G25" s="51"/>
      <c r="H25" s="45">
        <v>47686</v>
      </c>
      <c r="I25" s="75">
        <v>4.125</v>
      </c>
      <c r="J25" s="46">
        <v>1.6779999999999999</v>
      </c>
      <c r="K25" s="47">
        <v>191.769924</v>
      </c>
      <c r="L25" s="75" t="e">
        <f ca="1">#REF!</f>
        <v>#REF!</v>
      </c>
      <c r="M25" s="74" t="e">
        <f ca="1">#REF!</f>
        <v>#REF!</v>
      </c>
      <c r="N25" s="55"/>
      <c r="O25" s="5"/>
    </row>
    <row r="26" spans="1:15" x14ac:dyDescent="0.2">
      <c r="A26" s="55"/>
      <c r="B26" s="72">
        <v>44354</v>
      </c>
      <c r="C26" s="73">
        <v>8</v>
      </c>
      <c r="D26" s="46">
        <v>4.6980000000000004</v>
      </c>
      <c r="E26" s="47">
        <v>144.02000000000001</v>
      </c>
      <c r="F26" s="75" t="e">
        <f ca="1">#REF!</f>
        <v>#REF!</v>
      </c>
      <c r="G26" s="51"/>
      <c r="H26" s="45">
        <v>47686</v>
      </c>
      <c r="I26" s="75">
        <v>4.125</v>
      </c>
      <c r="J26" s="74">
        <f>+J25</f>
        <v>1.6779999999999999</v>
      </c>
      <c r="K26" s="75">
        <f>+K25</f>
        <v>191.769924</v>
      </c>
      <c r="L26" s="75" t="e">
        <f ca="1">#REF!</f>
        <v>#REF!</v>
      </c>
      <c r="M26" s="74" t="e">
        <f ca="1">#REF!</f>
        <v>#REF!</v>
      </c>
      <c r="N26" s="55"/>
      <c r="O26" s="5"/>
    </row>
    <row r="27" spans="1:15" x14ac:dyDescent="0.2">
      <c r="A27" s="55"/>
      <c r="B27" s="72">
        <v>44354</v>
      </c>
      <c r="C27" s="73">
        <v>8</v>
      </c>
      <c r="D27" s="76">
        <f>D26</f>
        <v>4.6980000000000004</v>
      </c>
      <c r="E27" s="76">
        <f>E26</f>
        <v>144.02000000000001</v>
      </c>
      <c r="F27" s="77" t="e">
        <f ca="1">#REF!</f>
        <v>#REF!</v>
      </c>
      <c r="G27" s="51"/>
      <c r="H27" s="45"/>
      <c r="I27" s="75"/>
      <c r="J27" s="74"/>
      <c r="K27" s="75"/>
      <c r="L27" s="75"/>
      <c r="M27" s="63"/>
      <c r="N27" s="55"/>
      <c r="O27" s="5"/>
    </row>
    <row r="28" spans="1:15" x14ac:dyDescent="0.2">
      <c r="A28" s="55"/>
      <c r="B28" s="72"/>
      <c r="C28" s="73"/>
      <c r="D28" s="62"/>
      <c r="E28" s="62"/>
      <c r="F28" s="75"/>
      <c r="G28" s="62"/>
      <c r="H28" s="45"/>
      <c r="I28" s="75"/>
      <c r="J28" s="74"/>
      <c r="K28" s="75"/>
      <c r="L28" s="75"/>
      <c r="M28" s="63"/>
      <c r="N28" s="55"/>
      <c r="O28" s="5"/>
    </row>
    <row r="29" spans="1:15" x14ac:dyDescent="0.2">
      <c r="A29" s="55"/>
      <c r="B29" s="78"/>
      <c r="C29" s="79"/>
      <c r="D29" s="79"/>
      <c r="E29" s="79"/>
      <c r="F29" s="79"/>
      <c r="G29" s="79"/>
      <c r="H29" s="80"/>
      <c r="I29" s="80"/>
      <c r="J29" s="80"/>
      <c r="K29" s="79" t="s">
        <v>16</v>
      </c>
      <c r="L29" s="79"/>
      <c r="M29" s="81"/>
      <c r="N29" s="55"/>
      <c r="O29" s="5"/>
    </row>
    <row r="30" spans="1:15" ht="13.5" thickBot="1" x14ac:dyDescent="0.25">
      <c r="A30" s="55"/>
      <c r="B30" s="55"/>
      <c r="C30" s="55"/>
      <c r="D30" s="55"/>
      <c r="E30" s="55"/>
      <c r="F30" s="55"/>
      <c r="G30" s="54"/>
      <c r="H30" s="54"/>
      <c r="I30" s="54"/>
      <c r="J30" s="55"/>
      <c r="K30" s="55"/>
      <c r="L30" s="55"/>
      <c r="M30" s="55"/>
      <c r="N30" s="55"/>
      <c r="O30" s="5"/>
    </row>
    <row r="31" spans="1:15" ht="18.75" thickTop="1" x14ac:dyDescent="0.25">
      <c r="A31" s="55"/>
      <c r="B31" s="56" t="s">
        <v>17</v>
      </c>
      <c r="C31" s="82"/>
      <c r="D31" s="82"/>
      <c r="E31" s="82"/>
      <c r="F31" s="83"/>
      <c r="G31" s="54"/>
      <c r="H31" s="45"/>
      <c r="I31" s="55"/>
      <c r="J31" s="84" t="s">
        <v>18</v>
      </c>
      <c r="K31" s="85"/>
      <c r="L31" s="86"/>
      <c r="M31" s="87"/>
      <c r="N31" s="55"/>
      <c r="O31" s="5"/>
    </row>
    <row r="32" spans="1:15" ht="15.75" x14ac:dyDescent="0.25">
      <c r="A32" s="55"/>
      <c r="B32" s="88"/>
      <c r="C32" s="62"/>
      <c r="D32" s="62"/>
      <c r="E32" s="62"/>
      <c r="F32" s="63"/>
      <c r="G32" s="54"/>
      <c r="H32" s="45"/>
      <c r="I32" s="55"/>
      <c r="J32" s="89" t="s">
        <v>19</v>
      </c>
      <c r="K32" s="75"/>
      <c r="L32" s="62"/>
      <c r="M32" s="90"/>
      <c r="N32" s="55"/>
      <c r="O32" s="5"/>
    </row>
    <row r="33" spans="1:15" ht="15" customHeight="1" x14ac:dyDescent="0.3">
      <c r="A33" s="55"/>
      <c r="B33" s="64" t="s">
        <v>20</v>
      </c>
      <c r="C33" s="65"/>
      <c r="D33" s="65"/>
      <c r="E33" s="65"/>
      <c r="F33" s="91"/>
      <c r="G33" s="54"/>
      <c r="H33" s="45"/>
      <c r="I33" s="55"/>
      <c r="J33" s="92" t="s">
        <v>21</v>
      </c>
      <c r="K33" s="93"/>
      <c r="L33" s="52"/>
      <c r="M33" s="53"/>
      <c r="N33" s="55"/>
      <c r="O33" s="5"/>
    </row>
    <row r="34" spans="1:15" x14ac:dyDescent="0.2">
      <c r="A34" s="55"/>
      <c r="B34" s="94" t="s">
        <v>22</v>
      </c>
      <c r="C34" s="125">
        <v>20000131</v>
      </c>
      <c r="D34" s="95" t="s">
        <v>23</v>
      </c>
      <c r="E34" s="125">
        <v>166.6</v>
      </c>
      <c r="F34" s="63"/>
      <c r="G34" s="54"/>
      <c r="H34" s="127" t="str">
        <f>CONCATENATE(MID(C34,7,2),"/",MID(C34,5,2),"/",MID(C34,1,4))</f>
        <v>31/01/2000</v>
      </c>
      <c r="I34" s="55"/>
      <c r="J34" s="96"/>
      <c r="K34" s="75"/>
      <c r="L34" s="62"/>
      <c r="M34" s="90"/>
      <c r="N34" s="55"/>
      <c r="O34" s="5"/>
    </row>
    <row r="35" spans="1:15" ht="15" x14ac:dyDescent="0.2">
      <c r="A35" s="55"/>
      <c r="B35" s="78"/>
      <c r="C35" s="79"/>
      <c r="D35" s="79"/>
      <c r="E35" s="79"/>
      <c r="F35" s="81"/>
      <c r="G35" s="54"/>
      <c r="H35" s="45"/>
      <c r="I35" s="55"/>
      <c r="J35" s="92" t="s">
        <v>24</v>
      </c>
      <c r="K35" s="75"/>
      <c r="L35" s="62"/>
      <c r="M35" s="90"/>
      <c r="N35" s="55"/>
      <c r="O35" s="5"/>
    </row>
    <row r="36" spans="1:15" ht="15.75" x14ac:dyDescent="0.25">
      <c r="A36" s="55"/>
      <c r="B36" s="97" t="s">
        <v>25</v>
      </c>
      <c r="C36" s="79"/>
      <c r="D36" s="80" t="s">
        <v>26</v>
      </c>
      <c r="E36" s="126">
        <v>106.5</v>
      </c>
      <c r="F36" s="81"/>
      <c r="G36" s="54"/>
      <c r="H36" s="45"/>
      <c r="I36" s="55"/>
      <c r="J36" s="89" t="s">
        <v>27</v>
      </c>
      <c r="K36" s="133">
        <v>0.96572598600000004</v>
      </c>
      <c r="L36" s="62"/>
      <c r="M36" s="90"/>
      <c r="N36" s="55"/>
    </row>
    <row r="37" spans="1:15" ht="15.75" x14ac:dyDescent="0.25">
      <c r="A37" s="55"/>
      <c r="B37" s="97" t="s">
        <v>28</v>
      </c>
      <c r="C37" s="79"/>
      <c r="D37" s="80" t="s">
        <v>26</v>
      </c>
      <c r="E37" s="126">
        <v>106</v>
      </c>
      <c r="F37" s="81"/>
      <c r="G37" s="54"/>
      <c r="H37" s="45"/>
      <c r="I37" s="55"/>
      <c r="J37" s="89" t="s">
        <v>29</v>
      </c>
      <c r="K37" s="133">
        <v>-0.61402041600000001</v>
      </c>
      <c r="L37" s="62"/>
      <c r="M37" s="90"/>
      <c r="N37" s="55"/>
    </row>
    <row r="38" spans="1:15" ht="18.75" x14ac:dyDescent="0.35">
      <c r="A38" s="55"/>
      <c r="B38" s="98"/>
      <c r="C38" s="62"/>
      <c r="D38" s="51"/>
      <c r="E38" s="51"/>
      <c r="F38" s="62"/>
      <c r="G38" s="54"/>
      <c r="H38" s="45"/>
      <c r="I38" s="55"/>
      <c r="J38" s="99" t="s">
        <v>60</v>
      </c>
      <c r="K38" s="133">
        <v>2.2561135999999999E-2</v>
      </c>
      <c r="L38" s="62"/>
      <c r="M38" s="90"/>
      <c r="N38" s="55"/>
    </row>
    <row r="39" spans="1:15" ht="18" x14ac:dyDescent="0.25">
      <c r="A39" s="55"/>
      <c r="B39" s="56" t="s">
        <v>30</v>
      </c>
      <c r="C39" s="82"/>
      <c r="D39" s="82"/>
      <c r="E39" s="82"/>
      <c r="F39" s="82"/>
      <c r="G39" s="100"/>
      <c r="H39" s="45"/>
      <c r="I39" s="55"/>
      <c r="J39" s="101" t="s">
        <v>31</v>
      </c>
      <c r="K39" s="133">
        <v>9.1549044999999997E-5</v>
      </c>
      <c r="L39" s="62"/>
      <c r="M39" s="90"/>
      <c r="N39" s="55"/>
    </row>
    <row r="40" spans="1:15" x14ac:dyDescent="0.2">
      <c r="A40" s="55"/>
      <c r="B40" s="88"/>
      <c r="C40" s="62"/>
      <c r="D40" s="62"/>
      <c r="E40" s="62"/>
      <c r="F40" s="62"/>
      <c r="G40" s="102"/>
      <c r="H40" s="45"/>
      <c r="I40" s="55"/>
      <c r="J40" s="96"/>
      <c r="K40" s="75"/>
      <c r="L40" s="62"/>
      <c r="M40" s="90"/>
      <c r="N40" s="55"/>
    </row>
    <row r="41" spans="1:15" ht="18.75" x14ac:dyDescent="0.3">
      <c r="A41" s="55"/>
      <c r="B41" s="64" t="s">
        <v>32</v>
      </c>
      <c r="C41" s="51"/>
      <c r="D41" s="51"/>
      <c r="E41" s="51"/>
      <c r="F41" s="51"/>
      <c r="G41" s="63"/>
      <c r="H41" s="45"/>
      <c r="I41" s="55"/>
      <c r="J41" s="89"/>
      <c r="K41" s="75"/>
      <c r="L41" s="51"/>
      <c r="M41" s="90"/>
      <c r="N41" s="55"/>
    </row>
    <row r="42" spans="1:15" ht="13.5" thickBot="1" x14ac:dyDescent="0.25">
      <c r="A42" s="55"/>
      <c r="B42" s="88"/>
      <c r="C42" s="103">
        <v>-5.0000000000000001E-3</v>
      </c>
      <c r="D42" s="104" t="s">
        <v>33</v>
      </c>
      <c r="E42" s="51"/>
      <c r="F42" s="51"/>
      <c r="G42" s="63"/>
      <c r="H42" s="45"/>
      <c r="I42" s="55"/>
      <c r="J42" s="105"/>
      <c r="K42" s="106"/>
      <c r="L42" s="107"/>
      <c r="M42" s="108"/>
      <c r="N42" s="55"/>
    </row>
    <row r="43" spans="1:15" ht="13.5" thickTop="1" x14ac:dyDescent="0.2">
      <c r="A43" s="55"/>
      <c r="B43" s="78"/>
      <c r="C43" s="79"/>
      <c r="D43" s="79"/>
      <c r="E43" s="79"/>
      <c r="F43" s="79"/>
      <c r="G43" s="109"/>
      <c r="H43" s="45"/>
      <c r="I43" s="55"/>
      <c r="J43" s="110"/>
      <c r="K43" s="111"/>
      <c r="L43" s="55"/>
      <c r="M43" s="55"/>
      <c r="N43" s="55"/>
    </row>
    <row r="44" spans="1:15" x14ac:dyDescent="0.2">
      <c r="A44" s="55"/>
      <c r="B44" s="55"/>
      <c r="C44" s="55"/>
      <c r="D44" s="55"/>
      <c r="E44" s="55"/>
      <c r="F44" s="55"/>
      <c r="G44" s="54"/>
      <c r="H44" s="55"/>
      <c r="I44" s="55"/>
      <c r="J44" s="110"/>
      <c r="K44" s="111"/>
      <c r="L44" s="55"/>
      <c r="M44" s="55"/>
      <c r="N44" s="55"/>
    </row>
    <row r="45" spans="1:15" ht="18" x14ac:dyDescent="0.25">
      <c r="A45" s="55"/>
      <c r="B45" s="56" t="s">
        <v>58</v>
      </c>
      <c r="C45" s="112" t="s">
        <v>40</v>
      </c>
      <c r="D45" s="112" t="s">
        <v>40</v>
      </c>
      <c r="E45" s="113"/>
      <c r="F45" s="112" t="s">
        <v>39</v>
      </c>
      <c r="G45" s="112" t="s">
        <v>41</v>
      </c>
      <c r="H45" s="61"/>
      <c r="I45" s="55"/>
      <c r="J45" s="110"/>
      <c r="K45" s="111"/>
      <c r="L45" s="55"/>
      <c r="M45" s="55"/>
      <c r="N45" s="55"/>
    </row>
    <row r="46" spans="1:15" ht="38.25" x14ac:dyDescent="0.2">
      <c r="A46" s="55"/>
      <c r="B46" s="88"/>
      <c r="C46" s="114" t="s">
        <v>42</v>
      </c>
      <c r="D46" s="114" t="s">
        <v>43</v>
      </c>
      <c r="E46" s="115"/>
      <c r="F46" s="114" t="s">
        <v>59</v>
      </c>
      <c r="G46" s="114" t="s">
        <v>59</v>
      </c>
      <c r="H46" s="61"/>
      <c r="I46" s="55"/>
      <c r="J46" s="55"/>
      <c r="K46" s="55"/>
      <c r="L46" s="55"/>
      <c r="M46" s="55"/>
      <c r="N46" s="55"/>
    </row>
    <row r="47" spans="1:15" ht="15" x14ac:dyDescent="0.2">
      <c r="A47" s="55"/>
      <c r="B47" s="116">
        <v>36495</v>
      </c>
      <c r="C47" s="128">
        <v>1.7999999999999999E-2</v>
      </c>
      <c r="D47" s="128">
        <v>2.3E-2</v>
      </c>
      <c r="E47" s="62"/>
      <c r="F47" s="114"/>
      <c r="G47" s="114"/>
      <c r="H47" s="61"/>
      <c r="I47" s="117"/>
      <c r="J47" s="55"/>
      <c r="K47" s="55"/>
      <c r="L47" s="55"/>
      <c r="M47" s="55"/>
      <c r="N47" s="54"/>
    </row>
    <row r="48" spans="1:15" ht="15" x14ac:dyDescent="0.2">
      <c r="A48" s="54"/>
      <c r="B48" s="116">
        <v>36556</v>
      </c>
      <c r="C48" s="128">
        <v>0.02</v>
      </c>
      <c r="D48" s="128">
        <v>2.5000000000000001E-2</v>
      </c>
      <c r="E48" s="54"/>
      <c r="F48" s="54"/>
      <c r="G48" s="54"/>
      <c r="H48" s="61"/>
      <c r="I48" s="55"/>
      <c r="J48" s="55"/>
      <c r="K48" s="55"/>
      <c r="L48" s="55"/>
      <c r="M48" s="55"/>
      <c r="N48" s="54"/>
    </row>
    <row r="49" spans="1:14" ht="15" x14ac:dyDescent="0.2">
      <c r="A49" s="55"/>
      <c r="B49" s="116" t="e">
        <f>inflationCurves!#REF!</f>
        <v>#REF!</v>
      </c>
      <c r="C49" s="128">
        <v>0.02</v>
      </c>
      <c r="D49" s="128">
        <v>2.5000000000000001E-2</v>
      </c>
      <c r="E49" s="116">
        <v>36192</v>
      </c>
      <c r="F49" s="129">
        <v>163.69999999999999</v>
      </c>
      <c r="G49" s="130">
        <v>104.1</v>
      </c>
      <c r="H49" s="61"/>
      <c r="I49" s="54"/>
      <c r="J49" s="54"/>
      <c r="K49" s="54"/>
      <c r="L49" s="54"/>
      <c r="M49" s="54"/>
      <c r="N49" s="54"/>
    </row>
    <row r="50" spans="1:14" ht="15" x14ac:dyDescent="0.2">
      <c r="A50" s="55"/>
      <c r="B50" s="116" t="e">
        <f>inflationCurves!#REF!</f>
        <v>#REF!</v>
      </c>
      <c r="C50" s="128">
        <v>2.1999999999999999E-2</v>
      </c>
      <c r="D50" s="128">
        <v>2.7E-2</v>
      </c>
      <c r="E50" s="116" t="e">
        <f t="shared" ref="E50:E60" si="0">B50-366</f>
        <v>#REF!</v>
      </c>
      <c r="F50" s="129">
        <v>164.1</v>
      </c>
      <c r="G50" s="130">
        <v>104.7</v>
      </c>
      <c r="H50" s="61"/>
      <c r="I50" s="54"/>
      <c r="J50" s="54"/>
      <c r="K50" s="54"/>
      <c r="L50" s="54"/>
      <c r="M50" s="54"/>
      <c r="N50" s="54"/>
    </row>
    <row r="51" spans="1:14" ht="15" x14ac:dyDescent="0.2">
      <c r="A51" s="55"/>
      <c r="B51" s="116" t="e">
        <f>inflationCurves!#REF!</f>
        <v>#REF!</v>
      </c>
      <c r="C51" s="128">
        <v>2.4E-2</v>
      </c>
      <c r="D51" s="128">
        <v>2.8000000000000001E-2</v>
      </c>
      <c r="E51" s="116" t="e">
        <f t="shared" si="0"/>
        <v>#REF!</v>
      </c>
      <c r="F51" s="129">
        <v>165.2</v>
      </c>
      <c r="G51" s="130">
        <v>105.4</v>
      </c>
      <c r="H51" s="61"/>
      <c r="I51" s="54"/>
      <c r="J51" s="54"/>
      <c r="K51" s="54"/>
      <c r="L51" s="54"/>
      <c r="M51" s="54"/>
      <c r="N51" s="54"/>
    </row>
    <row r="52" spans="1:14" ht="15" x14ac:dyDescent="0.2">
      <c r="A52" s="55"/>
      <c r="B52" s="116" t="e">
        <f>inflationCurves!#REF!</f>
        <v>#REF!</v>
      </c>
      <c r="C52" s="128">
        <v>2.5000000000000001E-2</v>
      </c>
      <c r="D52" s="128">
        <v>0.03</v>
      </c>
      <c r="E52" s="116" t="e">
        <f t="shared" si="0"/>
        <v>#REF!</v>
      </c>
      <c r="F52" s="129">
        <v>165.6</v>
      </c>
      <c r="G52" s="130">
        <v>105.5</v>
      </c>
      <c r="H52" s="61"/>
      <c r="I52" s="54"/>
      <c r="J52" s="54"/>
      <c r="K52" s="54"/>
      <c r="L52" s="54"/>
      <c r="M52" s="54"/>
      <c r="N52" s="54"/>
    </row>
    <row r="53" spans="1:14" ht="15" x14ac:dyDescent="0.2">
      <c r="A53" s="55"/>
      <c r="B53" s="116" t="e">
        <f>inflationCurves!#REF!</f>
        <v>#REF!</v>
      </c>
      <c r="C53" s="128">
        <v>2.5999999999999999E-2</v>
      </c>
      <c r="D53" s="128">
        <v>3.2000000000000001E-2</v>
      </c>
      <c r="E53" s="116" t="e">
        <f t="shared" si="0"/>
        <v>#REF!</v>
      </c>
      <c r="F53" s="129">
        <v>165.6</v>
      </c>
      <c r="G53" s="130">
        <v>105.4</v>
      </c>
      <c r="H53" s="61"/>
      <c r="I53" s="54"/>
      <c r="J53" s="54"/>
      <c r="K53" s="54"/>
      <c r="L53" s="54"/>
      <c r="M53" s="54"/>
      <c r="N53" s="54"/>
    </row>
    <row r="54" spans="1:14" ht="15" x14ac:dyDescent="0.2">
      <c r="A54" s="55"/>
      <c r="B54" s="116" t="e">
        <f>inflationCurves!#REF!</f>
        <v>#REF!</v>
      </c>
      <c r="C54" s="128">
        <v>2.7E-2</v>
      </c>
      <c r="D54" s="128">
        <v>3.4000000000000002E-2</v>
      </c>
      <c r="E54" s="116" t="e">
        <f t="shared" si="0"/>
        <v>#REF!</v>
      </c>
      <c r="F54" s="129">
        <v>165.1</v>
      </c>
      <c r="G54" s="130">
        <v>105.6</v>
      </c>
      <c r="H54" s="61"/>
      <c r="I54" s="54"/>
      <c r="J54" s="54"/>
      <c r="K54" s="54"/>
      <c r="L54" s="54"/>
      <c r="M54" s="54"/>
      <c r="N54" s="54"/>
    </row>
    <row r="55" spans="1:14" ht="15" x14ac:dyDescent="0.2">
      <c r="A55" s="55"/>
      <c r="B55" s="116" t="e">
        <f>inflationCurves!#REF!</f>
        <v>#REF!</v>
      </c>
      <c r="C55" s="128">
        <v>2.8000000000000001E-2</v>
      </c>
      <c r="D55" s="128">
        <v>3.5999999999999997E-2</v>
      </c>
      <c r="E55" s="116" t="e">
        <f t="shared" si="0"/>
        <v>#REF!</v>
      </c>
      <c r="F55" s="129">
        <v>165.5</v>
      </c>
      <c r="G55" s="130">
        <v>105.7</v>
      </c>
      <c r="H55" s="61"/>
      <c r="I55" s="54"/>
      <c r="J55" s="54"/>
      <c r="K55" s="54"/>
      <c r="L55" s="54"/>
      <c r="M55" s="54"/>
      <c r="N55" s="54"/>
    </row>
    <row r="56" spans="1:14" ht="15" x14ac:dyDescent="0.2">
      <c r="A56" s="55"/>
      <c r="B56" s="116" t="e">
        <f>inflationCurves!#REF!</f>
        <v>#REF!</v>
      </c>
      <c r="C56" s="128">
        <v>2.8500000000000001E-2</v>
      </c>
      <c r="D56" s="128">
        <v>3.6999999999999998E-2</v>
      </c>
      <c r="E56" s="116" t="e">
        <f t="shared" si="0"/>
        <v>#REF!</v>
      </c>
      <c r="F56" s="129">
        <v>166.2</v>
      </c>
      <c r="G56" s="130">
        <v>106</v>
      </c>
      <c r="H56" s="61"/>
      <c r="I56" s="54"/>
      <c r="J56" s="54"/>
      <c r="K56" s="54"/>
      <c r="L56" s="54"/>
      <c r="M56" s="54"/>
      <c r="N56" s="54"/>
    </row>
    <row r="57" spans="1:14" ht="15" x14ac:dyDescent="0.2">
      <c r="A57" s="55"/>
      <c r="B57" s="116" t="e">
        <f>inflationCurves!#REF!</f>
        <v>#REF!</v>
      </c>
      <c r="C57" s="128">
        <v>2.9000000000000001E-2</v>
      </c>
      <c r="D57" s="128">
        <v>3.95E-2</v>
      </c>
      <c r="E57" s="116" t="e">
        <f t="shared" si="0"/>
        <v>#REF!</v>
      </c>
      <c r="F57" s="129">
        <v>166.5</v>
      </c>
      <c r="G57" s="130">
        <v>106</v>
      </c>
      <c r="H57" s="61"/>
      <c r="I57" s="54"/>
      <c r="J57" s="54"/>
      <c r="K57" s="54"/>
      <c r="L57" s="54"/>
      <c r="M57" s="54"/>
      <c r="N57" s="54"/>
    </row>
    <row r="58" spans="1:14" ht="15" x14ac:dyDescent="0.2">
      <c r="A58" s="55"/>
      <c r="B58" s="116" t="e">
        <f>inflationCurves!#REF!</f>
        <v>#REF!</v>
      </c>
      <c r="C58" s="128">
        <v>0.03</v>
      </c>
      <c r="D58" s="128">
        <v>4.0500000000000001E-2</v>
      </c>
      <c r="E58" s="116" t="e">
        <f t="shared" si="0"/>
        <v>#REF!</v>
      </c>
      <c r="F58" s="129">
        <v>166.7</v>
      </c>
      <c r="G58" s="130">
        <v>106</v>
      </c>
      <c r="H58" s="61"/>
      <c r="I58" s="54"/>
      <c r="J58" s="54"/>
      <c r="K58" s="54"/>
      <c r="L58" s="54"/>
      <c r="M58" s="54"/>
      <c r="N58" s="54"/>
    </row>
    <row r="59" spans="1:14" ht="15" x14ac:dyDescent="0.2">
      <c r="A59" s="55"/>
      <c r="B59" s="116" t="e">
        <f>inflationCurves!#REF!</f>
        <v>#REF!</v>
      </c>
      <c r="C59" s="128">
        <v>3.1E-2</v>
      </c>
      <c r="D59" s="128">
        <v>3.7999999999999999E-2</v>
      </c>
      <c r="E59" s="116" t="e">
        <f t="shared" si="0"/>
        <v>#REF!</v>
      </c>
      <c r="F59" s="129">
        <v>167.3</v>
      </c>
      <c r="G59" s="130">
        <v>106.3</v>
      </c>
      <c r="H59" s="61"/>
      <c r="I59" s="54"/>
      <c r="J59" s="54"/>
      <c r="K59" s="54"/>
      <c r="L59" s="54"/>
      <c r="M59" s="54"/>
      <c r="N59" s="54"/>
    </row>
    <row r="60" spans="1:14" ht="15" x14ac:dyDescent="0.2">
      <c r="A60" s="55"/>
      <c r="B60" s="116" t="e">
        <f>inflationCurves!#REF!</f>
        <v>#REF!</v>
      </c>
      <c r="C60" s="128">
        <v>3.2000000000000001E-2</v>
      </c>
      <c r="D60" s="128">
        <v>3.5999999999999997E-2</v>
      </c>
      <c r="E60" s="116" t="e">
        <f t="shared" si="0"/>
        <v>#REF!</v>
      </c>
      <c r="F60" s="129">
        <v>166.6</v>
      </c>
      <c r="G60" s="130">
        <v>106.5</v>
      </c>
      <c r="H60" s="61"/>
      <c r="I60" s="54"/>
      <c r="J60" s="54"/>
      <c r="K60" s="54"/>
      <c r="L60" s="54"/>
      <c r="M60" s="54"/>
      <c r="N60" s="54"/>
    </row>
    <row r="61" spans="1:14" ht="15" x14ac:dyDescent="0.2">
      <c r="A61" s="55"/>
      <c r="B61" s="116" t="e">
        <f>inflationCurves!#REF!</f>
        <v>#REF!</v>
      </c>
      <c r="C61" s="128">
        <v>3.1E-2</v>
      </c>
      <c r="D61" s="128">
        <v>3.4000000000000002E-2</v>
      </c>
      <c r="E61" s="116"/>
      <c r="F61" s="118"/>
      <c r="G61" s="51"/>
      <c r="H61" s="61"/>
      <c r="I61" s="54"/>
      <c r="J61" s="54"/>
      <c r="K61" s="54"/>
      <c r="L61" s="54"/>
      <c r="M61" s="54"/>
      <c r="N61" s="54"/>
    </row>
    <row r="62" spans="1:14" ht="15" x14ac:dyDescent="0.2">
      <c r="A62" s="55"/>
      <c r="B62" s="116" t="e">
        <f>inflationCurves!#REF!</f>
        <v>#REF!</v>
      </c>
      <c r="C62" s="128">
        <v>0.03</v>
      </c>
      <c r="D62" s="128">
        <v>3.2000000000000001E-2</v>
      </c>
      <c r="E62" s="116"/>
      <c r="F62" s="118"/>
      <c r="G62" s="51"/>
      <c r="H62" s="54"/>
      <c r="I62" s="54"/>
      <c r="J62" s="54"/>
      <c r="K62" s="54"/>
      <c r="L62" s="54"/>
      <c r="M62" s="54"/>
      <c r="N62" s="54"/>
    </row>
    <row r="63" spans="1:14" ht="15" x14ac:dyDescent="0.2">
      <c r="A63" s="55"/>
      <c r="B63" s="116" t="e">
        <f>inflationCurves!#REF!</f>
        <v>#REF!</v>
      </c>
      <c r="C63" s="128">
        <v>2.9000000000000001E-2</v>
      </c>
      <c r="D63" s="128">
        <v>3.7999999999999999E-2</v>
      </c>
      <c r="E63" s="116"/>
      <c r="F63" s="118"/>
      <c r="G63" s="102"/>
      <c r="H63" s="54"/>
      <c r="I63" s="54"/>
      <c r="J63" s="54"/>
      <c r="K63" s="54"/>
      <c r="L63" s="54"/>
      <c r="M63" s="54"/>
      <c r="N63" s="54"/>
    </row>
    <row r="64" spans="1:14" ht="15" x14ac:dyDescent="0.2">
      <c r="A64" s="55"/>
      <c r="B64" s="116" t="e">
        <f>inflationCurves!#REF!</f>
        <v>#REF!</v>
      </c>
      <c r="C64" s="128">
        <v>2.8000000000000001E-2</v>
      </c>
      <c r="D64" s="128">
        <v>3.5999999999999997E-2</v>
      </c>
      <c r="E64" s="116"/>
      <c r="F64" s="118"/>
      <c r="G64" s="102"/>
      <c r="H64" s="54"/>
      <c r="I64" s="54"/>
      <c r="J64" s="54"/>
      <c r="K64" s="54"/>
      <c r="L64" s="54"/>
      <c r="M64" s="54"/>
      <c r="N64" s="54"/>
    </row>
    <row r="65" spans="1:14" ht="15" x14ac:dyDescent="0.2">
      <c r="A65" s="55"/>
      <c r="B65" s="116" t="e">
        <f>inflationCurves!#REF!</f>
        <v>#REF!</v>
      </c>
      <c r="C65" s="128">
        <v>2.5999999999999999E-2</v>
      </c>
      <c r="D65" s="128">
        <v>3.4000000000000002E-2</v>
      </c>
      <c r="E65" s="116"/>
      <c r="F65" s="118"/>
      <c r="G65" s="102"/>
      <c r="H65" s="54"/>
      <c r="I65" s="54"/>
      <c r="J65" s="54"/>
      <c r="K65" s="54"/>
      <c r="L65" s="54"/>
      <c r="M65" s="54"/>
      <c r="N65" s="54"/>
    </row>
    <row r="66" spans="1:14" ht="15" x14ac:dyDescent="0.2">
      <c r="A66" s="55"/>
      <c r="B66" s="116" t="e">
        <f>inflationCurves!#REF!</f>
        <v>#REF!</v>
      </c>
      <c r="C66" s="128">
        <v>2.7E-2</v>
      </c>
      <c r="D66" s="128">
        <v>0.03</v>
      </c>
      <c r="E66" s="116"/>
      <c r="F66" s="118"/>
      <c r="G66" s="102"/>
      <c r="H66" s="54"/>
      <c r="I66" s="54"/>
      <c r="J66" s="54"/>
      <c r="K66" s="54"/>
      <c r="L66" s="54"/>
      <c r="M66" s="54"/>
      <c r="N66" s="54"/>
    </row>
    <row r="67" spans="1:14" ht="15" x14ac:dyDescent="0.2">
      <c r="A67" s="55"/>
      <c r="B67" s="116" t="e">
        <f>inflationCurves!#REF!</f>
        <v>#REF!</v>
      </c>
      <c r="C67" s="128">
        <v>2.5000000000000001E-2</v>
      </c>
      <c r="D67" s="128">
        <v>2.7E-2</v>
      </c>
      <c r="E67" s="116"/>
      <c r="F67" s="118"/>
      <c r="G67" s="102"/>
      <c r="H67" s="54"/>
      <c r="I67" s="54"/>
      <c r="J67" s="54"/>
      <c r="K67" s="54"/>
      <c r="L67" s="54"/>
      <c r="M67" s="54"/>
      <c r="N67" s="54"/>
    </row>
    <row r="68" spans="1:14" ht="15" x14ac:dyDescent="0.2">
      <c r="A68" s="55"/>
      <c r="B68" s="116" t="e">
        <f>inflationCurves!#REF!</f>
        <v>#REF!</v>
      </c>
      <c r="C68" s="128">
        <v>2.5000000000000001E-2</v>
      </c>
      <c r="D68" s="128">
        <v>2.3E-2</v>
      </c>
      <c r="E68" s="116"/>
      <c r="F68" s="118"/>
      <c r="G68" s="102"/>
      <c r="H68" s="54"/>
      <c r="I68" s="54"/>
      <c r="J68" s="54"/>
      <c r="K68" s="54"/>
      <c r="L68" s="54"/>
      <c r="M68" s="54"/>
      <c r="N68" s="54"/>
    </row>
    <row r="69" spans="1:14" ht="15" x14ac:dyDescent="0.2">
      <c r="A69" s="55"/>
      <c r="B69" s="116" t="e">
        <f>inflationCurves!#REF!</f>
        <v>#REF!</v>
      </c>
      <c r="C69" s="128">
        <v>2.5000000000000001E-2</v>
      </c>
      <c r="D69" s="128">
        <v>0.02</v>
      </c>
      <c r="E69" s="116"/>
      <c r="F69" s="118"/>
      <c r="G69" s="102"/>
      <c r="H69" s="54"/>
      <c r="I69" s="54"/>
      <c r="J69" s="54"/>
      <c r="K69" s="54"/>
      <c r="L69" s="54"/>
      <c r="M69" s="54"/>
      <c r="N69" s="54"/>
    </row>
    <row r="70" spans="1:14" ht="15" x14ac:dyDescent="0.2">
      <c r="A70" s="119"/>
      <c r="B70" s="116" t="e">
        <f>inflationCurves!#REF!</f>
        <v>#REF!</v>
      </c>
      <c r="C70" s="128">
        <v>2.5000000000000001E-2</v>
      </c>
      <c r="D70" s="128">
        <v>1.7000000000000001E-2</v>
      </c>
      <c r="E70" s="121"/>
      <c r="F70" s="121"/>
      <c r="G70" s="102"/>
      <c r="H70" s="54"/>
      <c r="I70" s="54"/>
      <c r="J70" s="54"/>
      <c r="K70" s="54"/>
      <c r="L70" s="54"/>
      <c r="M70" s="54"/>
      <c r="N70" s="54"/>
    </row>
    <row r="71" spans="1:14" ht="15" x14ac:dyDescent="0.2">
      <c r="A71" s="54"/>
      <c r="B71" s="116">
        <v>37256</v>
      </c>
      <c r="C71" s="128">
        <v>2.5000000000000001E-2</v>
      </c>
      <c r="D71" s="128">
        <v>1.7999999999999999E-2</v>
      </c>
      <c r="E71" s="121"/>
      <c r="F71" s="121"/>
      <c r="G71" s="102"/>
      <c r="H71" s="54"/>
      <c r="I71" s="54"/>
      <c r="J71" s="54"/>
      <c r="K71" s="54"/>
      <c r="L71" s="54"/>
      <c r="M71" s="54"/>
      <c r="N71" s="54"/>
    </row>
    <row r="72" spans="1:14" x14ac:dyDescent="0.2">
      <c r="A72" s="54"/>
      <c r="B72" s="120"/>
      <c r="C72" s="121"/>
      <c r="D72" s="121"/>
      <c r="E72" s="121"/>
      <c r="F72" s="121"/>
      <c r="G72" s="102"/>
      <c r="H72" s="54"/>
      <c r="I72" s="54"/>
      <c r="J72" s="54"/>
      <c r="K72" s="54"/>
      <c r="L72" s="54"/>
      <c r="M72" s="54"/>
      <c r="N72" s="54"/>
    </row>
    <row r="73" spans="1:14" x14ac:dyDescent="0.2">
      <c r="A73" s="54"/>
      <c r="B73" s="120"/>
      <c r="C73" s="121"/>
      <c r="D73" s="121"/>
      <c r="E73" s="121"/>
      <c r="F73" s="121"/>
      <c r="G73" s="102"/>
      <c r="H73" s="54"/>
      <c r="I73" s="54"/>
      <c r="J73" s="54"/>
      <c r="K73" s="54"/>
      <c r="L73" s="54"/>
      <c r="M73" s="54"/>
      <c r="N73" s="54"/>
    </row>
    <row r="74" spans="1:14" x14ac:dyDescent="0.2">
      <c r="A74" s="54"/>
      <c r="B74" s="122"/>
      <c r="C74" s="122"/>
      <c r="D74" s="122"/>
      <c r="E74" s="122"/>
      <c r="F74" s="122"/>
      <c r="G74" s="122"/>
      <c r="H74" s="54"/>
      <c r="I74" s="54"/>
      <c r="J74" s="54"/>
      <c r="K74" s="54"/>
      <c r="L74" s="54"/>
      <c r="M74" s="54"/>
      <c r="N74" s="54"/>
    </row>
    <row r="75" spans="1:14" x14ac:dyDescent="0.2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</row>
    <row r="76" spans="1:14" x14ac:dyDescent="0.2">
      <c r="A76" s="54"/>
      <c r="B76" s="54" t="s">
        <v>34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</row>
    <row r="77" spans="1:14" x14ac:dyDescent="0.2">
      <c r="A77" s="54"/>
      <c r="B77" s="123">
        <v>35590</v>
      </c>
      <c r="C77" s="54" t="s">
        <v>35</v>
      </c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</row>
    <row r="78" spans="1:14" x14ac:dyDescent="0.2">
      <c r="A78" s="54"/>
      <c r="B78" s="123">
        <v>35671</v>
      </c>
      <c r="C78" s="54" t="s">
        <v>36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</row>
    <row r="79" spans="1:14" x14ac:dyDescent="0.2">
      <c r="A79" s="54"/>
      <c r="B79" s="123">
        <v>35823</v>
      </c>
      <c r="C79" s="54" t="s">
        <v>37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</row>
    <row r="80" spans="1:14" x14ac:dyDescent="0.2">
      <c r="A80" s="54"/>
      <c r="B80" s="124">
        <v>35879</v>
      </c>
      <c r="C80" s="54" t="s">
        <v>38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</row>
  </sheetData>
  <pageMargins left="0.75" right="0.77" top="1" bottom="1" header="0.5" footer="0.5"/>
  <pageSetup scale="74" fitToHeight="2" orientation="landscape" r:id="rId1"/>
  <headerFooter alignWithMargins="0">
    <oddHeader>&amp;A</oddHeader>
    <oddFooter>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311"/>
  <sheetViews>
    <sheetView showGridLines="0" tabSelected="1" workbookViewId="0"/>
  </sheetViews>
  <sheetFormatPr defaultRowHeight="12.75" x14ac:dyDescent="0.2"/>
  <cols>
    <col min="1" max="1" width="10.140625" bestFit="1" customWidth="1"/>
    <col min="2" max="2" width="12.42578125" customWidth="1"/>
    <col min="3" max="3" width="14.7109375" style="9" customWidth="1"/>
    <col min="4" max="5" width="12.7109375" customWidth="1"/>
    <col min="6" max="6" width="11.140625" style="131" bestFit="1" customWidth="1"/>
    <col min="7" max="7" width="20" bestFit="1" customWidth="1"/>
    <col min="8" max="8" width="10.85546875" bestFit="1" customWidth="1"/>
    <col min="9" max="9" width="13" customWidth="1"/>
    <col min="10" max="10" width="11.140625" style="131" bestFit="1" customWidth="1"/>
    <col min="11" max="11" width="12" customWidth="1"/>
    <col min="12" max="12" width="10.85546875" bestFit="1" customWidth="1"/>
    <col min="13" max="13" width="12" customWidth="1"/>
    <col min="14" max="20" width="13.140625" customWidth="1"/>
    <col min="21" max="21" width="8.7109375" bestFit="1" customWidth="1"/>
    <col min="22" max="22" width="13.140625" customWidth="1"/>
    <col min="23" max="23" width="9.85546875" bestFit="1" customWidth="1"/>
    <col min="24" max="24" width="14.85546875" bestFit="1" customWidth="1"/>
    <col min="25" max="26" width="14.85546875" customWidth="1"/>
    <col min="27" max="27" width="13.28515625" customWidth="1"/>
    <col min="29" max="29" width="9.5703125" customWidth="1"/>
    <col min="32" max="32" width="11.5703125" customWidth="1"/>
  </cols>
  <sheetData>
    <row r="1" spans="1:16" ht="15" x14ac:dyDescent="0.25">
      <c r="A1" s="172" t="s">
        <v>71</v>
      </c>
      <c r="B1" s="173"/>
      <c r="C1" s="174"/>
      <c r="D1" s="173"/>
      <c r="E1" s="175"/>
      <c r="F1" s="2"/>
      <c r="G1" s="176" t="s">
        <v>72</v>
      </c>
      <c r="I1" s="337" t="s">
        <v>129</v>
      </c>
      <c r="J1" s="338"/>
      <c r="L1" s="195"/>
      <c r="M1" s="12"/>
      <c r="N1" s="171"/>
    </row>
    <row r="2" spans="1:16" x14ac:dyDescent="0.2">
      <c r="B2" s="169"/>
      <c r="C2" s="170"/>
      <c r="D2" s="170"/>
      <c r="E2" s="170"/>
      <c r="F2" s="171"/>
      <c r="G2" s="177">
        <f ca="1">TODAY()</f>
        <v>36613</v>
      </c>
      <c r="L2" s="196"/>
      <c r="M2" s="12"/>
      <c r="N2" s="171"/>
    </row>
    <row r="3" spans="1:16" x14ac:dyDescent="0.2">
      <c r="A3" s="145" t="s">
        <v>67</v>
      </c>
      <c r="B3" s="137"/>
      <c r="C3" s="145" t="s">
        <v>68</v>
      </c>
      <c r="D3" s="137"/>
      <c r="E3" s="188"/>
      <c r="F3" s="171"/>
      <c r="G3" s="171"/>
      <c r="K3" s="12"/>
      <c r="L3" s="12"/>
      <c r="M3" s="12"/>
      <c r="N3" s="171"/>
    </row>
    <row r="4" spans="1:16" x14ac:dyDescent="0.2">
      <c r="A4" s="151" t="s">
        <v>61</v>
      </c>
      <c r="B4" s="165">
        <v>7.2500000000000004E-3</v>
      </c>
      <c r="C4" s="154" t="s">
        <v>61</v>
      </c>
      <c r="D4" s="161">
        <v>-3.9300000000000003E-3</v>
      </c>
      <c r="E4" s="190"/>
      <c r="F4" s="171"/>
      <c r="G4" s="329" t="s">
        <v>81</v>
      </c>
      <c r="H4" s="330"/>
      <c r="I4" s="321" t="s">
        <v>128</v>
      </c>
      <c r="J4" s="220"/>
      <c r="K4" s="220"/>
      <c r="L4" s="221"/>
      <c r="M4" s="12"/>
      <c r="N4" s="171"/>
    </row>
    <row r="5" spans="1:16" x14ac:dyDescent="0.2">
      <c r="A5" s="152" t="s">
        <v>66</v>
      </c>
      <c r="B5" s="163">
        <v>0.39100000000000001</v>
      </c>
      <c r="C5" s="155" t="s">
        <v>66</v>
      </c>
      <c r="D5" s="162">
        <v>0.109</v>
      </c>
      <c r="E5" s="191"/>
      <c r="F5" s="183"/>
      <c r="G5" s="331" t="s">
        <v>78</v>
      </c>
      <c r="H5" s="332">
        <v>0.15</v>
      </c>
      <c r="I5" s="322" t="s">
        <v>127</v>
      </c>
      <c r="J5" s="232"/>
      <c r="K5" s="323"/>
      <c r="L5" s="324"/>
      <c r="O5" s="183"/>
      <c r="P5" s="185"/>
    </row>
    <row r="6" spans="1:16" x14ac:dyDescent="0.2">
      <c r="A6" s="152" t="s">
        <v>65</v>
      </c>
      <c r="B6" s="163">
        <v>0.37</v>
      </c>
      <c r="C6" s="155" t="s">
        <v>70</v>
      </c>
      <c r="D6" s="162">
        <v>0.85499999999999998</v>
      </c>
      <c r="E6" s="191"/>
      <c r="F6" s="183"/>
      <c r="G6" s="333" t="s">
        <v>88</v>
      </c>
      <c r="H6" s="334">
        <v>9</v>
      </c>
      <c r="I6" s="325" t="s">
        <v>126</v>
      </c>
      <c r="J6" s="323"/>
      <c r="K6" s="323"/>
      <c r="L6" s="324"/>
      <c r="M6" s="183"/>
      <c r="N6" s="183"/>
      <c r="O6" s="183"/>
      <c r="P6" s="185"/>
    </row>
    <row r="7" spans="1:16" x14ac:dyDescent="0.2">
      <c r="A7" s="153" t="s">
        <v>64</v>
      </c>
      <c r="B7" s="164">
        <v>5.5E-2</v>
      </c>
      <c r="C7" s="156"/>
      <c r="D7" s="157"/>
      <c r="E7" s="192"/>
      <c r="F7" s="183"/>
      <c r="G7" s="335"/>
      <c r="H7" s="336"/>
      <c r="I7" s="326"/>
      <c r="J7" s="327"/>
      <c r="K7" s="327"/>
      <c r="L7" s="328"/>
      <c r="M7" s="183"/>
      <c r="N7" s="183"/>
      <c r="O7" s="183"/>
      <c r="P7" s="185"/>
    </row>
    <row r="8" spans="1:16" x14ac:dyDescent="0.2">
      <c r="A8" s="153" t="s">
        <v>73</v>
      </c>
      <c r="B8" s="164">
        <v>18.8</v>
      </c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6"/>
    </row>
    <row r="9" spans="1:16" x14ac:dyDescent="0.2">
      <c r="A9" s="160"/>
      <c r="B9" s="160"/>
      <c r="C9" s="10" t="s">
        <v>63</v>
      </c>
      <c r="D9" s="137"/>
      <c r="E9" s="150"/>
      <c r="F9" s="10" t="s">
        <v>74</v>
      </c>
      <c r="G9" s="10" t="s">
        <v>75</v>
      </c>
      <c r="H9" s="10" t="s">
        <v>79</v>
      </c>
      <c r="I9" s="10" t="s">
        <v>76</v>
      </c>
      <c r="J9" s="10" t="s">
        <v>74</v>
      </c>
      <c r="K9" s="137" t="s">
        <v>75</v>
      </c>
      <c r="L9" s="137" t="s">
        <v>79</v>
      </c>
      <c r="M9" s="137" t="s">
        <v>76</v>
      </c>
      <c r="P9" s="181"/>
    </row>
    <row r="10" spans="1:16" x14ac:dyDescent="0.2">
      <c r="A10" s="11" t="s">
        <v>69</v>
      </c>
      <c r="B10" s="11" t="s">
        <v>77</v>
      </c>
      <c r="C10" s="11" t="s">
        <v>62</v>
      </c>
      <c r="D10" s="138" t="s">
        <v>73</v>
      </c>
      <c r="E10" s="167" t="s">
        <v>64</v>
      </c>
      <c r="F10" s="11" t="s">
        <v>82</v>
      </c>
      <c r="G10" s="11" t="s">
        <v>83</v>
      </c>
      <c r="H10" s="11" t="s">
        <v>80</v>
      </c>
      <c r="I10" s="11" t="s">
        <v>84</v>
      </c>
      <c r="J10" s="318" t="s">
        <v>85</v>
      </c>
      <c r="K10" s="138" t="s">
        <v>86</v>
      </c>
      <c r="L10" s="138" t="s">
        <v>80</v>
      </c>
      <c r="M10" s="138" t="s">
        <v>87</v>
      </c>
      <c r="P10" s="181"/>
    </row>
    <row r="11" spans="1:16" x14ac:dyDescent="0.2">
      <c r="A11" s="179">
        <v>36557</v>
      </c>
      <c r="B11" s="193">
        <v>1</v>
      </c>
      <c r="C11" s="135">
        <f>(Forecasts!C71/Forecasts!C70)^12-1</f>
        <v>6.6787139870535084E-2</v>
      </c>
      <c r="D11" s="1"/>
      <c r="E11" s="187">
        <f>D11-$B$8</f>
        <v>-18.8</v>
      </c>
      <c r="F11" s="168">
        <f>'PLLU Short-Term Model'!$C134</f>
        <v>2.3054755043227626E-2</v>
      </c>
      <c r="G11" s="159">
        <f t="shared" ref="G11:G42" si="0">$B$4+$B$5*$C11+$B$6*$C26+$B$7*$E11%</f>
        <v>3.080479441880668E-2</v>
      </c>
      <c r="H11" s="189">
        <f t="shared" ref="H11:H42" si="1">EXP(-IF($B11&gt;=$H$6,$B11-$H$6,0)*$H$5)</f>
        <v>1</v>
      </c>
      <c r="I11" s="316">
        <f>H11*F11+(1-H11)*G11</f>
        <v>2.3054755043227626E-2</v>
      </c>
      <c r="J11" s="319">
        <f>'DZCV Short-Term Model'!$C112</f>
        <v>4.8355899419729731E-3</v>
      </c>
      <c r="K11" s="317">
        <f t="shared" ref="K11:K42" si="2">$D$4+$D$5*$C11+$D$6*$G11</f>
        <v>2.9687897473968036E-2</v>
      </c>
      <c r="L11" s="197">
        <f t="shared" ref="L11:L42" si="3">EXP(-IF($B11&gt;=$H$6,$B11-$H$6,0)*$H$5)</f>
        <v>1</v>
      </c>
      <c r="M11" s="158">
        <f>L11*J11+(1-L11)*K11</f>
        <v>4.8355899419729731E-3</v>
      </c>
      <c r="P11" s="182"/>
    </row>
    <row r="12" spans="1:16" x14ac:dyDescent="0.2">
      <c r="A12" s="178">
        <f>DATE(YEAR(A11),MONTH(A11)+1,1)</f>
        <v>36586</v>
      </c>
      <c r="B12" s="194">
        <v>2</v>
      </c>
      <c r="C12" s="135">
        <f>(Forecasts!C72/Forecasts!C71)^12-1</f>
        <v>2.2898613135536428E-2</v>
      </c>
      <c r="D12" s="144">
        <f>[2]A!$E10</f>
        <v>28.76</v>
      </c>
      <c r="E12" s="187">
        <f t="shared" ref="E12:E75" si="4">D12-$B$8</f>
        <v>9.9600000000000009</v>
      </c>
      <c r="F12" s="168">
        <f>'PLLU Short-Term Model'!$C135</f>
        <v>2.3507596379250685E-2</v>
      </c>
      <c r="G12" s="159">
        <f t="shared" si="0"/>
        <v>2.9705058000441955E-2</v>
      </c>
      <c r="H12" s="189">
        <f t="shared" si="1"/>
        <v>1</v>
      </c>
      <c r="I12" s="316">
        <f t="shared" ref="I12:I75" si="5">H12*F12+(1-H12)*G12</f>
        <v>2.3507596379250685E-2</v>
      </c>
      <c r="J12" s="320">
        <f>'DZCV Short-Term Model'!$C113</f>
        <v>5.3776286086267434E-3</v>
      </c>
      <c r="K12" s="317">
        <f t="shared" si="2"/>
        <v>2.3963773422151342E-2</v>
      </c>
      <c r="L12" s="197">
        <f t="shared" si="3"/>
        <v>1</v>
      </c>
      <c r="M12" s="158">
        <f t="shared" ref="M12:M75" si="6">L12*J12+(1-L12)*K12</f>
        <v>5.3776286086267434E-3</v>
      </c>
      <c r="P12" s="182"/>
    </row>
    <row r="13" spans="1:16" x14ac:dyDescent="0.2">
      <c r="A13" s="178">
        <f t="shared" ref="A13:A76" si="7">DATE(YEAR(A12),MONTH(A12)+1,1)</f>
        <v>36617</v>
      </c>
      <c r="B13" s="193">
        <v>3</v>
      </c>
      <c r="C13" s="135">
        <f>(Forecasts!C73/Forecasts!C72)^12-1</f>
        <v>2.2584031402405946E-2</v>
      </c>
      <c r="D13" s="144">
        <f>[2]A!$E11</f>
        <v>27.36</v>
      </c>
      <c r="E13" s="187">
        <f t="shared" si="4"/>
        <v>8.5599999999999987</v>
      </c>
      <c r="F13" s="168">
        <f>'PLLU Short-Term Model'!$C136</f>
        <v>2.3935275586437623E-2</v>
      </c>
      <c r="G13" s="159">
        <f t="shared" si="0"/>
        <v>2.9083632048291029E-2</v>
      </c>
      <c r="H13" s="189">
        <f t="shared" si="1"/>
        <v>1</v>
      </c>
      <c r="I13" s="316">
        <f t="shared" si="5"/>
        <v>2.3935275586437623E-2</v>
      </c>
      <c r="J13" s="320">
        <f>'DZCV Short-Term Model'!$C114</f>
        <v>5.9078902385585269E-3</v>
      </c>
      <c r="K13" s="317">
        <f t="shared" si="2"/>
        <v>2.3398164824151076E-2</v>
      </c>
      <c r="L13" s="197">
        <f t="shared" si="3"/>
        <v>1</v>
      </c>
      <c r="M13" s="158">
        <f t="shared" si="6"/>
        <v>5.9078902385585269E-3</v>
      </c>
      <c r="N13" s="182"/>
      <c r="O13" s="182"/>
      <c r="P13" s="182"/>
    </row>
    <row r="14" spans="1:16" x14ac:dyDescent="0.2">
      <c r="A14" s="178">
        <f t="shared" si="7"/>
        <v>36647</v>
      </c>
      <c r="B14" s="194">
        <v>4</v>
      </c>
      <c r="C14" s="135">
        <f>(Forecasts!C74/Forecasts!C73)^12-1</f>
        <v>2.2269449669279906E-2</v>
      </c>
      <c r="D14" s="144">
        <f>[2]A!$E12</f>
        <v>25.48</v>
      </c>
      <c r="E14" s="187">
        <f t="shared" si="4"/>
        <v>6.68</v>
      </c>
      <c r="F14" s="168">
        <f>'PLLU Short-Term Model'!$C137</f>
        <v>2.4339190798477219E-2</v>
      </c>
      <c r="G14" s="159">
        <f t="shared" si="0"/>
        <v>2.8206924878267193E-2</v>
      </c>
      <c r="H14" s="189">
        <f t="shared" si="1"/>
        <v>1</v>
      </c>
      <c r="I14" s="316">
        <f t="shared" si="5"/>
        <v>2.4339190798477219E-2</v>
      </c>
      <c r="J14" s="320">
        <f>'DZCV Short-Term Model'!$C115</f>
        <v>6.4266307149782936E-3</v>
      </c>
      <c r="K14" s="317">
        <f t="shared" si="2"/>
        <v>2.2614290784869959E-2</v>
      </c>
      <c r="L14" s="197">
        <f t="shared" si="3"/>
        <v>1</v>
      </c>
      <c r="M14" s="158">
        <f t="shared" si="6"/>
        <v>6.4266307149782936E-3</v>
      </c>
      <c r="N14" s="182"/>
      <c r="O14" s="182"/>
      <c r="P14" s="182"/>
    </row>
    <row r="15" spans="1:16" x14ac:dyDescent="0.2">
      <c r="A15" s="178">
        <f t="shared" si="7"/>
        <v>36678</v>
      </c>
      <c r="B15" s="193">
        <v>5</v>
      </c>
      <c r="C15" s="135">
        <f>(Forecasts!C75/Forecasts!C74)^12-1</f>
        <v>2.1954867936152533E-2</v>
      </c>
      <c r="D15" s="144">
        <f>[2]A!$E13</f>
        <v>25.28</v>
      </c>
      <c r="E15" s="187">
        <f t="shared" si="4"/>
        <v>6.48</v>
      </c>
      <c r="F15" s="168">
        <f>'PLLU Short-Term Model'!$C138</f>
        <v>2.4720662461759833E-2</v>
      </c>
      <c r="G15" s="159">
        <f t="shared" si="0"/>
        <v>2.8278599350696512E-2</v>
      </c>
      <c r="H15" s="189">
        <f t="shared" si="1"/>
        <v>1</v>
      </c>
      <c r="I15" s="316">
        <f t="shared" si="5"/>
        <v>2.4720662461759833E-2</v>
      </c>
      <c r="J15" s="320">
        <f>'DZCV Short-Term Model'!$C116</f>
        <v>6.9341003614447451E-3</v>
      </c>
      <c r="K15" s="317">
        <f t="shared" si="2"/>
        <v>2.2641283049886142E-2</v>
      </c>
      <c r="L15" s="197">
        <f t="shared" si="3"/>
        <v>1</v>
      </c>
      <c r="M15" s="158">
        <f t="shared" si="6"/>
        <v>6.9341003614447451E-3</v>
      </c>
      <c r="N15" s="182"/>
      <c r="O15" s="182"/>
      <c r="P15" s="182"/>
    </row>
    <row r="16" spans="1:16" x14ac:dyDescent="0.2">
      <c r="A16" s="178">
        <f t="shared" si="7"/>
        <v>36708</v>
      </c>
      <c r="B16" s="194">
        <v>6</v>
      </c>
      <c r="C16" s="135">
        <f>(Forecasts!C76/Forecasts!C75)^12-1</f>
        <v>2.1640286203023607E-2</v>
      </c>
      <c r="D16" s="144">
        <f>[2]A!$E14</f>
        <v>24.92</v>
      </c>
      <c r="E16" s="187">
        <f t="shared" si="4"/>
        <v>6.120000000000001</v>
      </c>
      <c r="F16" s="168">
        <f>'PLLU Short-Term Model'!$C139</f>
        <v>2.5080937652072151E-2</v>
      </c>
      <c r="G16" s="159">
        <f t="shared" si="0"/>
        <v>2.8274342831715135E-2</v>
      </c>
      <c r="H16" s="189">
        <f t="shared" si="1"/>
        <v>1</v>
      </c>
      <c r="I16" s="316">
        <f t="shared" si="5"/>
        <v>2.5080937652072151E-2</v>
      </c>
      <c r="J16" s="320">
        <f>'DZCV Short-Term Model'!$C117</f>
        <v>7.430544062661526E-3</v>
      </c>
      <c r="K16" s="317">
        <f t="shared" si="2"/>
        <v>2.2603354317246013E-2</v>
      </c>
      <c r="L16" s="197">
        <f t="shared" si="3"/>
        <v>1</v>
      </c>
      <c r="M16" s="158">
        <f t="shared" si="6"/>
        <v>7.430544062661526E-3</v>
      </c>
      <c r="N16" s="182"/>
      <c r="O16" s="182"/>
      <c r="P16" s="182"/>
    </row>
    <row r="17" spans="1:16" x14ac:dyDescent="0.2">
      <c r="A17" s="178">
        <f t="shared" si="7"/>
        <v>36739</v>
      </c>
      <c r="B17" s="193">
        <v>7</v>
      </c>
      <c r="C17" s="135">
        <f>(Forecasts!C77/Forecasts!C76)^12-1</f>
        <v>2.1325704469896012E-2</v>
      </c>
      <c r="D17" s="144">
        <f>[2]A!$E15</f>
        <v>24.55</v>
      </c>
      <c r="E17" s="187">
        <f t="shared" si="4"/>
        <v>5.75</v>
      </c>
      <c r="F17" s="168">
        <f>'PLLU Short-Term Model'!$C140</f>
        <v>2.5421194151434765E-2</v>
      </c>
      <c r="G17" s="159">
        <f t="shared" si="0"/>
        <v>2.8262753737410027E-2</v>
      </c>
      <c r="H17" s="189">
        <f t="shared" si="1"/>
        <v>1</v>
      </c>
      <c r="I17" s="316">
        <f t="shared" si="5"/>
        <v>2.5421194151434765E-2</v>
      </c>
      <c r="J17" s="320">
        <f>'DZCV Short-Term Model'!$C118</f>
        <v>7.91620138264886E-3</v>
      </c>
      <c r="K17" s="317">
        <f t="shared" si="2"/>
        <v>2.2559156232704238E-2</v>
      </c>
      <c r="L17" s="197">
        <f t="shared" si="3"/>
        <v>1</v>
      </c>
      <c r="M17" s="158">
        <f t="shared" si="6"/>
        <v>7.91620138264886E-3</v>
      </c>
      <c r="N17" s="182"/>
      <c r="O17" s="182"/>
      <c r="P17" s="182"/>
    </row>
    <row r="18" spans="1:16" x14ac:dyDescent="0.2">
      <c r="A18" s="178">
        <f t="shared" si="7"/>
        <v>36770</v>
      </c>
      <c r="B18" s="194">
        <v>8</v>
      </c>
      <c r="C18" s="135">
        <f>(Forecasts!C78/Forecasts!C77)^12-1</f>
        <v>2.1011122736767973E-2</v>
      </c>
      <c r="D18" s="144">
        <f>[2]A!$E16</f>
        <v>24.18</v>
      </c>
      <c r="E18" s="187">
        <f t="shared" si="4"/>
        <v>5.379999999999999</v>
      </c>
      <c r="F18" s="168">
        <f>'PLLU Short-Term Model'!$C141</f>
        <v>2.5742544298410296E-2</v>
      </c>
      <c r="G18" s="159">
        <f t="shared" si="0"/>
        <v>2.8267150768684069E-2</v>
      </c>
      <c r="H18" s="189">
        <f t="shared" si="1"/>
        <v>1</v>
      </c>
      <c r="I18" s="316">
        <f t="shared" si="5"/>
        <v>2.5742544298410296E-2</v>
      </c>
      <c r="J18" s="320">
        <f>'DZCV Short-Term Model'!$C119</f>
        <v>8.3913066803476336E-3</v>
      </c>
      <c r="K18" s="317">
        <f t="shared" si="2"/>
        <v>2.2528626285532587E-2</v>
      </c>
      <c r="L18" s="197">
        <f t="shared" si="3"/>
        <v>1</v>
      </c>
      <c r="M18" s="158">
        <f t="shared" si="6"/>
        <v>8.3913066803476336E-3</v>
      </c>
      <c r="N18" s="182"/>
      <c r="O18" s="182"/>
      <c r="P18" s="182"/>
    </row>
    <row r="19" spans="1:16" x14ac:dyDescent="0.2">
      <c r="A19" s="178">
        <f t="shared" si="7"/>
        <v>36800</v>
      </c>
      <c r="B19" s="193">
        <v>9</v>
      </c>
      <c r="C19" s="135">
        <f>(Forecasts!C79/Forecasts!C78)^12-1</f>
        <v>2.0696541003639712E-2</v>
      </c>
      <c r="D19" s="144">
        <f>[2]A!$E17</f>
        <v>23.84</v>
      </c>
      <c r="E19" s="187">
        <f t="shared" si="4"/>
        <v>5.0399999999999991</v>
      </c>
      <c r="F19" s="168">
        <f>'PLLU Short-Term Model'!$C142</f>
        <v>2.604603862446913E-2</v>
      </c>
      <c r="G19" s="159">
        <f t="shared" si="0"/>
        <v>2.8279741567775043E-2</v>
      </c>
      <c r="H19" s="189">
        <f t="shared" si="1"/>
        <v>1</v>
      </c>
      <c r="I19" s="316">
        <f t="shared" si="5"/>
        <v>2.604603862446913E-2</v>
      </c>
      <c r="J19" s="320">
        <f>'DZCV Short-Term Model'!$C120</f>
        <v>8.8560892227117164E-3</v>
      </c>
      <c r="K19" s="317">
        <f t="shared" si="2"/>
        <v>2.2505102009844388E-2</v>
      </c>
      <c r="L19" s="197">
        <f t="shared" si="3"/>
        <v>1</v>
      </c>
      <c r="M19" s="158">
        <f t="shared" si="6"/>
        <v>8.8560892227117164E-3</v>
      </c>
      <c r="N19" s="182"/>
      <c r="O19" s="182"/>
      <c r="P19" s="182"/>
    </row>
    <row r="20" spans="1:16" x14ac:dyDescent="0.2">
      <c r="A20" s="178">
        <f t="shared" si="7"/>
        <v>36831</v>
      </c>
      <c r="B20" s="194">
        <v>10</v>
      </c>
      <c r="C20" s="135">
        <f>(Forecasts!C80/Forecasts!C79)^12-1</f>
        <v>2.0381959270515226E-2</v>
      </c>
      <c r="D20" s="144">
        <f>[2]A!$E18</f>
        <v>23.51</v>
      </c>
      <c r="E20" s="187">
        <f t="shared" si="4"/>
        <v>4.7100000000000009</v>
      </c>
      <c r="F20" s="168">
        <f>'PLLU Short-Term Model'!$C143</f>
        <v>2.6332669288300505E-2</v>
      </c>
      <c r="G20" s="159">
        <f t="shared" si="0"/>
        <v>2.8308108636282647E-2</v>
      </c>
      <c r="H20" s="189">
        <f t="shared" si="1"/>
        <v>0.86070797642505781</v>
      </c>
      <c r="I20" s="316">
        <f t="shared" si="5"/>
        <v>2.66078322325305E-2</v>
      </c>
      <c r="J20" s="320">
        <f>'DZCV Short-Term Model'!$C121</f>
        <v>9.3107732953430916E-3</v>
      </c>
      <c r="K20" s="317">
        <f t="shared" si="2"/>
        <v>2.2495066444507821E-2</v>
      </c>
      <c r="L20" s="197">
        <f t="shared" si="3"/>
        <v>0.86070797642505781</v>
      </c>
      <c r="M20" s="158">
        <f t="shared" si="6"/>
        <v>1.1147240167495494E-2</v>
      </c>
      <c r="N20" s="182"/>
      <c r="O20" s="182"/>
      <c r="P20" s="182"/>
    </row>
    <row r="21" spans="1:16" x14ac:dyDescent="0.2">
      <c r="A21" s="178">
        <f t="shared" si="7"/>
        <v>36861</v>
      </c>
      <c r="B21" s="193">
        <v>11</v>
      </c>
      <c r="C21" s="135">
        <f>(Forecasts!C81/Forecasts!C80)^12-1</f>
        <v>2.0067377537385411E-2</v>
      </c>
      <c r="D21" s="144">
        <f>[2]A!$E19</f>
        <v>23.18</v>
      </c>
      <c r="E21" s="187">
        <f t="shared" si="4"/>
        <v>4.379999999999999</v>
      </c>
      <c r="F21" s="168">
        <f>'PLLU Short-Term Model'!$C144</f>
        <v>2.6603373319296089E-2</v>
      </c>
      <c r="G21" s="159">
        <f t="shared" si="0"/>
        <v>2.8333215892908686E-2</v>
      </c>
      <c r="H21" s="189">
        <f t="shared" si="1"/>
        <v>0.74081822068171788</v>
      </c>
      <c r="I21" s="316">
        <f t="shared" si="5"/>
        <v>2.7051716995465519E-2</v>
      </c>
      <c r="J21" s="320">
        <f>'DZCV Short-Term Model'!$C122</f>
        <v>9.7555783107231824E-3</v>
      </c>
      <c r="K21" s="317">
        <f t="shared" si="2"/>
        <v>2.2482243740011936E-2</v>
      </c>
      <c r="L21" s="197">
        <f t="shared" si="3"/>
        <v>0.74081822068171788</v>
      </c>
      <c r="M21" s="158">
        <f t="shared" si="6"/>
        <v>1.3054098101474711E-2</v>
      </c>
      <c r="N21" s="182"/>
      <c r="O21" s="182"/>
      <c r="P21" s="182"/>
    </row>
    <row r="22" spans="1:16" x14ac:dyDescent="0.2">
      <c r="A22" s="178">
        <f t="shared" si="7"/>
        <v>36892</v>
      </c>
      <c r="B22" s="194">
        <v>12</v>
      </c>
      <c r="C22" s="135">
        <f>(Forecasts!C82/Forecasts!C81)^12-1</f>
        <v>1.9752795804259149E-2</v>
      </c>
      <c r="D22" s="144">
        <f>[2]A!$E20</f>
        <v>22.76</v>
      </c>
      <c r="E22" s="187">
        <f t="shared" si="4"/>
        <v>3.9600000000000009</v>
      </c>
      <c r="F22" s="168">
        <f>'PLLU Short-Term Model'!$C145</f>
        <v>2.6859035680809405E-2</v>
      </c>
      <c r="G22" s="159">
        <f t="shared" si="0"/>
        <v>2.8271975029821893E-2</v>
      </c>
      <c r="H22" s="189">
        <f t="shared" si="1"/>
        <v>0.63762815162177333</v>
      </c>
      <c r="I22" s="316">
        <f t="shared" si="5"/>
        <v>2.7371045124357389E-2</v>
      </c>
      <c r="J22" s="320">
        <f>'DZCV Short-Term Model'!$C123</f>
        <v>1.0190718914092607E-2</v>
      </c>
      <c r="K22" s="317">
        <f t="shared" si="2"/>
        <v>2.2395593393161967E-2</v>
      </c>
      <c r="L22" s="197">
        <f t="shared" si="3"/>
        <v>0.63762815162177333</v>
      </c>
      <c r="M22" s="158">
        <f t="shared" si="6"/>
        <v>1.4613421838297216E-2</v>
      </c>
      <c r="N22" s="182"/>
      <c r="O22" s="182"/>
      <c r="P22" s="182"/>
    </row>
    <row r="23" spans="1:16" x14ac:dyDescent="0.2">
      <c r="A23" s="178">
        <f t="shared" si="7"/>
        <v>36923</v>
      </c>
      <c r="B23" s="193">
        <v>13</v>
      </c>
      <c r="C23" s="135">
        <f>(Forecasts!C83/Forecasts!C82)^12-1</f>
        <v>1.9438214071130666E-2</v>
      </c>
      <c r="D23" s="144">
        <f>[2]A!$E21</f>
        <v>22.39</v>
      </c>
      <c r="E23" s="187">
        <f t="shared" si="4"/>
        <v>3.59</v>
      </c>
      <c r="F23" s="168">
        <f>'PLLU Short-Term Model'!$C146</f>
        <v>2.7100492163205234E-2</v>
      </c>
      <c r="G23" s="159">
        <f t="shared" si="0"/>
        <v>2.8261965514373325E-2</v>
      </c>
      <c r="H23" s="189">
        <f t="shared" si="1"/>
        <v>0.54881163609402639</v>
      </c>
      <c r="I23" s="316">
        <f t="shared" si="5"/>
        <v>2.7624535424239156E-2</v>
      </c>
      <c r="J23" s="320">
        <f>'DZCV Short-Term Model'!$C124</f>
        <v>1.0616405087030443E-2</v>
      </c>
      <c r="K23" s="317">
        <f t="shared" si="2"/>
        <v>2.2352745848542434E-2</v>
      </c>
      <c r="L23" s="197">
        <f t="shared" si="3"/>
        <v>0.54881163609402639</v>
      </c>
      <c r="M23" s="158">
        <f t="shared" si="6"/>
        <v>1.5911705473460026E-2</v>
      </c>
      <c r="N23" s="182"/>
      <c r="O23" s="182"/>
      <c r="P23" s="182"/>
    </row>
    <row r="24" spans="1:16" x14ac:dyDescent="0.2">
      <c r="A24" s="178">
        <f t="shared" si="7"/>
        <v>36951</v>
      </c>
      <c r="B24" s="194">
        <v>14</v>
      </c>
      <c r="C24" s="135">
        <f>(Forecasts!C84/Forecasts!C83)^12-1</f>
        <v>1.9918583047880745E-2</v>
      </c>
      <c r="D24" s="144">
        <f>[2]A!$E22</f>
        <v>22.03</v>
      </c>
      <c r="E24" s="187">
        <f t="shared" si="4"/>
        <v>3.2300000000000004</v>
      </c>
      <c r="F24" s="168">
        <f>'PLLU Short-Term Model'!$C147</f>
        <v>2.7328532116156736E-2</v>
      </c>
      <c r="G24" s="159">
        <f t="shared" si="0"/>
        <v>2.854852947862286E-2</v>
      </c>
      <c r="H24" s="189">
        <f t="shared" si="1"/>
        <v>0.47236655274101469</v>
      </c>
      <c r="I24" s="316">
        <f t="shared" si="5"/>
        <v>2.7972243530161606E-2</v>
      </c>
      <c r="J24" s="320">
        <f>'DZCV Short-Term Model'!$C125</f>
        <v>1.1032842248783006E-2</v>
      </c>
      <c r="K24" s="317">
        <f t="shared" si="2"/>
        <v>2.2650118256441545E-2</v>
      </c>
      <c r="L24" s="197">
        <f t="shared" si="3"/>
        <v>0.47236655274101469</v>
      </c>
      <c r="M24" s="158">
        <f t="shared" si="6"/>
        <v>1.7162505636462981E-2</v>
      </c>
      <c r="N24" s="182"/>
      <c r="O24" s="182"/>
      <c r="P24" s="182"/>
    </row>
    <row r="25" spans="1:16" x14ac:dyDescent="0.2">
      <c r="A25" s="178">
        <f t="shared" si="7"/>
        <v>36982</v>
      </c>
      <c r="B25" s="193">
        <v>15</v>
      </c>
      <c r="C25" s="135">
        <f>(Forecasts!C85/Forecasts!C84)^12-1</f>
        <v>2.0414804574229173E-2</v>
      </c>
      <c r="D25" s="144">
        <f>[2]A!$E23</f>
        <v>21.68</v>
      </c>
      <c r="E25" s="187">
        <f t="shared" si="4"/>
        <v>2.879999999999999</v>
      </c>
      <c r="F25" s="168">
        <f>'PLLU Short-Term Model'!$C148</f>
        <v>2.7543901029122488E-2</v>
      </c>
      <c r="G25" s="159">
        <f t="shared" si="0"/>
        <v>2.8845038273758745E-2</v>
      </c>
      <c r="H25" s="189">
        <f t="shared" si="1"/>
        <v>0.40656965974059917</v>
      </c>
      <c r="I25" s="316">
        <f t="shared" si="5"/>
        <v>2.8316035346931161E-2</v>
      </c>
      <c r="J25" s="320">
        <f>'DZCV Short-Term Model'!$C126</f>
        <v>1.1440231355391023E-2</v>
      </c>
      <c r="K25" s="317">
        <f t="shared" si="2"/>
        <v>2.2957721422654707E-2</v>
      </c>
      <c r="L25" s="197">
        <f t="shared" si="3"/>
        <v>0.40656965974059917</v>
      </c>
      <c r="M25" s="158">
        <f t="shared" si="6"/>
        <v>1.827505940494158E-2</v>
      </c>
      <c r="N25" s="182"/>
      <c r="O25" s="182"/>
      <c r="P25" s="182"/>
    </row>
    <row r="26" spans="1:16" x14ac:dyDescent="0.2">
      <c r="A26" s="178">
        <f t="shared" si="7"/>
        <v>37012</v>
      </c>
      <c r="B26" s="194">
        <v>16</v>
      </c>
      <c r="C26" s="135">
        <f>(Forecasts!C86/Forecasts!C85)^12-1</f>
        <v>2.1029791160614764E-2</v>
      </c>
      <c r="D26" s="144">
        <f>[2]A!$E24</f>
        <v>21.43</v>
      </c>
      <c r="E26" s="187">
        <f t="shared" si="4"/>
        <v>2.629999999999999</v>
      </c>
      <c r="F26" s="168">
        <f>'PLLU Short-Term Model'!$C149</f>
        <v>2.7747302968439299E-2</v>
      </c>
      <c r="G26" s="159">
        <f t="shared" si="0"/>
        <v>2.9220731779418505E-2</v>
      </c>
      <c r="H26" s="189">
        <f t="shared" si="1"/>
        <v>0.34993774911115533</v>
      </c>
      <c r="I26" s="316">
        <f t="shared" si="5"/>
        <v>2.8705123417828916E-2</v>
      </c>
      <c r="J26" s="320">
        <f>'DZCV Short-Term Model'!$C127</f>
        <v>1.1838768996663035E-2</v>
      </c>
      <c r="K26" s="317">
        <f t="shared" si="2"/>
        <v>2.334597290790983E-2</v>
      </c>
      <c r="L26" s="197">
        <f t="shared" si="3"/>
        <v>0.34993774911115533</v>
      </c>
      <c r="M26" s="158">
        <f t="shared" si="6"/>
        <v>1.9319167872645045E-2</v>
      </c>
      <c r="N26" s="182"/>
      <c r="O26" s="182"/>
      <c r="P26" s="182"/>
    </row>
    <row r="27" spans="1:16" x14ac:dyDescent="0.2">
      <c r="A27" s="178">
        <f t="shared" si="7"/>
        <v>37043</v>
      </c>
      <c r="B27" s="193">
        <v>17</v>
      </c>
      <c r="C27" s="135">
        <f>(Forecasts!C87/Forecasts!C86)^12-1</f>
        <v>2.1685676390397868E-2</v>
      </c>
      <c r="D27" s="144">
        <f>[2]A!$E25</f>
        <v>21.18</v>
      </c>
      <c r="E27" s="187">
        <f t="shared" si="4"/>
        <v>2.379999999999999</v>
      </c>
      <c r="F27" s="168">
        <f>'PLLU Short-Term Model'!$C150</f>
        <v>2.793940287899797E-2</v>
      </c>
      <c r="G27" s="159">
        <f t="shared" si="0"/>
        <v>2.960705762386549E-2</v>
      </c>
      <c r="H27" s="189">
        <f t="shared" si="1"/>
        <v>0.30119421191220214</v>
      </c>
      <c r="I27" s="316">
        <f t="shared" si="5"/>
        <v>2.9104769667243471E-2</v>
      </c>
      <c r="J27" s="320">
        <f>'DZCV Short-Term Model'!$C128</f>
        <v>1.2228647491041838E-2</v>
      </c>
      <c r="K27" s="317">
        <f t="shared" si="2"/>
        <v>2.3747772994958359E-2</v>
      </c>
      <c r="L27" s="197">
        <f t="shared" si="3"/>
        <v>0.30119421191220214</v>
      </c>
      <c r="M27" s="158">
        <f t="shared" si="6"/>
        <v>2.0278279066888474E-2</v>
      </c>
      <c r="N27" s="182"/>
      <c r="O27" s="182"/>
      <c r="P27" s="182"/>
    </row>
    <row r="28" spans="1:16" x14ac:dyDescent="0.2">
      <c r="A28" s="178">
        <f t="shared" si="7"/>
        <v>37073</v>
      </c>
      <c r="B28" s="194">
        <v>18</v>
      </c>
      <c r="C28" s="135">
        <f>(Forecasts!C88/Forecasts!C87)^12-1</f>
        <v>2.2419664243108928E-2</v>
      </c>
      <c r="D28" s="144">
        <f>[2]A!$E26</f>
        <v>21.011666666666667</v>
      </c>
      <c r="E28" s="187">
        <f t="shared" si="4"/>
        <v>2.211666666666666</v>
      </c>
      <c r="F28" s="168">
        <f>'PLLU Short-Term Model'!$C151</f>
        <v>2.8120828758026451E-2</v>
      </c>
      <c r="G28" s="159">
        <f t="shared" si="0"/>
        <v>3.0053081217615022E-2</v>
      </c>
      <c r="H28" s="189">
        <f t="shared" si="1"/>
        <v>0.25924026064589156</v>
      </c>
      <c r="I28" s="316">
        <f t="shared" si="5"/>
        <v>2.9552163586357618E-2</v>
      </c>
      <c r="J28" s="320">
        <f>'DZCV Short-Term Model'!$C129</f>
        <v>1.2610054978409724E-2</v>
      </c>
      <c r="K28" s="317">
        <f t="shared" si="2"/>
        <v>2.4209127843559716E-2</v>
      </c>
      <c r="L28" s="197">
        <f t="shared" si="3"/>
        <v>0.25924026064589156</v>
      </c>
      <c r="M28" s="158">
        <f t="shared" si="6"/>
        <v>2.1202181170747545E-2</v>
      </c>
      <c r="N28" s="182"/>
      <c r="O28" s="182"/>
      <c r="P28" s="182"/>
    </row>
    <row r="29" spans="1:16" x14ac:dyDescent="0.2">
      <c r="A29" s="178">
        <f t="shared" si="7"/>
        <v>37104</v>
      </c>
      <c r="B29" s="193">
        <v>19</v>
      </c>
      <c r="C29" s="135">
        <f>(Forecasts!C89/Forecasts!C88)^12-1</f>
        <v>2.3177216371834453E-2</v>
      </c>
      <c r="D29" s="144">
        <f>[2]A!$E27</f>
        <v>20.843333333333334</v>
      </c>
      <c r="E29" s="187">
        <f t="shared" si="4"/>
        <v>2.043333333333333</v>
      </c>
      <c r="F29" s="168">
        <f>'PLLU Short-Term Model'!$C152</f>
        <v>2.8292173708086715E-2</v>
      </c>
      <c r="G29" s="159">
        <f t="shared" si="0"/>
        <v>3.0484394475272913E-2</v>
      </c>
      <c r="H29" s="189">
        <f t="shared" si="1"/>
        <v>0.22313016014842982</v>
      </c>
      <c r="I29" s="316">
        <f t="shared" si="5"/>
        <v>2.9995243904409941E-2</v>
      </c>
      <c r="J29" s="320">
        <f>'DZCV Short-Term Model'!$C130</f>
        <v>1.2983175510877321E-2</v>
      </c>
      <c r="K29" s="317">
        <f t="shared" si="2"/>
        <v>2.4660473860888293E-2</v>
      </c>
      <c r="L29" s="197">
        <f t="shared" si="3"/>
        <v>0.22313016014842982</v>
      </c>
      <c r="M29" s="158">
        <f t="shared" si="6"/>
        <v>2.205491640994935E-2</v>
      </c>
      <c r="N29" s="182"/>
      <c r="O29" s="182"/>
      <c r="P29" s="182"/>
    </row>
    <row r="30" spans="1:16" x14ac:dyDescent="0.2">
      <c r="A30" s="178">
        <f t="shared" si="7"/>
        <v>37135</v>
      </c>
      <c r="B30" s="194">
        <v>20</v>
      </c>
      <c r="C30" s="135">
        <f>(Forecasts!C90/Forecasts!C89)^12-1</f>
        <v>2.4000664831515861E-2</v>
      </c>
      <c r="D30" s="144">
        <f>[2]A!$E28</f>
        <v>20.675000000000001</v>
      </c>
      <c r="E30" s="187">
        <f t="shared" si="4"/>
        <v>1.875</v>
      </c>
      <c r="F30" s="168">
        <f>'PLLU Short-Term Model'!$C153</f>
        <v>2.8453997875996877E-2</v>
      </c>
      <c r="G30" s="159">
        <f t="shared" si="0"/>
        <v>3.0932106073065582E-2</v>
      </c>
      <c r="H30" s="189">
        <f t="shared" si="1"/>
        <v>0.19204990862075413</v>
      </c>
      <c r="I30" s="316">
        <f t="shared" si="5"/>
        <v>3.0456185620266196E-2</v>
      </c>
      <c r="J30" s="320">
        <f>'DZCV Short-Term Model'!$C131</f>
        <v>1.3348189141599836E-2</v>
      </c>
      <c r="K30" s="317">
        <f t="shared" si="2"/>
        <v>2.5133023159106302E-2</v>
      </c>
      <c r="L30" s="197">
        <f t="shared" si="3"/>
        <v>0.19204990862075413</v>
      </c>
      <c r="M30" s="158">
        <f t="shared" si="6"/>
        <v>2.2869746862933433E-2</v>
      </c>
      <c r="N30" s="182"/>
      <c r="O30" s="182"/>
      <c r="P30" s="182"/>
    </row>
    <row r="31" spans="1:16" x14ac:dyDescent="0.2">
      <c r="A31" s="178">
        <f t="shared" si="7"/>
        <v>37165</v>
      </c>
      <c r="B31" s="193">
        <v>21</v>
      </c>
      <c r="C31" s="135">
        <f>(Forecasts!C91/Forecasts!C90)^12-1</f>
        <v>2.4856732233332179E-2</v>
      </c>
      <c r="D31" s="144">
        <f>[2]A!$E29</f>
        <v>20.51</v>
      </c>
      <c r="E31" s="187">
        <f t="shared" si="4"/>
        <v>1.7100000000000009</v>
      </c>
      <c r="F31" s="168">
        <f>'PLLU Short-Term Model'!$C154</f>
        <v>2.8606830284017112E-2</v>
      </c>
      <c r="G31" s="159">
        <f t="shared" si="0"/>
        <v>3.1370539046741759E-2</v>
      </c>
      <c r="H31" s="189">
        <f t="shared" si="1"/>
        <v>0.16529888822158656</v>
      </c>
      <c r="I31" s="316">
        <f t="shared" si="5"/>
        <v>3.0913701060895117E-2</v>
      </c>
      <c r="J31" s="320">
        <f>'DZCV Short-Term Model'!$C132</f>
        <v>1.3705272011663553E-2</v>
      </c>
      <c r="K31" s="317">
        <f t="shared" si="2"/>
        <v>2.560119469839741E-2</v>
      </c>
      <c r="L31" s="197">
        <f t="shared" si="3"/>
        <v>0.16529888822158656</v>
      </c>
      <c r="M31" s="158">
        <f t="shared" si="6"/>
        <v>2.3634811903910355E-2</v>
      </c>
      <c r="N31" s="182"/>
      <c r="O31" s="182"/>
      <c r="P31" s="182"/>
    </row>
    <row r="32" spans="1:16" x14ac:dyDescent="0.2">
      <c r="A32" s="178">
        <f t="shared" si="7"/>
        <v>37196</v>
      </c>
      <c r="B32" s="194">
        <v>22</v>
      </c>
      <c r="C32" s="135">
        <f>(Forecasts!C92/Forecasts!C91)^12-1</f>
        <v>2.5707846728866723E-2</v>
      </c>
      <c r="D32" s="144">
        <f>[2]A!$E30</f>
        <v>20.344999999999999</v>
      </c>
      <c r="E32" s="187">
        <f t="shared" si="4"/>
        <v>1.5449999999999982</v>
      </c>
      <c r="F32" s="168">
        <f>'PLLU Short-Term Model'!$C155</f>
        <v>2.8751170559285704E-2</v>
      </c>
      <c r="G32" s="159">
        <f t="shared" si="0"/>
        <v>3.1795876302805427E-2</v>
      </c>
      <c r="H32" s="189">
        <f t="shared" si="1"/>
        <v>0.14227407158651359</v>
      </c>
      <c r="I32" s="316">
        <f t="shared" si="5"/>
        <v>3.1362693619892031E-2</v>
      </c>
      <c r="J32" s="320">
        <f>'DZCV Short-Term Model'!$C133</f>
        <v>1.4054596435084535E-2</v>
      </c>
      <c r="K32" s="317">
        <f t="shared" si="2"/>
        <v>2.6057629532345111E-2</v>
      </c>
      <c r="L32" s="197">
        <f t="shared" si="3"/>
        <v>0.14227407158651359</v>
      </c>
      <c r="M32" s="158">
        <f t="shared" si="6"/>
        <v>2.434990914221017E-2</v>
      </c>
      <c r="N32" s="182"/>
      <c r="O32" s="182"/>
      <c r="P32" s="182"/>
    </row>
    <row r="33" spans="1:16" x14ac:dyDescent="0.2">
      <c r="A33" s="178">
        <f t="shared" si="7"/>
        <v>37226</v>
      </c>
      <c r="B33" s="193">
        <v>23</v>
      </c>
      <c r="C33" s="135">
        <f>(Forecasts!C93/Forecasts!C92)^12-1</f>
        <v>2.660216696921025E-2</v>
      </c>
      <c r="D33" s="144">
        <f>[2]A!$E31</f>
        <v>20.18</v>
      </c>
      <c r="E33" s="187">
        <f t="shared" si="4"/>
        <v>1.379999999999999</v>
      </c>
      <c r="F33" s="202">
        <f>'PLLU Short-Term Model'!$C156</f>
        <v>2.8887490567158995E-2</v>
      </c>
      <c r="G33" s="159">
        <f t="shared" si="0"/>
        <v>3.2220076906670669E-2</v>
      </c>
      <c r="H33" s="189">
        <f t="shared" si="1"/>
        <v>0.12245642825298191</v>
      </c>
      <c r="I33" s="316">
        <f t="shared" si="5"/>
        <v>3.1811980286689391E-2</v>
      </c>
      <c r="J33" s="320">
        <f>'DZCV Short-Term Model'!$C134</f>
        <v>1.4396330981960522E-2</v>
      </c>
      <c r="K33" s="317">
        <f t="shared" si="2"/>
        <v>2.6517801954847337E-2</v>
      </c>
      <c r="L33" s="197">
        <f t="shared" si="3"/>
        <v>0.12245642825298191</v>
      </c>
      <c r="M33" s="158">
        <f t="shared" si="6"/>
        <v>2.5033449914335419E-2</v>
      </c>
      <c r="N33" s="182"/>
      <c r="O33" s="182"/>
      <c r="P33" s="182"/>
    </row>
    <row r="34" spans="1:16" x14ac:dyDescent="0.2">
      <c r="A34" s="178">
        <f t="shared" si="7"/>
        <v>37257</v>
      </c>
      <c r="B34" s="194">
        <v>24</v>
      </c>
      <c r="C34" s="135">
        <f>(Forecasts!C94/Forecasts!C93)^12-1</f>
        <v>2.7474037933383544E-2</v>
      </c>
      <c r="D34" s="144">
        <f>[2]A!$E32</f>
        <v>20.03833333333333</v>
      </c>
      <c r="E34" s="198">
        <f t="shared" si="4"/>
        <v>1.2383333333333297</v>
      </c>
      <c r="F34" s="202">
        <f>'PLLU Short-Term Model'!$C157</f>
        <v>2.9016235953794808E-2</v>
      </c>
      <c r="G34" s="200">
        <f t="shared" si="0"/>
        <v>3.2616876894401708E-2</v>
      </c>
      <c r="H34" s="189">
        <f t="shared" si="1"/>
        <v>0.10539922456186433</v>
      </c>
      <c r="I34" s="316">
        <f t="shared" si="5"/>
        <v>3.223737213133604E-2</v>
      </c>
      <c r="J34" s="320">
        <f>'DZCV Short-Term Model'!$C135</f>
        <v>1.4730640559816171E-2</v>
      </c>
      <c r="K34" s="317">
        <f t="shared" si="2"/>
        <v>2.6952099879452265E-2</v>
      </c>
      <c r="L34" s="197">
        <f t="shared" si="3"/>
        <v>0.10539922456186433</v>
      </c>
      <c r="M34" s="158">
        <f t="shared" si="6"/>
        <v>2.566396754414825E-2</v>
      </c>
      <c r="N34" s="182"/>
      <c r="O34" s="182"/>
      <c r="P34" s="182"/>
    </row>
    <row r="35" spans="1:16" x14ac:dyDescent="0.2">
      <c r="A35" s="178">
        <f t="shared" si="7"/>
        <v>37288</v>
      </c>
      <c r="B35" s="193">
        <v>25</v>
      </c>
      <c r="C35" s="135">
        <f>(Forecasts!C95/Forecasts!C94)^12-1</f>
        <v>2.8373682598678895E-2</v>
      </c>
      <c r="D35" s="144">
        <f>[2]A!$E33</f>
        <v>19.896666666666665</v>
      </c>
      <c r="E35" s="198">
        <f t="shared" si="4"/>
        <v>1.096666666666664</v>
      </c>
      <c r="F35" s="202">
        <f>'PLLU Short-Term Model'!$C158</f>
        <v>2.9137827603022203E-2</v>
      </c>
      <c r="G35" s="200">
        <f t="shared" si="0"/>
        <v>3.3021911171426638E-2</v>
      </c>
      <c r="H35" s="189">
        <f t="shared" si="1"/>
        <v>9.0717953289412512E-2</v>
      </c>
      <c r="I35" s="316">
        <f t="shared" si="5"/>
        <v>3.2669555059695952E-2</v>
      </c>
      <c r="J35" s="320">
        <f>'DZCV Short-Term Model'!$C136</f>
        <v>1.5057686493180877E-2</v>
      </c>
      <c r="K35" s="317">
        <f t="shared" si="2"/>
        <v>2.7396465454825776E-2</v>
      </c>
      <c r="L35" s="197">
        <f t="shared" si="3"/>
        <v>9.0717953289412512E-2</v>
      </c>
      <c r="M35" s="158">
        <f t="shared" si="6"/>
        <v>2.6277116681334891E-2</v>
      </c>
      <c r="N35" s="182"/>
      <c r="O35" s="182"/>
      <c r="P35" s="182"/>
    </row>
    <row r="36" spans="1:16" x14ac:dyDescent="0.2">
      <c r="A36" s="178">
        <f t="shared" si="7"/>
        <v>37316</v>
      </c>
      <c r="B36" s="194">
        <v>26</v>
      </c>
      <c r="C36" s="135">
        <f>(Forecasts!C96/Forecasts!C95)^12-1</f>
        <v>2.9264516961597264E-2</v>
      </c>
      <c r="D36" s="144">
        <f>[2]A!$E34</f>
        <v>19.754999999999999</v>
      </c>
      <c r="E36" s="198">
        <f t="shared" si="4"/>
        <v>0.95499999999999829</v>
      </c>
      <c r="F36" s="202">
        <f>'PLLU Short-Term Model'!$C159</f>
        <v>2.9252663012260278E-2</v>
      </c>
      <c r="G36" s="200">
        <f t="shared" si="0"/>
        <v>3.340255286491927E-2</v>
      </c>
      <c r="H36" s="189">
        <f t="shared" si="1"/>
        <v>7.8081666001153169E-2</v>
      </c>
      <c r="I36" s="316">
        <f t="shared" si="5"/>
        <v>3.3078522551502378E-2</v>
      </c>
      <c r="J36" s="320">
        <f>'DZCV Short-Term Model'!$C137</f>
        <v>1.5377626601437587E-2</v>
      </c>
      <c r="K36" s="317">
        <f t="shared" si="2"/>
        <v>2.781901504832008E-2</v>
      </c>
      <c r="L36" s="197">
        <f t="shared" si="3"/>
        <v>7.8081666001153169E-2</v>
      </c>
      <c r="M36" s="158">
        <f t="shared" si="6"/>
        <v>2.6847570711019998E-2</v>
      </c>
      <c r="N36" s="182"/>
      <c r="O36" s="182"/>
      <c r="P36" s="182"/>
    </row>
    <row r="37" spans="1:16" x14ac:dyDescent="0.2">
      <c r="A37" s="178">
        <f t="shared" si="7"/>
        <v>37347</v>
      </c>
      <c r="B37" s="193">
        <v>27</v>
      </c>
      <c r="C37" s="135">
        <f>(Forecasts!C97/Forecasts!C96)^12-1</f>
        <v>3.0055761811774495E-2</v>
      </c>
      <c r="D37" s="144">
        <f>[2]A!$E35</f>
        <v>19.616666666666664</v>
      </c>
      <c r="E37" s="198">
        <f t="shared" si="4"/>
        <v>0.81666666666666288</v>
      </c>
      <c r="F37" s="202">
        <f>'PLLU Short-Term Model'!$C160</f>
        <v>2.9361117591984037E-2</v>
      </c>
      <c r="G37" s="200">
        <f t="shared" si="0"/>
        <v>3.3732857345676173E-2</v>
      </c>
      <c r="H37" s="189">
        <f t="shared" si="1"/>
        <v>6.7205512739749784E-2</v>
      </c>
      <c r="I37" s="316">
        <f t="shared" si="5"/>
        <v>3.3439052333964547E-2</v>
      </c>
      <c r="J37" s="320">
        <f>'DZCV Short-Term Model'!$C138</f>
        <v>1.5690615274980172E-2</v>
      </c>
      <c r="K37" s="317">
        <f t="shared" si="2"/>
        <v>2.8187671068036546E-2</v>
      </c>
      <c r="L37" s="197">
        <f t="shared" si="3"/>
        <v>6.7205512739749784E-2</v>
      </c>
      <c r="M37" s="158">
        <f t="shared" si="6"/>
        <v>2.7347800025726936E-2</v>
      </c>
      <c r="N37" s="182"/>
      <c r="O37" s="182"/>
      <c r="P37" s="182"/>
    </row>
    <row r="38" spans="1:16" x14ac:dyDescent="0.2">
      <c r="A38" s="178">
        <f t="shared" si="7"/>
        <v>37377</v>
      </c>
      <c r="B38" s="194">
        <v>28</v>
      </c>
      <c r="C38" s="135">
        <f>(Forecasts!C98/Forecasts!C97)^12-1</f>
        <v>3.0911145439354692E-2</v>
      </c>
      <c r="D38" s="144">
        <f>[2]A!$E36</f>
        <v>19.478333333333335</v>
      </c>
      <c r="E38" s="198">
        <f t="shared" si="4"/>
        <v>0.67833333333333456</v>
      </c>
      <c r="F38" s="202">
        <f>'PLLU Short-Term Model'!$C161</f>
        <v>2.9463545892985447E-2</v>
      </c>
      <c r="G38" s="200">
        <f t="shared" si="0"/>
        <v>3.4069179929682766E-2</v>
      </c>
      <c r="H38" s="189">
        <f t="shared" si="1"/>
        <v>5.7844320874838456E-2</v>
      </c>
      <c r="I38" s="316">
        <f t="shared" si="5"/>
        <v>3.3802770156631967E-2</v>
      </c>
      <c r="J38" s="320">
        <f>'DZCV Short-Term Model'!$C139</f>
        <v>1.5996803549716096E-2</v>
      </c>
      <c r="K38" s="317">
        <f t="shared" si="2"/>
        <v>2.8568463692768425E-2</v>
      </c>
      <c r="L38" s="197">
        <f t="shared" si="3"/>
        <v>5.7844320874838456E-2</v>
      </c>
      <c r="M38" s="158">
        <f t="shared" si="6"/>
        <v>2.7841264549524288E-2</v>
      </c>
      <c r="N38" s="182"/>
      <c r="O38" s="182"/>
      <c r="P38" s="182"/>
    </row>
    <row r="39" spans="1:16" x14ac:dyDescent="0.2">
      <c r="A39" s="178">
        <f t="shared" si="7"/>
        <v>37408</v>
      </c>
      <c r="B39" s="193">
        <v>29</v>
      </c>
      <c r="C39" s="135">
        <f>(Forecasts!C99/Forecasts!C98)^12-1</f>
        <v>3.1713144613247257E-2</v>
      </c>
      <c r="D39" s="144">
        <f>[2]A!$E37</f>
        <v>19.34</v>
      </c>
      <c r="E39" s="198">
        <f t="shared" si="4"/>
        <v>0.53999999999999915</v>
      </c>
      <c r="F39" s="202">
        <f>'PLLU Short-Term Model'!$C162</f>
        <v>2.9560282765441714E-2</v>
      </c>
      <c r="G39" s="200">
        <f t="shared" si="0"/>
        <v>3.4371283228279439E-2</v>
      </c>
      <c r="H39" s="189">
        <f t="shared" si="1"/>
        <v>4.9787068367863944E-2</v>
      </c>
      <c r="I39" s="316">
        <f t="shared" si="5"/>
        <v>3.4131757619318311E-2</v>
      </c>
      <c r="J39" s="320">
        <f>'DZCV Short-Term Model'!$C140</f>
        <v>1.629633917995035E-2</v>
      </c>
      <c r="K39" s="317">
        <f t="shared" si="2"/>
        <v>2.8914179923022872E-2</v>
      </c>
      <c r="L39" s="197">
        <f t="shared" si="3"/>
        <v>4.9787068367863944E-2</v>
      </c>
      <c r="M39" s="158">
        <f t="shared" si="6"/>
        <v>2.8285974623292701E-2</v>
      </c>
      <c r="N39" s="182"/>
      <c r="O39" s="182"/>
      <c r="P39" s="182"/>
    </row>
    <row r="40" spans="1:16" x14ac:dyDescent="0.2">
      <c r="A40" s="178">
        <f t="shared" si="7"/>
        <v>37438</v>
      </c>
      <c r="B40" s="194">
        <v>30</v>
      </c>
      <c r="C40" s="135">
        <f>(Forecasts!C100/Forecasts!C99)^12-1</f>
        <v>3.2510404554689565E-2</v>
      </c>
      <c r="D40" s="144">
        <f>[2]A!$E38</f>
        <v>19.271666666666665</v>
      </c>
      <c r="E40" s="198">
        <f t="shared" si="4"/>
        <v>0.47166666666666401</v>
      </c>
      <c r="F40" s="202">
        <f>'PLLU Short-Term Model'!$C163</f>
        <v>2.9651644453579946E-2</v>
      </c>
      <c r="G40" s="200">
        <f t="shared" si="0"/>
        <v>3.4694411679544596E-2</v>
      </c>
      <c r="H40" s="189">
        <f t="shared" si="1"/>
        <v>4.2852126867040187E-2</v>
      </c>
      <c r="I40" s="316">
        <f t="shared" si="5"/>
        <v>3.4478318378616604E-2</v>
      </c>
      <c r="J40" s="320">
        <f>'DZCV Short-Term Model'!$C141</f>
        <v>1.6589366709685815E-2</v>
      </c>
      <c r="K40" s="317">
        <f t="shared" si="2"/>
        <v>2.9277356082471791E-2</v>
      </c>
      <c r="L40" s="197">
        <f t="shared" si="3"/>
        <v>4.2852126867040187E-2</v>
      </c>
      <c r="M40" s="158">
        <f t="shared" si="6"/>
        <v>2.8733648752181509E-2</v>
      </c>
      <c r="N40" s="182"/>
      <c r="O40" s="182"/>
      <c r="P40" s="182"/>
    </row>
    <row r="41" spans="1:16" x14ac:dyDescent="0.2">
      <c r="A41" s="178">
        <f t="shared" si="7"/>
        <v>37469</v>
      </c>
      <c r="B41" s="193">
        <v>31</v>
      </c>
      <c r="C41" s="135">
        <f>(Forecasts!C101/Forecasts!C100)^12-1</f>
        <v>3.3247522798967921E-2</v>
      </c>
      <c r="D41" s="144">
        <f>[2]A!$E39</f>
        <v>19.203333333333333</v>
      </c>
      <c r="E41" s="198">
        <f t="shared" si="4"/>
        <v>0.40333333333333243</v>
      </c>
      <c r="F41" s="202">
        <f>'PLLU Short-Term Model'!$C164</f>
        <v>2.9737929629516779E-2</v>
      </c>
      <c r="G41" s="200">
        <f t="shared" si="0"/>
        <v>3.4978170581655026E-2</v>
      </c>
      <c r="H41" s="189">
        <f t="shared" si="1"/>
        <v>3.6883167401240015E-2</v>
      </c>
      <c r="I41" s="316">
        <f t="shared" si="5"/>
        <v>3.4784893897394475E-2</v>
      </c>
      <c r="J41" s="320">
        <f>'DZCV Short-Term Model'!$C142</f>
        <v>1.687602754237446E-2</v>
      </c>
      <c r="K41" s="317">
        <f t="shared" si="2"/>
        <v>2.9600315832402552E-2</v>
      </c>
      <c r="L41" s="197">
        <f t="shared" si="3"/>
        <v>3.6883167401240015E-2</v>
      </c>
      <c r="M41" s="158">
        <f t="shared" si="6"/>
        <v>2.9131003777339806E-2</v>
      </c>
      <c r="N41" s="182"/>
      <c r="O41" s="182"/>
      <c r="P41" s="182"/>
    </row>
    <row r="42" spans="1:16" x14ac:dyDescent="0.2">
      <c r="A42" s="178">
        <f t="shared" si="7"/>
        <v>37500</v>
      </c>
      <c r="B42" s="194">
        <v>32</v>
      </c>
      <c r="C42" s="135">
        <f>(Forecasts!C102/Forecasts!C101)^12-1</f>
        <v>3.3970157176270055E-2</v>
      </c>
      <c r="D42" s="144">
        <f>[2]A!$E40</f>
        <v>19.135000000000002</v>
      </c>
      <c r="E42" s="198">
        <f t="shared" si="4"/>
        <v>0.33500000000000085</v>
      </c>
      <c r="F42" s="202">
        <f>'PLLU Short-Term Model'!$C165</f>
        <v>2.9819420369652683E-2</v>
      </c>
      <c r="G42" s="200">
        <f t="shared" si="0"/>
        <v>3.5243276503346875E-2</v>
      </c>
      <c r="H42" s="189">
        <f t="shared" si="1"/>
        <v>3.1745636378067953E-2</v>
      </c>
      <c r="I42" s="316">
        <f t="shared" si="5"/>
        <v>3.507109273875967E-2</v>
      </c>
      <c r="J42" s="320">
        <f>'DZCV Short-Term Model'!$C143</f>
        <v>1.7156460009153027E-2</v>
      </c>
      <c r="K42" s="317">
        <f t="shared" si="2"/>
        <v>2.9905748542575012E-2</v>
      </c>
      <c r="L42" s="197">
        <f t="shared" si="3"/>
        <v>3.1745636378067953E-2</v>
      </c>
      <c r="M42" s="158">
        <f t="shared" si="6"/>
        <v>2.9501014264713927E-2</v>
      </c>
      <c r="N42" s="182"/>
      <c r="O42" s="182"/>
      <c r="P42" s="182"/>
    </row>
    <row r="43" spans="1:16" x14ac:dyDescent="0.2">
      <c r="A43" s="178">
        <f t="shared" si="7"/>
        <v>37530</v>
      </c>
      <c r="B43" s="193">
        <v>33</v>
      </c>
      <c r="C43" s="135">
        <f>(Forecasts!C103/Forecasts!C102)^12-1</f>
        <v>3.4650204951061525E-2</v>
      </c>
      <c r="D43" s="144">
        <f>[2]A!$E41</f>
        <v>19.066666666666666</v>
      </c>
      <c r="E43" s="198">
        <f t="shared" si="4"/>
        <v>0.26666666666666572</v>
      </c>
      <c r="F43" s="202">
        <f>'PLLU Short-Term Model'!$C166</f>
        <v>2.9896383076812933E-2</v>
      </c>
      <c r="G43" s="200">
        <f t="shared" ref="G43:G74" si="8">$B$4+$B$5*$C43+$B$6*$C58+$B$7*$E43%</f>
        <v>3.5478094944686345E-2</v>
      </c>
      <c r="H43" s="189">
        <f t="shared" ref="H43:H74" si="9">EXP(-IF($B43&gt;=$H$6,$B43-$H$6,0)*$H$5)</f>
        <v>2.7323722447292569E-2</v>
      </c>
      <c r="I43" s="316">
        <f t="shared" si="5"/>
        <v>3.5325581798827818E-2</v>
      </c>
      <c r="J43" s="320">
        <f>'DZCV Short-Term Model'!$C144</f>
        <v>1.7430799435596157E-2</v>
      </c>
      <c r="K43" s="317">
        <f t="shared" ref="K43:K74" si="10">$D$4+$D$5*$C43+$D$6*$G43</f>
        <v>3.018064351737253E-2</v>
      </c>
      <c r="L43" s="197">
        <f t="shared" ref="L43:L74" si="11">EXP(-IF($B43&gt;=$H$6,$B43-$H$6,0)*$H$5)</f>
        <v>2.7323722447292569E-2</v>
      </c>
      <c r="M43" s="158">
        <f t="shared" si="6"/>
        <v>2.983227031643582E-2</v>
      </c>
      <c r="N43" s="182"/>
      <c r="O43" s="182"/>
      <c r="P43" s="182"/>
    </row>
    <row r="44" spans="1:16" x14ac:dyDescent="0.2">
      <c r="A44" s="178">
        <f t="shared" si="7"/>
        <v>37561</v>
      </c>
      <c r="B44" s="194">
        <v>34</v>
      </c>
      <c r="C44" s="135">
        <f>(Forecasts!C104/Forecasts!C103)^12-1</f>
        <v>3.5265593352844071E-2</v>
      </c>
      <c r="D44" s="144">
        <f>[2]A!$E42</f>
        <v>18.998333333333335</v>
      </c>
      <c r="E44" s="198">
        <f t="shared" si="4"/>
        <v>0.19833333333333414</v>
      </c>
      <c r="F44" s="202">
        <f>'PLLU Short-Term Model'!$C167</f>
        <v>2.9969069351149825E-2</v>
      </c>
      <c r="G44" s="200">
        <f t="shared" si="8"/>
        <v>3.5675129413737211E-2</v>
      </c>
      <c r="H44" s="189">
        <f t="shared" si="9"/>
        <v>2.3517745856009107E-2</v>
      </c>
      <c r="I44" s="316">
        <f t="shared" si="5"/>
        <v>3.5540935743346158E-2</v>
      </c>
      <c r="J44" s="320">
        <f>'DZCV Short-Term Model'!$C145</f>
        <v>1.769917820701913E-2</v>
      </c>
      <c r="K44" s="317">
        <f t="shared" si="10"/>
        <v>3.0416185324205317E-2</v>
      </c>
      <c r="L44" s="197">
        <f t="shared" si="11"/>
        <v>2.3517745856009107E-2</v>
      </c>
      <c r="M44" s="158">
        <f t="shared" si="6"/>
        <v>3.0117109982774275E-2</v>
      </c>
      <c r="N44" s="182"/>
      <c r="O44" s="182"/>
      <c r="P44" s="182"/>
    </row>
    <row r="45" spans="1:16" x14ac:dyDescent="0.2">
      <c r="A45" s="178">
        <f t="shared" si="7"/>
        <v>37591</v>
      </c>
      <c r="B45" s="193">
        <v>35</v>
      </c>
      <c r="C45" s="135">
        <f>(Forecasts!C105/Forecasts!C104)^12-1</f>
        <v>3.5855665199845621E-2</v>
      </c>
      <c r="D45" s="144">
        <f>[2]A!$E43</f>
        <v>18.93</v>
      </c>
      <c r="E45" s="198">
        <f t="shared" si="4"/>
        <v>0.12999999999999901</v>
      </c>
      <c r="F45" s="202">
        <f>'PLLU Short-Term Model'!$C168</f>
        <v>3.0037716812653187E-2</v>
      </c>
      <c r="G45" s="200">
        <f t="shared" si="8"/>
        <v>3.5850060887897099E-2</v>
      </c>
      <c r="H45" s="189">
        <f t="shared" si="9"/>
        <v>2.0241911445804391E-2</v>
      </c>
      <c r="I45" s="316">
        <f t="shared" si="5"/>
        <v>3.573240793383347E-2</v>
      </c>
      <c r="J45" s="320">
        <f>'DZCV Short-Term Model'!$C146</f>
        <v>1.7961725832361764E-2</v>
      </c>
      <c r="K45" s="317">
        <f t="shared" si="10"/>
        <v>3.063006956593519E-2</v>
      </c>
      <c r="L45" s="197">
        <f t="shared" si="11"/>
        <v>2.0241911445804391E-2</v>
      </c>
      <c r="M45" s="158">
        <f t="shared" si="6"/>
        <v>3.0373638073915188E-2</v>
      </c>
      <c r="N45" s="182"/>
      <c r="O45" s="182"/>
      <c r="P45" s="182"/>
    </row>
    <row r="46" spans="1:16" x14ac:dyDescent="0.2">
      <c r="A46" s="178">
        <f t="shared" si="7"/>
        <v>37622</v>
      </c>
      <c r="B46" s="194">
        <v>36</v>
      </c>
      <c r="C46" s="135">
        <f>(Forecasts!C106/Forecasts!C105)^12-1</f>
        <v>3.6381234441915877E-2</v>
      </c>
      <c r="D46" s="144">
        <f>[2]A!$E44</f>
        <v>19.0591393939394</v>
      </c>
      <c r="E46" s="198">
        <f t="shared" si="4"/>
        <v>0.25913939393939955</v>
      </c>
      <c r="F46" s="202">
        <f>'PLLU Short-Term Model'!$C169</f>
        <v>3.0102549877958115E-2</v>
      </c>
      <c r="G46" s="200">
        <f t="shared" si="8"/>
        <v>3.6099159522696982E-2</v>
      </c>
      <c r="H46" s="189">
        <f t="shared" si="9"/>
        <v>1.7422374639493515E-2</v>
      </c>
      <c r="I46" s="316">
        <f t="shared" si="5"/>
        <v>3.5994684342899541E-2</v>
      </c>
      <c r="J46" s="320">
        <f>'DZCV Short-Term Model'!$C147</f>
        <v>1.8218569006684292E-2</v>
      </c>
      <c r="K46" s="317">
        <f t="shared" si="10"/>
        <v>3.0900335946074747E-2</v>
      </c>
      <c r="L46" s="197">
        <f t="shared" si="11"/>
        <v>1.7422374639493515E-2</v>
      </c>
      <c r="M46" s="158">
        <f t="shared" si="6"/>
        <v>3.0679389451365946E-2</v>
      </c>
      <c r="N46" s="182"/>
      <c r="O46" s="182"/>
      <c r="P46" s="182"/>
    </row>
    <row r="47" spans="1:16" x14ac:dyDescent="0.2">
      <c r="A47" s="178">
        <f t="shared" si="7"/>
        <v>37653</v>
      </c>
      <c r="B47" s="193">
        <v>37</v>
      </c>
      <c r="C47" s="135">
        <f>(Forecasts!C107/Forecasts!C106)^12-1</f>
        <v>3.6876643869779846E-2</v>
      </c>
      <c r="D47" s="144">
        <f>[2]A!$E45</f>
        <v>18.84325509641873</v>
      </c>
      <c r="E47" s="198">
        <f t="shared" si="4"/>
        <v>4.3255096418729266E-2</v>
      </c>
      <c r="F47" s="202">
        <f>'PLLU Short-Term Model'!$C170</f>
        <v>3.0163780493989375E-2</v>
      </c>
      <c r="G47" s="200">
        <f t="shared" si="8"/>
        <v>3.6134393414484357E-2</v>
      </c>
      <c r="H47" s="189">
        <f t="shared" si="9"/>
        <v>1.4995576820477703E-2</v>
      </c>
      <c r="I47" s="316">
        <f t="shared" si="5"/>
        <v>3.6044860629769741E-2</v>
      </c>
      <c r="J47" s="320">
        <f>'DZCV Short-Term Model'!$C148</f>
        <v>1.8469831672305363E-2</v>
      </c>
      <c r="K47" s="317">
        <f t="shared" si="10"/>
        <v>3.0984460551190127E-2</v>
      </c>
      <c r="L47" s="197">
        <f t="shared" si="11"/>
        <v>1.4995576820477703E-2</v>
      </c>
      <c r="M47" s="158">
        <f t="shared" si="6"/>
        <v>3.0796796472457044E-2</v>
      </c>
      <c r="N47" s="182"/>
      <c r="O47" s="182"/>
      <c r="P47" s="182"/>
    </row>
    <row r="48" spans="1:16" x14ac:dyDescent="0.2">
      <c r="A48" s="178">
        <f t="shared" si="7"/>
        <v>37681</v>
      </c>
      <c r="B48" s="194">
        <v>38</v>
      </c>
      <c r="C48" s="135">
        <f>(Forecasts!C108/Forecasts!C107)^12-1</f>
        <v>3.7323323301917455E-2</v>
      </c>
      <c r="D48" s="144">
        <f>[2]A!$E46</f>
        <v>18.970605446069094</v>
      </c>
      <c r="E48" s="198">
        <f t="shared" si="4"/>
        <v>0.17060544606909289</v>
      </c>
      <c r="F48" s="202">
        <f>'PLLU Short-Term Model'!$C171</f>
        <v>3.0221608830840858E-2</v>
      </c>
      <c r="G48" s="200">
        <f t="shared" si="8"/>
        <v>3.6331056743635605E-2</v>
      </c>
      <c r="H48" s="189">
        <f t="shared" si="9"/>
        <v>1.2906812580479873E-2</v>
      </c>
      <c r="I48" s="316">
        <f t="shared" si="5"/>
        <v>3.6252203244454953E-2</v>
      </c>
      <c r="J48" s="320">
        <f>'DZCV Short-Term Model'!$C149</f>
        <v>1.8715635078611684E-2</v>
      </c>
      <c r="K48" s="317">
        <f t="shared" si="10"/>
        <v>3.1201295755717444E-2</v>
      </c>
      <c r="L48" s="197">
        <f t="shared" si="11"/>
        <v>1.2906812580479873E-2</v>
      </c>
      <c r="M48" s="158">
        <f t="shared" si="6"/>
        <v>3.1040145673414572E-2</v>
      </c>
      <c r="N48" s="182"/>
      <c r="O48" s="182"/>
      <c r="P48" s="182"/>
    </row>
    <row r="49" spans="1:16" x14ac:dyDescent="0.2">
      <c r="A49" s="178">
        <f t="shared" si="7"/>
        <v>37712</v>
      </c>
      <c r="B49" s="193">
        <v>39</v>
      </c>
      <c r="C49" s="135">
        <f>(Forecasts!C109/Forecasts!C108)^12-1</f>
        <v>3.7684985754365963E-2</v>
      </c>
      <c r="D49" s="144">
        <f>[2]A!$E47</f>
        <v>18.769894553930914</v>
      </c>
      <c r="E49" s="198">
        <f t="shared" si="4"/>
        <v>-3.0105446069086383E-2</v>
      </c>
      <c r="F49" s="202">
        <f>'PLLU Short-Term Model'!$C172</f>
        <v>3.027622393615519E-2</v>
      </c>
      <c r="G49" s="200">
        <f t="shared" si="8"/>
        <v>3.6303246323210962E-2</v>
      </c>
      <c r="H49" s="189">
        <f t="shared" si="9"/>
        <v>1.1108996538242306E-2</v>
      </c>
      <c r="I49" s="316">
        <f t="shared" si="5"/>
        <v>3.6236292152377253E-2</v>
      </c>
      <c r="J49" s="320">
        <f>'DZCV Short-Term Model'!$C150</f>
        <v>1.8956097840568165E-2</v>
      </c>
      <c r="K49" s="317">
        <f t="shared" si="10"/>
        <v>3.1216939053571261E-2</v>
      </c>
      <c r="L49" s="197">
        <f t="shared" si="11"/>
        <v>1.1108996538242306E-2</v>
      </c>
      <c r="M49" s="158">
        <f t="shared" si="6"/>
        <v>3.1080733410980072E-2</v>
      </c>
      <c r="N49" s="182"/>
      <c r="O49" s="182"/>
      <c r="P49" s="182"/>
    </row>
    <row r="50" spans="1:16" x14ac:dyDescent="0.2">
      <c r="A50" s="178">
        <f t="shared" si="7"/>
        <v>37742</v>
      </c>
      <c r="B50" s="194">
        <v>40</v>
      </c>
      <c r="C50" s="135">
        <f>(Forecasts!C110/Forecasts!C109)^12-1</f>
        <v>3.8039552996423032E-2</v>
      </c>
      <c r="D50" s="144">
        <f>[2]A!$E48</f>
        <v>18.854626163093119</v>
      </c>
      <c r="E50" s="198">
        <f t="shared" si="4"/>
        <v>5.4626163093118407E-2</v>
      </c>
      <c r="F50" s="202">
        <f>'PLLU Short-Term Model'!$C173</f>
        <v>3.032780435314273E-2</v>
      </c>
      <c r="G50" s="200">
        <f t="shared" si="8"/>
        <v>3.6423309126094955E-2</v>
      </c>
      <c r="H50" s="189">
        <f t="shared" si="9"/>
        <v>9.5616019305435132E-3</v>
      </c>
      <c r="I50" s="316">
        <f t="shared" si="5"/>
        <v>3.6365026335890255E-2</v>
      </c>
      <c r="J50" s="320">
        <f>'DZCV Short-Term Model'!$C151</f>
        <v>1.919133599595679E-2</v>
      </c>
      <c r="K50" s="317">
        <f t="shared" si="10"/>
        <v>3.1358240579421298E-2</v>
      </c>
      <c r="L50" s="197">
        <f t="shared" si="11"/>
        <v>9.5616019305435132E-3</v>
      </c>
      <c r="M50" s="158">
        <f t="shared" si="6"/>
        <v>3.1241905481067301E-2</v>
      </c>
      <c r="N50" s="182"/>
      <c r="O50" s="182"/>
      <c r="P50" s="182"/>
    </row>
    <row r="51" spans="1:16" x14ac:dyDescent="0.2">
      <c r="A51" s="178">
        <f t="shared" si="7"/>
        <v>37773</v>
      </c>
      <c r="B51" s="193">
        <v>41</v>
      </c>
      <c r="C51" s="135">
        <f>(Forecasts!C111/Forecasts!C110)^12-1</f>
        <v>3.8337504683607415E-2</v>
      </c>
      <c r="D51" s="144">
        <f>[2]A!$E49</f>
        <v>18.462005975200178</v>
      </c>
      <c r="E51" s="198">
        <f t="shared" si="4"/>
        <v>-0.33799402479982277</v>
      </c>
      <c r="F51" s="202">
        <f>'PLLU Short-Term Model'!$C174</f>
        <v>3.0376518704260357E-2</v>
      </c>
      <c r="G51" s="200">
        <f t="shared" si="8"/>
        <v>3.6248670803721225E-2</v>
      </c>
      <c r="H51" s="189">
        <f t="shared" si="9"/>
        <v>8.2297470490200302E-3</v>
      </c>
      <c r="I51" s="316">
        <f t="shared" si="5"/>
        <v>3.6200344477309292E-2</v>
      </c>
      <c r="J51" s="166">
        <f>'DZCV Short-Term Model'!$C152</f>
        <v>1.9421463061371838E-2</v>
      </c>
      <c r="K51" s="317">
        <f t="shared" si="10"/>
        <v>3.1241401547694857E-2</v>
      </c>
      <c r="L51" s="197">
        <f t="shared" si="11"/>
        <v>8.2297470490200302E-3</v>
      </c>
      <c r="M51" s="158">
        <f t="shared" si="6"/>
        <v>3.1144126443817442E-2</v>
      </c>
      <c r="N51" s="182"/>
      <c r="O51" s="182"/>
      <c r="P51" s="182"/>
    </row>
    <row r="52" spans="1:16" x14ac:dyDescent="0.2">
      <c r="A52" s="178">
        <f t="shared" si="7"/>
        <v>37803</v>
      </c>
      <c r="B52" s="194">
        <v>42</v>
      </c>
      <c r="C52" s="135">
        <f>(Forecasts!C112/Forecasts!C111)^12-1</f>
        <v>3.8599696785420745E-2</v>
      </c>
      <c r="D52" s="144">
        <f>[2]A!$E50</f>
        <v>18.689883909555409</v>
      </c>
      <c r="E52" s="198">
        <f t="shared" si="4"/>
        <v>-0.11011609044459192</v>
      </c>
      <c r="F52" s="203">
        <f t="shared" ref="F52:F98" si="12">F51</f>
        <v>3.0376518704260357E-2</v>
      </c>
      <c r="G52" s="200">
        <f t="shared" si="8"/>
        <v>3.6394008945220269E-2</v>
      </c>
      <c r="H52" s="189">
        <f t="shared" si="9"/>
        <v>7.0834089290521185E-3</v>
      </c>
      <c r="I52" s="168">
        <f t="shared" si="5"/>
        <v>3.6351384601116962E-2</v>
      </c>
      <c r="J52" s="204">
        <f t="shared" ref="J52:J98" si="13">J51</f>
        <v>1.9421463061371838E-2</v>
      </c>
      <c r="K52" s="158">
        <f t="shared" si="10"/>
        <v>3.1394244597774193E-2</v>
      </c>
      <c r="L52" s="197">
        <f t="shared" si="11"/>
        <v>7.0834089290521185E-3</v>
      </c>
      <c r="M52" s="158">
        <f t="shared" si="6"/>
        <v>3.1309436490133652E-2</v>
      </c>
      <c r="N52" s="182"/>
      <c r="O52" s="182"/>
      <c r="P52" s="182"/>
    </row>
    <row r="53" spans="1:16" x14ac:dyDescent="0.2">
      <c r="A53" s="178">
        <f t="shared" si="7"/>
        <v>37834</v>
      </c>
      <c r="B53" s="193">
        <v>43</v>
      </c>
      <c r="C53" s="135">
        <f>(Forecasts!C113/Forecasts!C112)^12-1</f>
        <v>3.8810374944761472E-2</v>
      </c>
      <c r="D53" s="144">
        <f>[2]A!$E51</f>
        <v>18.396787354949627</v>
      </c>
      <c r="E53" s="198">
        <f t="shared" si="4"/>
        <v>-0.40321264505037391</v>
      </c>
      <c r="F53" s="204">
        <f t="shared" si="12"/>
        <v>3.0376518704260357E-2</v>
      </c>
      <c r="G53" s="200">
        <f t="shared" si="8"/>
        <v>3.6228975174200671E-2</v>
      </c>
      <c r="H53" s="189">
        <f t="shared" si="9"/>
        <v>6.0967465655156379E-3</v>
      </c>
      <c r="I53" s="168">
        <f t="shared" si="5"/>
        <v>3.6193294230317738E-2</v>
      </c>
      <c r="J53" s="204">
        <f t="shared" si="13"/>
        <v>1.9421463061371838E-2</v>
      </c>
      <c r="K53" s="158">
        <f t="shared" si="10"/>
        <v>3.127610464292057E-2</v>
      </c>
      <c r="L53" s="197">
        <f t="shared" si="11"/>
        <v>6.0967465655156379E-3</v>
      </c>
      <c r="M53" s="158">
        <f t="shared" si="6"/>
        <v>3.1203829897572845E-2</v>
      </c>
      <c r="N53" s="182"/>
      <c r="O53" s="182"/>
      <c r="P53" s="182"/>
    </row>
    <row r="54" spans="1:16" x14ac:dyDescent="0.2">
      <c r="A54" s="178">
        <f t="shared" si="7"/>
        <v>37865</v>
      </c>
      <c r="B54" s="194">
        <v>44</v>
      </c>
      <c r="C54" s="135">
        <f>(Forecasts!C114/Forecasts!C113)^12-1</f>
        <v>3.8984982931080436E-2</v>
      </c>
      <c r="D54" s="144">
        <f>[2]A!$E52</f>
        <v>18.577815437917547</v>
      </c>
      <c r="E54" s="198">
        <f t="shared" si="4"/>
        <v>-0.22218456208245385</v>
      </c>
      <c r="F54" s="204">
        <f t="shared" si="12"/>
        <v>3.0376518704260357E-2</v>
      </c>
      <c r="G54" s="200">
        <f t="shared" si="8"/>
        <v>3.630177273857603E-2</v>
      </c>
      <c r="H54" s="189">
        <f t="shared" si="9"/>
        <v>5.2475183991813846E-3</v>
      </c>
      <c r="I54" s="168">
        <f t="shared" si="5"/>
        <v>3.6270679859011133E-2</v>
      </c>
      <c r="J54" s="204">
        <f t="shared" si="13"/>
        <v>1.9421463061371838E-2</v>
      </c>
      <c r="K54" s="158">
        <f t="shared" si="10"/>
        <v>3.135737883097027E-2</v>
      </c>
      <c r="L54" s="197">
        <f t="shared" si="11"/>
        <v>5.2475183991813846E-3</v>
      </c>
      <c r="M54" s="158">
        <f t="shared" si="6"/>
        <v>3.1294744893358227E-2</v>
      </c>
      <c r="N54" s="182"/>
      <c r="O54" s="182"/>
      <c r="P54" s="182"/>
    </row>
    <row r="55" spans="1:16" x14ac:dyDescent="0.2">
      <c r="A55" s="178">
        <f t="shared" si="7"/>
        <v>37895</v>
      </c>
      <c r="B55" s="193">
        <v>45</v>
      </c>
      <c r="C55" s="135">
        <f>(Forecasts!C115/Forecasts!C114)^12-1</f>
        <v>3.9117369816200842E-2</v>
      </c>
      <c r="D55" s="144">
        <f>[2]A!$E53</f>
        <v>18.331979904923454</v>
      </c>
      <c r="E55" s="198">
        <f t="shared" si="4"/>
        <v>-0.46802009507654674</v>
      </c>
      <c r="F55" s="204">
        <f t="shared" si="12"/>
        <v>3.0376518704260357E-2</v>
      </c>
      <c r="G55" s="200">
        <f t="shared" si="8"/>
        <v>3.6121143211101894E-2</v>
      </c>
      <c r="H55" s="189">
        <f t="shared" si="9"/>
        <v>4.5165809426126703E-3</v>
      </c>
      <c r="I55" s="168">
        <f t="shared" si="5"/>
        <v>3.6095197149531827E-2</v>
      </c>
      <c r="J55" s="204">
        <f t="shared" si="13"/>
        <v>1.9421463061371838E-2</v>
      </c>
      <c r="K55" s="158">
        <f t="shared" si="10"/>
        <v>3.121737075545801E-2</v>
      </c>
      <c r="L55" s="197">
        <f t="shared" si="11"/>
        <v>4.5165809426126703E-3</v>
      </c>
      <c r="M55" s="158">
        <f t="shared" si="6"/>
        <v>3.1164093583566081E-2</v>
      </c>
      <c r="N55" s="182"/>
      <c r="O55" s="182"/>
      <c r="P55" s="182"/>
    </row>
    <row r="56" spans="1:16" x14ac:dyDescent="0.2">
      <c r="A56" s="178">
        <f t="shared" si="7"/>
        <v>37926</v>
      </c>
      <c r="B56" s="194">
        <v>46</v>
      </c>
      <c r="C56" s="135">
        <f>(Forecasts!C116/Forecasts!C115)^12-1</f>
        <v>3.9206907659257384E-2</v>
      </c>
      <c r="D56" s="144">
        <f>[2]A!$E54</f>
        <v>18.448797301452689</v>
      </c>
      <c r="E56" s="198">
        <f t="shared" si="4"/>
        <v>-0.35120269854731134</v>
      </c>
      <c r="F56" s="204">
        <f t="shared" si="12"/>
        <v>3.0376518704260357E-2</v>
      </c>
      <c r="G56" s="200">
        <f t="shared" si="8"/>
        <v>3.611515511001915E-2</v>
      </c>
      <c r="H56" s="189">
        <f t="shared" si="9"/>
        <v>3.8874572434761303E-3</v>
      </c>
      <c r="I56" s="168">
        <f t="shared" si="5"/>
        <v>3.6092846406355905E-2</v>
      </c>
      <c r="J56" s="204">
        <f t="shared" si="13"/>
        <v>1.9421463061371838E-2</v>
      </c>
      <c r="K56" s="158">
        <f t="shared" si="10"/>
        <v>3.1222010553925428E-2</v>
      </c>
      <c r="L56" s="197">
        <f t="shared" si="11"/>
        <v>3.8874572434761303E-3</v>
      </c>
      <c r="M56" s="158">
        <f t="shared" si="6"/>
        <v>3.1176136430098516E-2</v>
      </c>
      <c r="N56" s="182"/>
      <c r="O56" s="182"/>
      <c r="P56" s="182"/>
    </row>
    <row r="57" spans="1:16" x14ac:dyDescent="0.2">
      <c r="A57" s="178">
        <f t="shared" si="7"/>
        <v>37956</v>
      </c>
      <c r="B57" s="193">
        <v>47</v>
      </c>
      <c r="C57" s="135">
        <f>(Forecasts!C117/Forecasts!C116)^12-1</f>
        <v>3.9261337966014276E-2</v>
      </c>
      <c r="D57" s="144">
        <f>[2]A!$E55</f>
        <v>18.377273870677424</v>
      </c>
      <c r="E57" s="198">
        <f t="shared" si="4"/>
        <v>-0.42272612932257658</v>
      </c>
      <c r="F57" s="204">
        <f t="shared" si="12"/>
        <v>3.0376518704260357E-2</v>
      </c>
      <c r="G57" s="200">
        <f t="shared" si="8"/>
        <v>3.5987491238344507E-2</v>
      </c>
      <c r="H57" s="189">
        <f t="shared" si="9"/>
        <v>3.345965457471272E-3</v>
      </c>
      <c r="I57" s="168">
        <f t="shared" si="5"/>
        <v>3.596871711806264E-2</v>
      </c>
      <c r="J57" s="204">
        <f t="shared" si="13"/>
        <v>1.9421463061371838E-2</v>
      </c>
      <c r="K57" s="158">
        <f t="shared" si="10"/>
        <v>3.1118790847080108E-2</v>
      </c>
      <c r="L57" s="197">
        <f t="shared" si="11"/>
        <v>3.345965457471272E-3</v>
      </c>
      <c r="M57" s="158">
        <f t="shared" si="6"/>
        <v>3.1079651992364409E-2</v>
      </c>
      <c r="N57" s="182"/>
      <c r="O57" s="182"/>
      <c r="P57" s="182"/>
    </row>
    <row r="58" spans="1:16" x14ac:dyDescent="0.2">
      <c r="A58" s="178">
        <f t="shared" si="7"/>
        <v>37987</v>
      </c>
      <c r="B58" s="194">
        <v>48</v>
      </c>
      <c r="C58" s="135">
        <f>(Forecasts!C118/Forecasts!C117)^12-1</f>
        <v>3.9278913897715206E-2</v>
      </c>
      <c r="D58" s="144">
        <f>[2]A!$E56</f>
        <v>18.365526129322575</v>
      </c>
      <c r="E58" s="198">
        <f t="shared" si="4"/>
        <v>-0.43447387067742582</v>
      </c>
      <c r="F58" s="204">
        <f t="shared" si="12"/>
        <v>3.0376518704260357E-2</v>
      </c>
      <c r="G58" s="200">
        <f t="shared" si="8"/>
        <v>3.5885586842231657E-2</v>
      </c>
      <c r="H58" s="189">
        <f t="shared" si="9"/>
        <v>2.879899158088243E-3</v>
      </c>
      <c r="I58" s="168">
        <f t="shared" si="5"/>
        <v>3.5869721281539264E-2</v>
      </c>
      <c r="J58" s="204">
        <f t="shared" si="13"/>
        <v>1.9421463061371838E-2</v>
      </c>
      <c r="K58" s="158">
        <f t="shared" si="10"/>
        <v>3.1033578364959021E-2</v>
      </c>
      <c r="L58" s="197">
        <f t="shared" si="11"/>
        <v>2.879899158088243E-3</v>
      </c>
      <c r="M58" s="158">
        <f t="shared" si="6"/>
        <v>3.1000136643872595E-2</v>
      </c>
      <c r="N58" s="182"/>
      <c r="O58" s="182"/>
      <c r="P58" s="182"/>
    </row>
    <row r="59" spans="1:16" x14ac:dyDescent="0.2">
      <c r="A59" s="178">
        <f t="shared" si="7"/>
        <v>38018</v>
      </c>
      <c r="B59" s="193">
        <v>49</v>
      </c>
      <c r="C59" s="135">
        <f>(Forecasts!C119/Forecasts!C118)^12-1</f>
        <v>3.926270021470768E-2</v>
      </c>
      <c r="D59" s="144">
        <f>[2]A!$E57</f>
        <v>18.351406003342301</v>
      </c>
      <c r="E59" s="198">
        <f t="shared" si="4"/>
        <v>-0.44859399665769928</v>
      </c>
      <c r="F59" s="204">
        <f t="shared" si="12"/>
        <v>3.0376518704260357E-2</v>
      </c>
      <c r="G59" s="200">
        <f t="shared" si="8"/>
        <v>3.5754990707842729E-2</v>
      </c>
      <c r="H59" s="189">
        <f t="shared" si="9"/>
        <v>2.4787521766663585E-3</v>
      </c>
      <c r="I59" s="168">
        <f t="shared" si="5"/>
        <v>3.5741658808656714E-2</v>
      </c>
      <c r="J59" s="204">
        <f t="shared" si="13"/>
        <v>1.9421463061371838E-2</v>
      </c>
      <c r="K59" s="158">
        <f t="shared" si="10"/>
        <v>3.0920151378608669E-2</v>
      </c>
      <c r="L59" s="197">
        <f t="shared" si="11"/>
        <v>2.4787521766663585E-3</v>
      </c>
      <c r="M59" s="158">
        <f t="shared" si="6"/>
        <v>3.0891648979913509E-2</v>
      </c>
      <c r="N59" s="182"/>
      <c r="O59" s="182"/>
      <c r="P59" s="182"/>
    </row>
    <row r="60" spans="1:16" x14ac:dyDescent="0.2">
      <c r="A60" s="178">
        <f t="shared" si="7"/>
        <v>38047</v>
      </c>
      <c r="B60" s="194">
        <v>50</v>
      </c>
      <c r="C60" s="135">
        <f>(Forecasts!C120/Forecasts!C119)^12-1</f>
        <v>3.9213502147993129E-2</v>
      </c>
      <c r="D60" s="144">
        <f>[2]A!$E58</f>
        <v>18.379139941937726</v>
      </c>
      <c r="E60" s="198">
        <f t="shared" si="4"/>
        <v>-0.42086005806227433</v>
      </c>
      <c r="F60" s="204">
        <f t="shared" si="12"/>
        <v>3.0376518704260357E-2</v>
      </c>
      <c r="G60" s="200">
        <f t="shared" si="8"/>
        <v>3.5635488713393206E-2</v>
      </c>
      <c r="H60" s="189">
        <f t="shared" si="9"/>
        <v>2.1334817700377098E-3</v>
      </c>
      <c r="I60" s="168">
        <f t="shared" si="5"/>
        <v>3.5624268796749542E-2</v>
      </c>
      <c r="J60" s="204">
        <f t="shared" si="13"/>
        <v>1.9421463061371838E-2</v>
      </c>
      <c r="K60" s="158">
        <f t="shared" si="10"/>
        <v>3.0812614584082444E-2</v>
      </c>
      <c r="L60" s="197">
        <f t="shared" si="11"/>
        <v>2.1334817700377098E-3</v>
      </c>
      <c r="M60" s="158">
        <f t="shared" si="6"/>
        <v>3.0788311769969004E-2</v>
      </c>
      <c r="N60" s="182"/>
      <c r="O60" s="182"/>
      <c r="P60" s="182"/>
    </row>
    <row r="61" spans="1:16" x14ac:dyDescent="0.2">
      <c r="A61" s="178">
        <f t="shared" si="7"/>
        <v>38078</v>
      </c>
      <c r="B61" s="193">
        <v>51</v>
      </c>
      <c r="C61" s="135">
        <f>(Forecasts!C121/Forecasts!C120)^12-1</f>
        <v>3.9139378889841092E-2</v>
      </c>
      <c r="D61" s="144">
        <f>[2]A!$E59</f>
        <v>18.33219339139562</v>
      </c>
      <c r="E61" s="198">
        <f t="shared" si="4"/>
        <v>-0.46780660860438061</v>
      </c>
      <c r="F61" s="204">
        <f t="shared" si="12"/>
        <v>3.0376518704260357E-2</v>
      </c>
      <c r="G61" s="200">
        <f t="shared" si="8"/>
        <v>3.545886896799505E-2</v>
      </c>
      <c r="H61" s="189">
        <f t="shared" si="9"/>
        <v>1.8363047770289071E-3</v>
      </c>
      <c r="I61" s="168">
        <f t="shared" si="5"/>
        <v>3.5449536223927221E-2</v>
      </c>
      <c r="J61" s="204">
        <f t="shared" si="13"/>
        <v>1.9421463061371838E-2</v>
      </c>
      <c r="K61" s="158">
        <f t="shared" si="10"/>
        <v>3.0653525266628442E-2</v>
      </c>
      <c r="L61" s="197">
        <f t="shared" si="11"/>
        <v>1.8363047770289071E-3</v>
      </c>
      <c r="M61" s="158">
        <f t="shared" si="6"/>
        <v>3.0632899777145044E-2</v>
      </c>
      <c r="N61" s="182"/>
      <c r="O61" s="182"/>
      <c r="P61" s="182"/>
    </row>
    <row r="62" spans="1:16" x14ac:dyDescent="0.2">
      <c r="A62" s="178">
        <f t="shared" si="7"/>
        <v>38108</v>
      </c>
      <c r="B62" s="194">
        <v>52</v>
      </c>
      <c r="C62" s="135">
        <f>(Forecasts!C122/Forecasts!C121)^12-1</f>
        <v>3.9031987455054429E-2</v>
      </c>
      <c r="D62" s="144">
        <f>[2]A!$E60</f>
        <v>18.347825596362348</v>
      </c>
      <c r="E62" s="198">
        <f t="shared" si="4"/>
        <v>-0.45217440363765249</v>
      </c>
      <c r="F62" s="204">
        <f t="shared" si="12"/>
        <v>3.0376518704260357E-2</v>
      </c>
      <c r="G62" s="200">
        <f t="shared" si="8"/>
        <v>3.5305610821199991E-2</v>
      </c>
      <c r="H62" s="189">
        <f t="shared" si="9"/>
        <v>1.5805221687362171E-3</v>
      </c>
      <c r="I62" s="168">
        <f t="shared" si="5"/>
        <v>3.5297820281837429E-2</v>
      </c>
      <c r="J62" s="204">
        <f t="shared" si="13"/>
        <v>1.9421463061371838E-2</v>
      </c>
      <c r="K62" s="158">
        <f t="shared" si="10"/>
        <v>3.0510783884726923E-2</v>
      </c>
      <c r="L62" s="197">
        <f t="shared" si="11"/>
        <v>1.5805221687362171E-3</v>
      </c>
      <c r="M62" s="158">
        <f t="shared" si="6"/>
        <v>3.0493256967329383E-2</v>
      </c>
      <c r="N62" s="182"/>
      <c r="O62" s="182"/>
      <c r="P62" s="182"/>
    </row>
    <row r="63" spans="1:16" x14ac:dyDescent="0.2">
      <c r="A63" s="178">
        <f t="shared" si="7"/>
        <v>38139</v>
      </c>
      <c r="B63" s="193">
        <v>53</v>
      </c>
      <c r="C63" s="135">
        <f>(Forecasts!C123/Forecasts!C122)^12-1</f>
        <v>3.8902173884453717E-2</v>
      </c>
      <c r="D63" s="144">
        <f>[2]A!$E61</f>
        <v>18.094200891920263</v>
      </c>
      <c r="E63" s="198">
        <f t="shared" si="4"/>
        <v>-0.70579910807973789</v>
      </c>
      <c r="F63" s="204">
        <f t="shared" si="12"/>
        <v>3.0376518704260357E-2</v>
      </c>
      <c r="G63" s="200">
        <f t="shared" si="8"/>
        <v>3.4989836897049736E-2</v>
      </c>
      <c r="H63" s="189">
        <f t="shared" si="9"/>
        <v>1.3603680375478939E-3</v>
      </c>
      <c r="I63" s="168">
        <f t="shared" si="5"/>
        <v>3.4983561086433232E-2</v>
      </c>
      <c r="J63" s="204">
        <f t="shared" si="13"/>
        <v>1.9421463061371838E-2</v>
      </c>
      <c r="K63" s="158">
        <f t="shared" si="10"/>
        <v>3.022664750038298E-2</v>
      </c>
      <c r="L63" s="197">
        <f t="shared" si="11"/>
        <v>1.3603680375478939E-3</v>
      </c>
      <c r="M63" s="158">
        <f t="shared" si="6"/>
        <v>3.0211948472832338E-2</v>
      </c>
      <c r="N63" s="182"/>
      <c r="O63" s="182"/>
      <c r="P63" s="182"/>
    </row>
    <row r="64" spans="1:16" x14ac:dyDescent="0.2">
      <c r="A64" s="178">
        <f t="shared" si="7"/>
        <v>38169</v>
      </c>
      <c r="B64" s="194">
        <v>54</v>
      </c>
      <c r="C64" s="135">
        <f>(Forecasts!C124/Forecasts!C123)^12-1</f>
        <v>3.8743175374572614E-2</v>
      </c>
      <c r="D64" s="144">
        <f>[2]A!$E62</f>
        <v>18.289605249769455</v>
      </c>
      <c r="E64" s="198">
        <f t="shared" si="4"/>
        <v>-0.51039475023054592</v>
      </c>
      <c r="F64" s="204">
        <f t="shared" si="12"/>
        <v>3.0376518704260357E-2</v>
      </c>
      <c r="G64" s="200">
        <f t="shared" si="8"/>
        <v>3.4908292617606959E-2</v>
      </c>
      <c r="H64" s="189">
        <f t="shared" si="9"/>
        <v>1.1708796207911744E-3</v>
      </c>
      <c r="I64" s="168">
        <f t="shared" si="5"/>
        <v>3.4902986455885791E-2</v>
      </c>
      <c r="J64" s="204">
        <f t="shared" si="13"/>
        <v>1.9421463061371838E-2</v>
      </c>
      <c r="K64" s="158">
        <f t="shared" si="10"/>
        <v>3.0139596303882365E-2</v>
      </c>
      <c r="L64" s="197">
        <f t="shared" si="11"/>
        <v>1.1708796207911744E-3</v>
      </c>
      <c r="M64" s="158">
        <f t="shared" si="6"/>
        <v>3.0127046660095785E-2</v>
      </c>
      <c r="N64" s="182"/>
      <c r="O64" s="182"/>
      <c r="P64" s="182"/>
    </row>
    <row r="65" spans="1:16" x14ac:dyDescent="0.2">
      <c r="A65" s="178">
        <f t="shared" si="7"/>
        <v>38200</v>
      </c>
      <c r="B65" s="193">
        <v>55</v>
      </c>
      <c r="C65" s="135">
        <f>(Forecasts!C125/Forecasts!C124)^12-1</f>
        <v>3.8567025715654957E-2</v>
      </c>
      <c r="D65" s="144">
        <f>[2]A!$E63</f>
        <v>18.09382895852546</v>
      </c>
      <c r="E65" s="198">
        <f t="shared" si="4"/>
        <v>-0.70617104147454057</v>
      </c>
      <c r="F65" s="204">
        <f t="shared" si="12"/>
        <v>3.0376518704260357E-2</v>
      </c>
      <c r="G65" s="200">
        <f t="shared" si="8"/>
        <v>3.4608047201734139E-2</v>
      </c>
      <c r="H65" s="189">
        <f t="shared" si="9"/>
        <v>1.0077854290485113E-3</v>
      </c>
      <c r="I65" s="168">
        <f t="shared" si="5"/>
        <v>3.4603782728971778E-2</v>
      </c>
      <c r="J65" s="204">
        <f t="shared" si="13"/>
        <v>1.9421463061371838E-2</v>
      </c>
      <c r="K65" s="158">
        <f t="shared" si="10"/>
        <v>2.9863686160489077E-2</v>
      </c>
      <c r="L65" s="197">
        <f t="shared" si="11"/>
        <v>1.0077854290485113E-3</v>
      </c>
      <c r="M65" s="158">
        <f t="shared" si="6"/>
        <v>2.9853162640202911E-2</v>
      </c>
      <c r="N65" s="182"/>
      <c r="O65" s="182"/>
      <c r="P65" s="182"/>
    </row>
    <row r="66" spans="1:16" x14ac:dyDescent="0.2">
      <c r="A66" s="178">
        <f t="shared" si="7"/>
        <v>38231</v>
      </c>
      <c r="B66" s="194">
        <v>56</v>
      </c>
      <c r="C66" s="135">
        <f>(Forecasts!C126/Forecasts!C125)^12-1</f>
        <v>3.836379239478549E-2</v>
      </c>
      <c r="D66" s="144">
        <f>[2]A!$E64</f>
        <v>18.275798090117686</v>
      </c>
      <c r="E66" s="198">
        <f t="shared" si="4"/>
        <v>-0.52420190988231496</v>
      </c>
      <c r="F66" s="204">
        <f t="shared" si="12"/>
        <v>3.0376518704260357E-2</v>
      </c>
      <c r="G66" s="200">
        <f t="shared" si="8"/>
        <v>3.4500192109721904E-2</v>
      </c>
      <c r="H66" s="189">
        <f t="shared" si="9"/>
        <v>8.6740895730700251E-4</v>
      </c>
      <c r="I66" s="168">
        <f t="shared" si="5"/>
        <v>3.4496615198473003E-2</v>
      </c>
      <c r="J66" s="204">
        <f t="shared" si="13"/>
        <v>1.9421463061371838E-2</v>
      </c>
      <c r="K66" s="158">
        <f t="shared" si="10"/>
        <v>2.9749317624843848E-2</v>
      </c>
      <c r="L66" s="197">
        <f t="shared" si="11"/>
        <v>8.6740895730700251E-4</v>
      </c>
      <c r="M66" s="158">
        <f t="shared" si="6"/>
        <v>2.9740359151285728E-2</v>
      </c>
      <c r="N66" s="182"/>
      <c r="O66" s="182"/>
      <c r="P66" s="182"/>
    </row>
    <row r="67" spans="1:16" x14ac:dyDescent="0.2">
      <c r="A67" s="178">
        <f t="shared" si="7"/>
        <v>38261</v>
      </c>
      <c r="B67" s="193">
        <v>57</v>
      </c>
      <c r="C67" s="135">
        <f>(Forecasts!C127/Forecasts!C126)^12-1</f>
        <v>3.8140787437473733E-2</v>
      </c>
      <c r="D67" s="144">
        <f>[2]A!$E65</f>
        <v>18.100823813790832</v>
      </c>
      <c r="E67" s="198">
        <f t="shared" si="4"/>
        <v>-0.69917618620916855</v>
      </c>
      <c r="F67" s="204">
        <f t="shared" si="12"/>
        <v>3.0376518704260357E-2</v>
      </c>
      <c r="G67" s="200">
        <f t="shared" si="8"/>
        <v>3.4192073826577948E-2</v>
      </c>
      <c r="H67" s="189">
        <f t="shared" si="9"/>
        <v>7.4658580837667985E-4</v>
      </c>
      <c r="I67" s="168">
        <f t="shared" si="5"/>
        <v>3.4189225187272548E-2</v>
      </c>
      <c r="J67" s="204">
        <f t="shared" si="13"/>
        <v>1.9421463061371838E-2</v>
      </c>
      <c r="K67" s="158">
        <f t="shared" si="10"/>
        <v>2.9461568952408781E-2</v>
      </c>
      <c r="L67" s="197">
        <f t="shared" si="11"/>
        <v>7.4658580837667985E-4</v>
      </c>
      <c r="M67" s="158">
        <f t="shared" si="6"/>
        <v>2.945407315183593E-2</v>
      </c>
      <c r="N67" s="182"/>
      <c r="O67" s="182"/>
      <c r="P67" s="182"/>
    </row>
    <row r="68" spans="1:16" x14ac:dyDescent="0.2">
      <c r="A68" s="178">
        <f t="shared" si="7"/>
        <v>38292</v>
      </c>
      <c r="B68" s="194">
        <v>58</v>
      </c>
      <c r="C68" s="135">
        <f>(Forecasts!C128/Forecasts!C127)^12-1</f>
        <v>3.7907798717774721E-2</v>
      </c>
      <c r="D68" s="144">
        <f>[2]A!$E66</f>
        <v>18.221080155174317</v>
      </c>
      <c r="E68" s="198">
        <f t="shared" si="4"/>
        <v>-0.57891984482568404</v>
      </c>
      <c r="F68" s="204">
        <f t="shared" si="12"/>
        <v>3.0376518704260357E-2</v>
      </c>
      <c r="G68" s="200">
        <f t="shared" si="8"/>
        <v>3.4038171673250843E-2</v>
      </c>
      <c r="H68" s="189">
        <f t="shared" si="9"/>
        <v>6.4259236035555788E-4</v>
      </c>
      <c r="I68" s="168">
        <f t="shared" si="5"/>
        <v>3.4035818723026696E-2</v>
      </c>
      <c r="J68" s="204">
        <f t="shared" si="13"/>
        <v>1.9421463061371838E-2</v>
      </c>
      <c r="K68" s="158">
        <f t="shared" si="10"/>
        <v>2.9304586840866911E-2</v>
      </c>
      <c r="L68" s="197">
        <f t="shared" si="11"/>
        <v>6.4259236035555788E-4</v>
      </c>
      <c r="M68" s="158">
        <f t="shared" si="6"/>
        <v>2.929823602102976E-2</v>
      </c>
      <c r="N68" s="182"/>
      <c r="O68" s="182"/>
      <c r="P68" s="182"/>
    </row>
    <row r="69" spans="1:16" x14ac:dyDescent="0.2">
      <c r="A69" s="178">
        <f t="shared" si="7"/>
        <v>38322</v>
      </c>
      <c r="B69" s="193">
        <v>59</v>
      </c>
      <c r="C69" s="135">
        <f>(Forecasts!C129/Forecasts!C128)^12-1</f>
        <v>3.7650934923429524E-2</v>
      </c>
      <c r="D69" s="144">
        <f>[2]A!$E67</f>
        <v>18.227205919538509</v>
      </c>
      <c r="E69" s="198">
        <f t="shared" si="4"/>
        <v>-0.57279408046149172</v>
      </c>
      <c r="F69" s="204">
        <f t="shared" si="12"/>
        <v>3.0376518704260357E-2</v>
      </c>
      <c r="G69" s="200">
        <f t="shared" si="8"/>
        <v>3.3812312826993506E-2</v>
      </c>
      <c r="H69" s="189">
        <f t="shared" si="9"/>
        <v>5.5308437014783363E-4</v>
      </c>
      <c r="I69" s="168">
        <f t="shared" si="5"/>
        <v>3.3810412542965178E-2</v>
      </c>
      <c r="J69" s="204">
        <f t="shared" si="13"/>
        <v>1.9421463061371838E-2</v>
      </c>
      <c r="K69" s="158">
        <f t="shared" si="10"/>
        <v>2.9083479373733262E-2</v>
      </c>
      <c r="L69" s="197">
        <f t="shared" si="11"/>
        <v>5.5308437014783363E-4</v>
      </c>
      <c r="M69" s="158">
        <f t="shared" si="6"/>
        <v>2.9078135463526781E-2</v>
      </c>
      <c r="N69" s="182"/>
      <c r="O69" s="182"/>
      <c r="P69" s="182"/>
    </row>
    <row r="70" spans="1:16" x14ac:dyDescent="0.2">
      <c r="A70" s="178">
        <f t="shared" si="7"/>
        <v>38353</v>
      </c>
      <c r="B70" s="194">
        <v>60</v>
      </c>
      <c r="C70" s="135">
        <f>(Forecasts!C130/Forecasts!C129)^12-1</f>
        <v>3.7388277473674236E-2</v>
      </c>
      <c r="D70" s="144">
        <f>[2]A!$E68</f>
        <v>18.203617289273463</v>
      </c>
      <c r="E70" s="198">
        <f t="shared" si="4"/>
        <v>-0.59638271072653737</v>
      </c>
      <c r="F70" s="204">
        <f t="shared" si="12"/>
        <v>3.0376518704260357E-2</v>
      </c>
      <c r="G70" s="200">
        <f t="shared" si="8"/>
        <v>3.358063510877788E-2</v>
      </c>
      <c r="H70" s="189">
        <f t="shared" si="9"/>
        <v>4.7604412902226977E-4</v>
      </c>
      <c r="I70" s="168">
        <f t="shared" si="5"/>
        <v>3.3579109807974808E-2</v>
      </c>
      <c r="J70" s="204">
        <f t="shared" si="13"/>
        <v>1.9421463061371838E-2</v>
      </c>
      <c r="K70" s="158">
        <f t="shared" si="10"/>
        <v>2.8856765262635579E-2</v>
      </c>
      <c r="L70" s="197">
        <f t="shared" si="11"/>
        <v>4.7604412902226977E-4</v>
      </c>
      <c r="M70" s="158">
        <f t="shared" si="6"/>
        <v>2.8852273642417117E-2</v>
      </c>
      <c r="N70" s="182"/>
      <c r="O70" s="182"/>
      <c r="P70" s="182"/>
    </row>
    <row r="71" spans="1:16" x14ac:dyDescent="0.2">
      <c r="A71" s="178">
        <f t="shared" si="7"/>
        <v>38384</v>
      </c>
      <c r="B71" s="193">
        <v>61</v>
      </c>
      <c r="C71" s="135">
        <f>(Forecasts!C131/Forecasts!C130)^12-1</f>
        <v>3.7103826214731184E-2</v>
      </c>
      <c r="D71" s="144">
        <f>[2]A!$E69</f>
        <v>18.216258495430669</v>
      </c>
      <c r="E71" s="198">
        <f t="shared" si="4"/>
        <v>-0.58374150456933194</v>
      </c>
      <c r="F71" s="204">
        <f t="shared" si="12"/>
        <v>3.0376518704260357E-2</v>
      </c>
      <c r="G71" s="200">
        <f t="shared" si="8"/>
        <v>3.3348493487552193E-2</v>
      </c>
      <c r="H71" s="189">
        <f t="shared" si="9"/>
        <v>4.0973497897978681E-4</v>
      </c>
      <c r="I71" s="168">
        <f t="shared" si="5"/>
        <v>3.3347275765526839E-2</v>
      </c>
      <c r="J71" s="204">
        <f t="shared" si="13"/>
        <v>1.9421463061371838E-2</v>
      </c>
      <c r="K71" s="158">
        <f t="shared" si="10"/>
        <v>2.8627278989262823E-2</v>
      </c>
      <c r="L71" s="197">
        <f t="shared" si="11"/>
        <v>4.0973497897978681E-4</v>
      </c>
      <c r="M71" s="158">
        <f t="shared" si="6"/>
        <v>2.8623507044467117E-2</v>
      </c>
      <c r="N71" s="182"/>
      <c r="O71" s="182"/>
      <c r="P71" s="182"/>
    </row>
    <row r="72" spans="1:16" x14ac:dyDescent="0.2">
      <c r="A72" s="178">
        <f t="shared" si="7"/>
        <v>38412</v>
      </c>
      <c r="B72" s="194">
        <v>62</v>
      </c>
      <c r="C72" s="135">
        <f>(Forecasts!C132/Forecasts!C131)^12-1</f>
        <v>3.6807587742595516E-2</v>
      </c>
      <c r="D72" s="144">
        <f>[2]A!$E70</f>
        <v>18.208552882941827</v>
      </c>
      <c r="E72" s="198">
        <f t="shared" si="4"/>
        <v>-0.59144711705817343</v>
      </c>
      <c r="F72" s="204">
        <f t="shared" si="12"/>
        <v>3.0376518704260357E-2</v>
      </c>
      <c r="G72" s="200">
        <f t="shared" si="8"/>
        <v>3.3105419291001491E-2</v>
      </c>
      <c r="H72" s="189">
        <f t="shared" si="9"/>
        <v>3.5266216462825607E-4</v>
      </c>
      <c r="I72" s="168">
        <f t="shared" si="5"/>
        <v>3.3104456911013519E-2</v>
      </c>
      <c r="J72" s="204">
        <f t="shared" si="13"/>
        <v>1.9421463061371838E-2</v>
      </c>
      <c r="K72" s="158">
        <f t="shared" si="10"/>
        <v>2.8387160557749185E-2</v>
      </c>
      <c r="L72" s="197">
        <f t="shared" si="11"/>
        <v>3.5266216462825607E-4</v>
      </c>
      <c r="M72" s="158">
        <f t="shared" si="6"/>
        <v>2.8383998695462712E-2</v>
      </c>
      <c r="N72" s="182"/>
      <c r="O72" s="182"/>
      <c r="P72" s="182"/>
    </row>
    <row r="73" spans="1:16" x14ac:dyDescent="0.2">
      <c r="A73" s="178">
        <f t="shared" si="7"/>
        <v>38443</v>
      </c>
      <c r="B73" s="193">
        <v>63</v>
      </c>
      <c r="C73" s="135">
        <f>(Forecasts!C133/Forecasts!C132)^12-1</f>
        <v>3.6531059829993495E-2</v>
      </c>
      <c r="D73" s="144">
        <f>[2]A!$E71</f>
        <v>18.209447117058183</v>
      </c>
      <c r="E73" s="198">
        <f t="shared" si="4"/>
        <v>-0.59055288294181807</v>
      </c>
      <c r="F73" s="204">
        <f t="shared" si="12"/>
        <v>3.0376518704260357E-2</v>
      </c>
      <c r="G73" s="200">
        <f t="shared" si="8"/>
        <v>3.2871625773081586E-2</v>
      </c>
      <c r="H73" s="189">
        <f t="shared" si="9"/>
        <v>3.0353913807886678E-4</v>
      </c>
      <c r="I73" s="168">
        <f t="shared" si="5"/>
        <v>3.2870868410432505E-2</v>
      </c>
      <c r="J73" s="204">
        <f t="shared" si="13"/>
        <v>1.9421463061371838E-2</v>
      </c>
      <c r="K73" s="158">
        <f t="shared" si="10"/>
        <v>2.8157125557454046E-2</v>
      </c>
      <c r="L73" s="197">
        <f t="shared" si="11"/>
        <v>3.0353913807886678E-4</v>
      </c>
      <c r="M73" s="158">
        <f t="shared" si="6"/>
        <v>2.8154473941989434E-2</v>
      </c>
      <c r="N73" s="182"/>
      <c r="O73" s="182"/>
      <c r="P73" s="182"/>
    </row>
    <row r="74" spans="1:16" x14ac:dyDescent="0.2">
      <c r="A74" s="178">
        <f t="shared" si="7"/>
        <v>38473</v>
      </c>
      <c r="B74" s="194">
        <v>64</v>
      </c>
      <c r="C74" s="135">
        <f>(Forecasts!C134/Forecasts!C133)^12-1</f>
        <v>3.6216220600145288E-2</v>
      </c>
      <c r="D74" s="144">
        <f>[2]A!$E72</f>
        <v>18.202220166365503</v>
      </c>
      <c r="E74" s="198">
        <f t="shared" si="4"/>
        <v>-0.59777983363449749</v>
      </c>
      <c r="F74" s="204">
        <f t="shared" si="12"/>
        <v>3.0376518704260357E-2</v>
      </c>
      <c r="G74" s="200">
        <f t="shared" si="8"/>
        <v>3.2623523937008882E-2</v>
      </c>
      <c r="H74" s="189">
        <f t="shared" si="9"/>
        <v>2.6125855730166754E-4</v>
      </c>
      <c r="I74" s="168">
        <f t="shared" si="5"/>
        <v>3.2622936887663524E-2</v>
      </c>
      <c r="J74" s="204">
        <f t="shared" si="13"/>
        <v>1.9421463061371838E-2</v>
      </c>
      <c r="K74" s="158">
        <f t="shared" si="10"/>
        <v>2.7910681011558431E-2</v>
      </c>
      <c r="L74" s="197">
        <f t="shared" si="11"/>
        <v>2.6125855730166754E-4</v>
      </c>
      <c r="M74" s="158">
        <f t="shared" si="6"/>
        <v>2.7908463130724145E-2</v>
      </c>
      <c r="N74" s="182"/>
      <c r="O74" s="182"/>
      <c r="P74" s="182"/>
    </row>
    <row r="75" spans="1:16" x14ac:dyDescent="0.2">
      <c r="A75" s="178">
        <f t="shared" si="7"/>
        <v>38504</v>
      </c>
      <c r="B75" s="193">
        <v>65</v>
      </c>
      <c r="C75" s="135">
        <f>(Forecasts!C135/Forecasts!C134)^12-1</f>
        <v>3.5904006501249031E-2</v>
      </c>
      <c r="D75" s="144">
        <f>[2]A!$E73</f>
        <v>17.973133182091967</v>
      </c>
      <c r="E75" s="198">
        <f t="shared" si="4"/>
        <v>-0.82686681790803362</v>
      </c>
      <c r="F75" s="204">
        <f t="shared" si="12"/>
        <v>3.0376518704260357E-2</v>
      </c>
      <c r="G75" s="200">
        <f t="shared" ref="G75:G106" si="14">$B$4+$B$5*$C75+$B$6*$C90+$B$7*$E75%</f>
        <v>3.2251641653052922E-2</v>
      </c>
      <c r="H75" s="189">
        <f t="shared" ref="H75:H106" si="15">EXP(-IF($B75&gt;=$H$6,$B75-$H$6,0)*$H$5)</f>
        <v>2.2486732417884819E-4</v>
      </c>
      <c r="I75" s="168">
        <f t="shared" si="5"/>
        <v>3.2251219999172923E-2</v>
      </c>
      <c r="J75" s="204">
        <f t="shared" si="13"/>
        <v>1.9421463061371838E-2</v>
      </c>
      <c r="K75" s="158">
        <f t="shared" ref="K75:K106" si="16">$D$4+$D$5*$C75+$D$6*$G75</f>
        <v>2.7558690321996392E-2</v>
      </c>
      <c r="L75" s="197">
        <f t="shared" ref="L75:L106" si="17">EXP(-IF($B75&gt;=$H$6,$B75-$H$6,0)*$H$5)</f>
        <v>2.2486732417884819E-4</v>
      </c>
      <c r="M75" s="158">
        <f t="shared" si="6"/>
        <v>2.7556860525476061E-2</v>
      </c>
      <c r="N75" s="182"/>
      <c r="O75" s="182"/>
      <c r="P75" s="182"/>
    </row>
    <row r="76" spans="1:16" x14ac:dyDescent="0.2">
      <c r="A76" s="178">
        <f t="shared" si="7"/>
        <v>38534</v>
      </c>
      <c r="B76" s="194">
        <v>66</v>
      </c>
      <c r="C76" s="135">
        <f>(Forecasts!C136/Forecasts!C135)^12-1</f>
        <v>3.5574771504863767E-2</v>
      </c>
      <c r="D76" s="144">
        <f>[2]A!$E74</f>
        <v>18.167111237145583</v>
      </c>
      <c r="E76" s="198">
        <f t="shared" ref="E76:E139" si="18">D76-$B$8</f>
        <v>-0.63288876285441731</v>
      </c>
      <c r="F76" s="204">
        <f t="shared" si="12"/>
        <v>3.0376518704260357E-2</v>
      </c>
      <c r="G76" s="200">
        <f t="shared" si="14"/>
        <v>3.2107194988876951E-2</v>
      </c>
      <c r="H76" s="189">
        <f t="shared" si="15"/>
        <v>1.9354509955809418E-4</v>
      </c>
      <c r="I76" s="168">
        <f t="shared" ref="I76:I139" si="19">H76*F76+(1-H76)*G76</f>
        <v>3.2106860024963144E-2</v>
      </c>
      <c r="J76" s="204">
        <f t="shared" si="13"/>
        <v>1.9421463061371838E-2</v>
      </c>
      <c r="K76" s="158">
        <f t="shared" si="16"/>
        <v>2.7399301809519945E-2</v>
      </c>
      <c r="L76" s="197">
        <f t="shared" si="17"/>
        <v>1.9354509955809418E-4</v>
      </c>
      <c r="M76" s="158">
        <f t="shared" ref="M76:M139" si="20">L76*J76+(1-L76)*K76</f>
        <v>2.7397757737925178E-2</v>
      </c>
      <c r="N76" s="182"/>
      <c r="O76" s="182"/>
      <c r="P76" s="182"/>
    </row>
    <row r="77" spans="1:16" x14ac:dyDescent="0.2">
      <c r="A77" s="178">
        <f t="shared" ref="A77:A140" si="21">DATE(YEAR(A76),MONTH(A76)+1,1)</f>
        <v>38565</v>
      </c>
      <c r="B77" s="193">
        <v>67</v>
      </c>
      <c r="C77" s="135">
        <f>(Forecasts!C137/Forecasts!C136)^12-1</f>
        <v>3.5250809860201127E-2</v>
      </c>
      <c r="D77" s="144">
        <f>[2]A!$E75</f>
        <v>17.999073969045345</v>
      </c>
      <c r="E77" s="198">
        <f t="shared" si="18"/>
        <v>-0.8009260309546562</v>
      </c>
      <c r="F77" s="204">
        <f t="shared" si="12"/>
        <v>3.0376518704260357E-2</v>
      </c>
      <c r="G77" s="200">
        <f t="shared" si="14"/>
        <v>3.1771102844194613E-2</v>
      </c>
      <c r="H77" s="189">
        <f t="shared" si="15"/>
        <v>1.6658581098763354E-4</v>
      </c>
      <c r="I77" s="168">
        <f t="shared" si="19"/>
        <v>3.1770870526264677E-2</v>
      </c>
      <c r="J77" s="204">
        <f t="shared" si="13"/>
        <v>1.9421463061371838E-2</v>
      </c>
      <c r="K77" s="158">
        <f t="shared" si="16"/>
        <v>2.7076631206548317E-2</v>
      </c>
      <c r="L77" s="197">
        <f t="shared" si="17"/>
        <v>1.6658581098763354E-4</v>
      </c>
      <c r="M77" s="158">
        <f t="shared" si="20"/>
        <v>2.7075355964154609E-2</v>
      </c>
      <c r="N77" s="182"/>
      <c r="O77" s="182"/>
      <c r="P77" s="182"/>
    </row>
    <row r="78" spans="1:16" x14ac:dyDescent="0.2">
      <c r="A78" s="178">
        <f t="shared" si="21"/>
        <v>38596</v>
      </c>
      <c r="B78" s="194">
        <v>68</v>
      </c>
      <c r="C78" s="135">
        <f>(Forecasts!C138/Forecasts!C137)^12-1</f>
        <v>3.4911557885600519E-2</v>
      </c>
      <c r="D78" s="144">
        <f>[2]A!$E76</f>
        <v>18.184432755413322</v>
      </c>
      <c r="E78" s="198">
        <f t="shared" si="18"/>
        <v>-0.61556724458667844</v>
      </c>
      <c r="F78" s="204">
        <f t="shared" si="12"/>
        <v>3.0376518704260357E-2</v>
      </c>
      <c r="G78" s="200">
        <f t="shared" si="14"/>
        <v>3.1621106780143605E-2</v>
      </c>
      <c r="H78" s="189">
        <f t="shared" si="15"/>
        <v>1.4338173627629318E-4</v>
      </c>
      <c r="I78" s="168">
        <f t="shared" si="19"/>
        <v>3.1620928328944337E-2</v>
      </c>
      <c r="J78" s="204">
        <f t="shared" si="13"/>
        <v>1.9421463061371838E-2</v>
      </c>
      <c r="K78" s="158">
        <f t="shared" si="16"/>
        <v>2.6911406106553237E-2</v>
      </c>
      <c r="L78" s="197">
        <f t="shared" si="17"/>
        <v>1.4338173627629318E-4</v>
      </c>
      <c r="M78" s="158">
        <f t="shared" si="20"/>
        <v>2.691033218551481E-2</v>
      </c>
      <c r="N78" s="182"/>
      <c r="O78" s="182"/>
      <c r="P78" s="182"/>
    </row>
    <row r="79" spans="1:16" x14ac:dyDescent="0.2">
      <c r="A79" s="178">
        <f t="shared" si="21"/>
        <v>38626</v>
      </c>
      <c r="B79" s="193">
        <v>69</v>
      </c>
      <c r="C79" s="135">
        <f>(Forecasts!C139/Forecasts!C138)^12-1</f>
        <v>3.4568724753448299E-2</v>
      </c>
      <c r="D79" s="144">
        <f>[2]A!$E77</f>
        <v>18.022385059938468</v>
      </c>
      <c r="E79" s="198">
        <f t="shared" si="18"/>
        <v>-0.77761494006153242</v>
      </c>
      <c r="F79" s="204">
        <f t="shared" si="12"/>
        <v>3.0376518704260357E-2</v>
      </c>
      <c r="G79" s="200">
        <f t="shared" si="14"/>
        <v>3.1284130182554305E-2</v>
      </c>
      <c r="H79" s="189">
        <f t="shared" si="15"/>
        <v>1.2340980408667956E-4</v>
      </c>
      <c r="I79" s="168">
        <f t="shared" si="19"/>
        <v>3.1284018174399582E-2</v>
      </c>
      <c r="J79" s="204">
        <f t="shared" si="13"/>
        <v>1.9421463061371838E-2</v>
      </c>
      <c r="K79" s="158">
        <f t="shared" si="16"/>
        <v>2.6585922304209794E-2</v>
      </c>
      <c r="L79" s="197">
        <f t="shared" si="17"/>
        <v>1.2340980408667956E-4</v>
      </c>
      <c r="M79" s="158">
        <f t="shared" si="20"/>
        <v>2.6585038139698248E-2</v>
      </c>
      <c r="N79" s="182"/>
      <c r="O79" s="182"/>
      <c r="P79" s="182"/>
    </row>
    <row r="80" spans="1:16" x14ac:dyDescent="0.2">
      <c r="A80" s="178">
        <f t="shared" si="21"/>
        <v>38657</v>
      </c>
      <c r="B80" s="194">
        <v>70</v>
      </c>
      <c r="C80" s="135">
        <f>(Forecasts!C140/Forecasts!C139)^12-1</f>
        <v>3.4234416810065005E-2</v>
      </c>
      <c r="D80" s="144">
        <f>[2]A!$E78</f>
        <v>18.145345783384606</v>
      </c>
      <c r="E80" s="198">
        <f t="shared" si="18"/>
        <v>-0.6546542166153948</v>
      </c>
      <c r="F80" s="204">
        <f t="shared" si="12"/>
        <v>3.0376518704260357E-2</v>
      </c>
      <c r="G80" s="200">
        <f t="shared" si="14"/>
        <v>3.110523086431962E-2</v>
      </c>
      <c r="H80" s="189">
        <f t="shared" si="15"/>
        <v>1.0621980274645875E-4</v>
      </c>
      <c r="I80" s="168">
        <f t="shared" si="19"/>
        <v>3.110515346065772E-2</v>
      </c>
      <c r="J80" s="204">
        <f t="shared" si="13"/>
        <v>1.9421463061371838E-2</v>
      </c>
      <c r="K80" s="158">
        <f t="shared" si="16"/>
        <v>2.639652382129036E-2</v>
      </c>
      <c r="L80" s="197">
        <f t="shared" si="17"/>
        <v>1.0621980274645875E-4</v>
      </c>
      <c r="M80" s="158">
        <f t="shared" si="20"/>
        <v>2.6395782931712297E-2</v>
      </c>
      <c r="N80" s="182"/>
      <c r="O80" s="182"/>
      <c r="P80" s="182"/>
    </row>
    <row r="81" spans="1:16" x14ac:dyDescent="0.2">
      <c r="A81" s="178">
        <f t="shared" si="21"/>
        <v>38687</v>
      </c>
      <c r="B81" s="193">
        <v>71</v>
      </c>
      <c r="C81" s="135">
        <f>(Forecasts!C141/Forecasts!C140)^12-1</f>
        <v>3.3887190091340669E-2</v>
      </c>
      <c r="D81" s="144">
        <f>[2]A!$E79</f>
        <v>18.16992807571096</v>
      </c>
      <c r="E81" s="198">
        <f t="shared" si="18"/>
        <v>-0.63007192428904091</v>
      </c>
      <c r="F81" s="204">
        <f t="shared" si="12"/>
        <v>3.0376518704260357E-2</v>
      </c>
      <c r="G81" s="200">
        <f t="shared" si="14"/>
        <v>3.0869057673251998E-2</v>
      </c>
      <c r="H81" s="189">
        <f t="shared" si="15"/>
        <v>9.1424231478173432E-5</v>
      </c>
      <c r="I81" s="168">
        <f t="shared" si="19"/>
        <v>3.0869012643255287E-2</v>
      </c>
      <c r="J81" s="204">
        <f t="shared" si="13"/>
        <v>1.9421463061371838E-2</v>
      </c>
      <c r="K81" s="158">
        <f t="shared" si="16"/>
        <v>2.6156748030586589E-2</v>
      </c>
      <c r="L81" s="197">
        <f t="shared" si="17"/>
        <v>9.1424231478173432E-5</v>
      </c>
      <c r="M81" s="158">
        <f t="shared" si="20"/>
        <v>2.6156132262334496E-2</v>
      </c>
      <c r="N81" s="182"/>
      <c r="O81" s="182"/>
      <c r="P81" s="182"/>
    </row>
    <row r="82" spans="1:16" x14ac:dyDescent="0.2">
      <c r="A82" s="178">
        <f t="shared" si="21"/>
        <v>38718</v>
      </c>
      <c r="B82" s="194">
        <v>72</v>
      </c>
      <c r="C82" s="135">
        <f>(Forecasts!C142/Forecasts!C141)^12-1</f>
        <v>3.3550196867407456E-2</v>
      </c>
      <c r="D82" s="144">
        <f>[2]A!$E80</f>
        <v>18.144393270240865</v>
      </c>
      <c r="E82" s="198">
        <f t="shared" si="18"/>
        <v>-0.65560672975913548</v>
      </c>
      <c r="F82" s="204">
        <f t="shared" si="12"/>
        <v>3.0376518704260357E-2</v>
      </c>
      <c r="G82" s="200">
        <f t="shared" si="14"/>
        <v>3.0622020941813564E-2</v>
      </c>
      <c r="H82" s="189">
        <f t="shared" si="15"/>
        <v>7.8689565271794696E-5</v>
      </c>
      <c r="I82" s="168">
        <f t="shared" si="19"/>
        <v>3.0622001623349219E-2</v>
      </c>
      <c r="J82" s="204">
        <f t="shared" si="13"/>
        <v>1.9421463061371838E-2</v>
      </c>
      <c r="K82" s="158">
        <f t="shared" si="16"/>
        <v>2.5908799363798009E-2</v>
      </c>
      <c r="L82" s="197">
        <f t="shared" si="17"/>
        <v>7.8689565271794696E-5</v>
      </c>
      <c r="M82" s="158">
        <f t="shared" si="20"/>
        <v>2.5908288878124599E-2</v>
      </c>
      <c r="N82" s="182"/>
      <c r="O82" s="182"/>
      <c r="P82" s="182"/>
    </row>
    <row r="83" spans="1:16" x14ac:dyDescent="0.2">
      <c r="A83" s="178">
        <f t="shared" si="21"/>
        <v>38749</v>
      </c>
      <c r="B83" s="193">
        <v>73</v>
      </c>
      <c r="C83" s="135">
        <f>(Forecasts!C143/Forecasts!C142)^12-1</f>
        <v>3.3201698079067699E-2</v>
      </c>
      <c r="D83" s="144">
        <f>[2]A!$E81</f>
        <v>18.16567227479927</v>
      </c>
      <c r="E83" s="198">
        <f t="shared" si="18"/>
        <v>-0.63432772520073044</v>
      </c>
      <c r="F83" s="204">
        <f t="shared" si="12"/>
        <v>3.0376518704260357E-2</v>
      </c>
      <c r="G83" s="200">
        <f t="shared" si="14"/>
        <v>3.0387291812187814E-2</v>
      </c>
      <c r="H83" s="189">
        <f t="shared" si="15"/>
        <v>6.7728736490853898E-5</v>
      </c>
      <c r="I83" s="168">
        <f t="shared" si="19"/>
        <v>3.0387291082538827E-2</v>
      </c>
      <c r="J83" s="204">
        <f t="shared" si="13"/>
        <v>1.9421463061371838E-2</v>
      </c>
      <c r="K83" s="158">
        <f t="shared" si="16"/>
        <v>2.567011959003896E-2</v>
      </c>
      <c r="L83" s="197">
        <f t="shared" si="17"/>
        <v>6.7728736490853898E-5</v>
      </c>
      <c r="M83" s="158">
        <f t="shared" si="20"/>
        <v>2.5669696376427509E-2</v>
      </c>
      <c r="N83" s="182"/>
      <c r="O83" s="182"/>
      <c r="P83" s="182"/>
    </row>
    <row r="84" spans="1:16" x14ac:dyDescent="0.2">
      <c r="A84" s="178">
        <f t="shared" si="21"/>
        <v>38777</v>
      </c>
      <c r="B84" s="194">
        <v>74</v>
      </c>
      <c r="C84" s="135">
        <f>(Forecasts!C144/Forecasts!C143)^12-1</f>
        <v>3.285360544915239E-2</v>
      </c>
      <c r="D84" s="144">
        <f>[2]A!$E82</f>
        <v>18.15710643766727</v>
      </c>
      <c r="E84" s="198">
        <f t="shared" si="18"/>
        <v>-0.64289356233273054</v>
      </c>
      <c r="F84" s="204">
        <f t="shared" si="12"/>
        <v>3.0376518704260357E-2</v>
      </c>
      <c r="G84" s="200">
        <f t="shared" si="14"/>
        <v>3.0141808831366093E-2</v>
      </c>
      <c r="H84" s="189">
        <f t="shared" si="15"/>
        <v>5.8294663730868811E-5</v>
      </c>
      <c r="I84" s="168">
        <f t="shared" si="19"/>
        <v>3.0141822513699207E-2</v>
      </c>
      <c r="J84" s="204">
        <f t="shared" si="13"/>
        <v>1.9421463061371838E-2</v>
      </c>
      <c r="K84" s="158">
        <f t="shared" si="16"/>
        <v>2.5422289544775621E-2</v>
      </c>
      <c r="L84" s="197">
        <f t="shared" si="17"/>
        <v>5.8294663730868811E-5</v>
      </c>
      <c r="M84" s="158">
        <f t="shared" si="20"/>
        <v>2.5421939728613667E-2</v>
      </c>
      <c r="N84" s="182"/>
      <c r="O84" s="182"/>
      <c r="P84" s="182"/>
    </row>
    <row r="85" spans="1:16" x14ac:dyDescent="0.2">
      <c r="A85" s="178">
        <f t="shared" si="21"/>
        <v>38808</v>
      </c>
      <c r="B85" s="193">
        <v>75</v>
      </c>
      <c r="C85" s="135">
        <f>(Forecasts!C145/Forecasts!C144)^12-1</f>
        <v>3.2540078668840122E-2</v>
      </c>
      <c r="D85" s="144">
        <f>[2]A!$E83</f>
        <v>18.164893562332733</v>
      </c>
      <c r="E85" s="198">
        <f t="shared" si="18"/>
        <v>-0.63510643766726815</v>
      </c>
      <c r="F85" s="204">
        <f t="shared" si="12"/>
        <v>3.0376518704260357E-2</v>
      </c>
      <c r="G85" s="200">
        <f t="shared" si="14"/>
        <v>2.9917397084555548E-2</v>
      </c>
      <c r="H85" s="189">
        <f t="shared" si="15"/>
        <v>5.0174682056175283E-5</v>
      </c>
      <c r="I85" s="168">
        <f t="shared" si="19"/>
        <v>2.9917420120836844E-2</v>
      </c>
      <c r="J85" s="204">
        <f t="shared" si="13"/>
        <v>1.9421463061371838E-2</v>
      </c>
      <c r="K85" s="158">
        <f t="shared" si="16"/>
        <v>2.5196243082198568E-2</v>
      </c>
      <c r="L85" s="197">
        <f t="shared" si="17"/>
        <v>5.0174682056175283E-5</v>
      </c>
      <c r="M85" s="158">
        <f t="shared" si="20"/>
        <v>2.5195953334447081E-2</v>
      </c>
      <c r="N85" s="182"/>
      <c r="O85" s="182"/>
      <c r="P85" s="182"/>
    </row>
    <row r="86" spans="1:16" x14ac:dyDescent="0.2">
      <c r="A86" s="178">
        <f t="shared" si="21"/>
        <v>38838</v>
      </c>
      <c r="B86" s="194">
        <v>76</v>
      </c>
      <c r="C86" s="135">
        <f>(Forecasts!C146/Forecasts!C145)^12-1</f>
        <v>3.2194473689474146E-2</v>
      </c>
      <c r="D86" s="144">
        <f>[2]A!$E84</f>
        <v>18.158004952051748</v>
      </c>
      <c r="E86" s="198">
        <f t="shared" si="18"/>
        <v>-0.64199504794825302</v>
      </c>
      <c r="F86" s="204">
        <f t="shared" si="12"/>
        <v>3.0376518704260357E-2</v>
      </c>
      <c r="G86" s="200">
        <f t="shared" si="14"/>
        <v>2.967780756738074E-2</v>
      </c>
      <c r="H86" s="189">
        <f t="shared" si="15"/>
        <v>4.3185749060341349E-5</v>
      </c>
      <c r="I86" s="168">
        <f t="shared" si="19"/>
        <v>2.9677837741744564E-2</v>
      </c>
      <c r="J86" s="204">
        <f t="shared" si="13"/>
        <v>1.9421463061371838E-2</v>
      </c>
      <c r="K86" s="158">
        <f t="shared" si="16"/>
        <v>2.4953723102263212E-2</v>
      </c>
      <c r="L86" s="197">
        <f t="shared" si="17"/>
        <v>4.3185749060341349E-5</v>
      </c>
      <c r="M86" s="158">
        <f t="shared" si="20"/>
        <v>2.4953484187469351E-2</v>
      </c>
      <c r="N86" s="182"/>
      <c r="O86" s="182"/>
      <c r="P86" s="182"/>
    </row>
    <row r="87" spans="1:16" x14ac:dyDescent="0.2">
      <c r="A87" s="178">
        <f t="shared" si="21"/>
        <v>38869</v>
      </c>
      <c r="B87" s="193">
        <v>77</v>
      </c>
      <c r="C87" s="135">
        <f>(Forecasts!C147/Forecasts!C146)^12-1</f>
        <v>3.1862022697374703E-2</v>
      </c>
      <c r="D87" s="144">
        <f>[2]A!$E85</f>
        <v>17.919995047948255</v>
      </c>
      <c r="E87" s="198">
        <f t="shared" si="18"/>
        <v>-0.88000495205174545</v>
      </c>
      <c r="F87" s="204">
        <f t="shared" si="12"/>
        <v>3.0376518704260357E-2</v>
      </c>
      <c r="G87" s="200">
        <f t="shared" si="14"/>
        <v>2.9314993323360752E-2</v>
      </c>
      <c r="H87" s="189">
        <f t="shared" si="15"/>
        <v>3.7170318684126734E-5</v>
      </c>
      <c r="I87" s="168">
        <f t="shared" si="19"/>
        <v>2.9315032780597453E-2</v>
      </c>
      <c r="J87" s="204">
        <f t="shared" si="13"/>
        <v>1.9421463061371838E-2</v>
      </c>
      <c r="K87" s="158">
        <f t="shared" si="16"/>
        <v>2.4607279765487287E-2</v>
      </c>
      <c r="L87" s="197">
        <f t="shared" si="17"/>
        <v>3.7170318684126734E-5</v>
      </c>
      <c r="M87" s="158">
        <f t="shared" si="20"/>
        <v>2.4607087007027757E-2</v>
      </c>
      <c r="N87" s="182"/>
      <c r="O87" s="182"/>
      <c r="P87" s="182"/>
    </row>
    <row r="88" spans="1:16" x14ac:dyDescent="0.2">
      <c r="A88" s="178">
        <f t="shared" si="21"/>
        <v>38899</v>
      </c>
      <c r="B88" s="194">
        <v>78</v>
      </c>
      <c r="C88" s="135">
        <f>(Forecasts!C148/Forecasts!C147)^12-1</f>
        <v>3.1521041797762495E-2</v>
      </c>
      <c r="D88" s="144">
        <f>[2]A!$E86</f>
        <v>18.130542270809038</v>
      </c>
      <c r="E88" s="198">
        <f t="shared" si="18"/>
        <v>-0.66945772919096314</v>
      </c>
      <c r="F88" s="204">
        <f t="shared" si="12"/>
        <v>3.0376518704260357E-2</v>
      </c>
      <c r="G88" s="200">
        <f t="shared" si="14"/>
        <v>2.9197706793762872E-2</v>
      </c>
      <c r="H88" s="189">
        <f t="shared" si="15"/>
        <v>3.1992789777689226E-5</v>
      </c>
      <c r="I88" s="168">
        <f t="shared" si="19"/>
        <v>2.9197744507244511E-2</v>
      </c>
      <c r="J88" s="204">
        <f t="shared" si="13"/>
        <v>1.9421463061371838E-2</v>
      </c>
      <c r="K88" s="158">
        <f t="shared" si="16"/>
        <v>2.4469832864623366E-2</v>
      </c>
      <c r="L88" s="197">
        <f t="shared" si="17"/>
        <v>3.1992789777689226E-5</v>
      </c>
      <c r="M88" s="158">
        <f t="shared" si="20"/>
        <v>2.4469671353189532E-2</v>
      </c>
      <c r="N88" s="182"/>
      <c r="O88" s="182"/>
      <c r="P88" s="182"/>
    </row>
    <row r="89" spans="1:16" x14ac:dyDescent="0.2">
      <c r="A89" s="178">
        <f t="shared" si="21"/>
        <v>38930</v>
      </c>
      <c r="B89" s="193">
        <v>79</v>
      </c>
      <c r="C89" s="135">
        <f>(Forecasts!C149/Forecasts!C148)^12-1</f>
        <v>3.1193947542840661E-2</v>
      </c>
      <c r="D89" s="144">
        <f>[2]A!$E87</f>
        <v>17.962714774325807</v>
      </c>
      <c r="E89" s="198">
        <f t="shared" si="18"/>
        <v>-0.83728522567419361</v>
      </c>
      <c r="F89" s="204">
        <f t="shared" si="12"/>
        <v>3.0376518704260357E-2</v>
      </c>
      <c r="G89" s="200">
        <f t="shared" si="14"/>
        <v>2.8883026453008252E-2</v>
      </c>
      <c r="H89" s="189">
        <f t="shared" si="15"/>
        <v>2.7536449349747158E-5</v>
      </c>
      <c r="I89" s="168">
        <f t="shared" si="19"/>
        <v>2.8883067578481983E-2</v>
      </c>
      <c r="J89" s="204">
        <f t="shared" si="13"/>
        <v>1.9421463061371838E-2</v>
      </c>
      <c r="K89" s="158">
        <f t="shared" si="16"/>
        <v>2.4165127899491688E-2</v>
      </c>
      <c r="L89" s="197">
        <f t="shared" si="17"/>
        <v>2.7536449349747158E-5</v>
      </c>
      <c r="M89" s="158">
        <f t="shared" si="20"/>
        <v>2.4164997275805143E-2</v>
      </c>
      <c r="N89" s="182"/>
      <c r="O89" s="182"/>
      <c r="P89" s="182"/>
    </row>
    <row r="90" spans="1:16" x14ac:dyDescent="0.2">
      <c r="A90" s="178">
        <f t="shared" si="21"/>
        <v>38961</v>
      </c>
      <c r="B90" s="194">
        <v>80</v>
      </c>
      <c r="C90" s="135">
        <f>(Forecasts!C150/Forecasts!C149)^12-1</f>
        <v>3.0859329353821519E-2</v>
      </c>
      <c r="D90" s="144">
        <f>[2]A!$E88</f>
        <v>18.15493202334018</v>
      </c>
      <c r="E90" s="198">
        <f t="shared" si="18"/>
        <v>-0.64506797665982063</v>
      </c>
      <c r="F90" s="204">
        <f t="shared" si="12"/>
        <v>3.0376518704260357E-2</v>
      </c>
      <c r="G90" s="200">
        <f t="shared" si="14"/>
        <v>2.8762418885212693E-2</v>
      </c>
      <c r="H90" s="189">
        <f t="shared" si="15"/>
        <v>2.3700841597751968E-5</v>
      </c>
      <c r="I90" s="168">
        <f t="shared" si="19"/>
        <v>2.8762457140736827E-2</v>
      </c>
      <c r="J90" s="204">
        <f t="shared" si="13"/>
        <v>1.9421463061371838E-2</v>
      </c>
      <c r="K90" s="158">
        <f t="shared" si="16"/>
        <v>2.4025535046423397E-2</v>
      </c>
      <c r="L90" s="197">
        <f t="shared" si="17"/>
        <v>2.3700841597751968E-5</v>
      </c>
      <c r="M90" s="158">
        <f t="shared" si="20"/>
        <v>2.4025425926042576E-2</v>
      </c>
      <c r="N90" s="182"/>
      <c r="O90" s="182"/>
      <c r="P90" s="182"/>
    </row>
    <row r="91" spans="1:16" x14ac:dyDescent="0.2">
      <c r="A91" s="178">
        <f t="shared" si="21"/>
        <v>38991</v>
      </c>
      <c r="B91" s="193">
        <v>81</v>
      </c>
      <c r="C91" s="135">
        <f>(Forecasts!C151/Forecasts!C150)^12-1</f>
        <v>3.0528508513635533E-2</v>
      </c>
      <c r="D91" s="144">
        <f>[2]A!$E89</f>
        <v>17.992990751276785</v>
      </c>
      <c r="E91" s="198">
        <f t="shared" si="18"/>
        <v>-0.80700924872321522</v>
      </c>
      <c r="F91" s="204">
        <f t="shared" si="12"/>
        <v>3.0376518704260357E-2</v>
      </c>
      <c r="G91" s="200">
        <f t="shared" si="14"/>
        <v>2.8453660895486021E-2</v>
      </c>
      <c r="H91" s="189">
        <f t="shared" si="15"/>
        <v>2.0399503411171959E-5</v>
      </c>
      <c r="I91" s="168">
        <f t="shared" si="19"/>
        <v>2.8453700120830452E-2</v>
      </c>
      <c r="J91" s="204">
        <f t="shared" si="13"/>
        <v>1.9421463061371838E-2</v>
      </c>
      <c r="K91" s="158">
        <f t="shared" si="16"/>
        <v>2.372548749362682E-2</v>
      </c>
      <c r="L91" s="197">
        <f t="shared" si="17"/>
        <v>2.0399503411171959E-5</v>
      </c>
      <c r="M91" s="158">
        <f t="shared" si="20"/>
        <v>2.3725399693665734E-2</v>
      </c>
      <c r="N91" s="182"/>
      <c r="O91" s="182"/>
      <c r="P91" s="182"/>
    </row>
    <row r="92" spans="1:16" x14ac:dyDescent="0.2">
      <c r="A92" s="178">
        <f t="shared" si="21"/>
        <v>39022</v>
      </c>
      <c r="B92" s="194">
        <v>82</v>
      </c>
      <c r="C92" s="135">
        <f>(Forecasts!C152/Forecasts!C151)^12-1</f>
        <v>3.0212285151029805E-2</v>
      </c>
      <c r="D92" s="144">
        <f>[2]A!$E90</f>
        <v>18.127408407930201</v>
      </c>
      <c r="E92" s="198">
        <f t="shared" si="18"/>
        <v>-0.67259159206980001</v>
      </c>
      <c r="F92" s="204">
        <f t="shared" si="12"/>
        <v>3.0376518704260357E-2</v>
      </c>
      <c r="G92" s="200">
        <f t="shared" si="14"/>
        <v>2.8312734156737438E-2</v>
      </c>
      <c r="H92" s="189">
        <f t="shared" si="15"/>
        <v>1.7558015301105876E-5</v>
      </c>
      <c r="I92" s="168">
        <f t="shared" si="19"/>
        <v>2.8312770392698101E-2</v>
      </c>
      <c r="J92" s="204">
        <f t="shared" si="13"/>
        <v>1.9421463061371838E-2</v>
      </c>
      <c r="K92" s="158">
        <f t="shared" si="16"/>
        <v>2.3570526785472758E-2</v>
      </c>
      <c r="L92" s="197">
        <f t="shared" si="17"/>
        <v>1.7558015301105876E-5</v>
      </c>
      <c r="M92" s="158">
        <f t="shared" si="20"/>
        <v>2.3570453936148403E-2</v>
      </c>
      <c r="N92" s="182"/>
      <c r="O92" s="182"/>
      <c r="P92" s="182"/>
    </row>
    <row r="93" spans="1:16" x14ac:dyDescent="0.2">
      <c r="A93" s="178">
        <f t="shared" si="21"/>
        <v>39052</v>
      </c>
      <c r="B93" s="193">
        <v>83</v>
      </c>
      <c r="C93" s="135">
        <f>(Forecasts!C153/Forecasts!C152)^12-1</f>
        <v>2.9889863868639122E-2</v>
      </c>
      <c r="D93" s="144">
        <f>[2]A!$E91</f>
        <v>18.144259660058172</v>
      </c>
      <c r="E93" s="198">
        <f t="shared" si="18"/>
        <v>-0.65574033994182912</v>
      </c>
      <c r="F93" s="204">
        <f t="shared" si="12"/>
        <v>3.0376518704260357E-2</v>
      </c>
      <c r="G93" s="200">
        <f t="shared" si="14"/>
        <v>2.8106887715854494E-2</v>
      </c>
      <c r="H93" s="189">
        <f t="shared" si="15"/>
        <v>1.5112323819855033E-5</v>
      </c>
      <c r="I93" s="168">
        <f t="shared" si="19"/>
        <v>2.8106922015252944E-2</v>
      </c>
      <c r="J93" s="204">
        <f t="shared" si="13"/>
        <v>1.9421463061371838E-2</v>
      </c>
      <c r="K93" s="158">
        <f t="shared" si="16"/>
        <v>2.3359384158737256E-2</v>
      </c>
      <c r="L93" s="197">
        <f t="shared" si="17"/>
        <v>1.5112323819855033E-5</v>
      </c>
      <c r="M93" s="158">
        <f t="shared" si="20"/>
        <v>2.3359324647598455E-2</v>
      </c>
      <c r="N93" s="182"/>
      <c r="O93" s="182"/>
      <c r="P93" s="182"/>
    </row>
    <row r="94" spans="1:16" x14ac:dyDescent="0.2">
      <c r="A94" s="178">
        <f t="shared" si="21"/>
        <v>39083</v>
      </c>
      <c r="B94" s="194">
        <v>84</v>
      </c>
      <c r="C94" s="135">
        <f>(Forecasts!C154/Forecasts!C153)^12-1</f>
        <v>2.9582289245918547E-2</v>
      </c>
      <c r="D94" s="144">
        <f>[2]A!$E92</f>
        <v>18.163550283284859</v>
      </c>
      <c r="E94" s="198">
        <f t="shared" si="18"/>
        <v>-0.63644971671514128</v>
      </c>
      <c r="F94" s="204">
        <f t="shared" si="12"/>
        <v>3.0376518704260357E-2</v>
      </c>
      <c r="G94" s="200">
        <f t="shared" si="14"/>
        <v>2.7915883229596379E-2</v>
      </c>
      <c r="H94" s="189">
        <f t="shared" si="15"/>
        <v>1.300729765406762E-5</v>
      </c>
      <c r="I94" s="168">
        <f t="shared" si="19"/>
        <v>2.7915915235814416E-2</v>
      </c>
      <c r="J94" s="204">
        <f t="shared" si="13"/>
        <v>1.9421463061371838E-2</v>
      </c>
      <c r="K94" s="158">
        <f t="shared" si="16"/>
        <v>2.3162549689110024E-2</v>
      </c>
      <c r="L94" s="197">
        <f t="shared" si="17"/>
        <v>1.300729765406762E-5</v>
      </c>
      <c r="M94" s="158">
        <f t="shared" si="20"/>
        <v>2.3162501027682705E-2</v>
      </c>
      <c r="N94" s="182"/>
      <c r="O94" s="182"/>
      <c r="P94" s="182"/>
    </row>
    <row r="95" spans="1:16" x14ac:dyDescent="0.2">
      <c r="A95" s="178">
        <f t="shared" si="21"/>
        <v>39114</v>
      </c>
      <c r="B95" s="193">
        <v>85</v>
      </c>
      <c r="C95" s="135">
        <f>(Forecasts!C155/Forecasts!C154)^12-1</f>
        <v>2.9269280299250466E-2</v>
      </c>
      <c r="D95" s="144">
        <f>[2]A!$E93</f>
        <v>18.239649716715142</v>
      </c>
      <c r="E95" s="198">
        <f t="shared" si="18"/>
        <v>-0.56035028328485836</v>
      </c>
      <c r="F95" s="204">
        <f t="shared" si="12"/>
        <v>3.0376518704260357E-2</v>
      </c>
      <c r="G95" s="200">
        <f t="shared" si="14"/>
        <v>2.7750459062896055E-2</v>
      </c>
      <c r="H95" s="189">
        <f t="shared" si="15"/>
        <v>1.119548484259094E-5</v>
      </c>
      <c r="I95" s="168">
        <f t="shared" si="19"/>
        <v>2.7750488462906966E-2</v>
      </c>
      <c r="J95" s="204">
        <f t="shared" si="13"/>
        <v>1.9421463061371838E-2</v>
      </c>
      <c r="K95" s="158">
        <f t="shared" si="16"/>
        <v>2.2986994051394427E-2</v>
      </c>
      <c r="L95" s="197">
        <f t="shared" si="17"/>
        <v>1.119548484259094E-5</v>
      </c>
      <c r="M95" s="158">
        <f t="shared" si="20"/>
        <v>2.2986954133546272E-2</v>
      </c>
      <c r="N95" s="182"/>
      <c r="O95" s="182"/>
      <c r="P95" s="182"/>
    </row>
    <row r="96" spans="1:16" x14ac:dyDescent="0.2">
      <c r="A96" s="178">
        <f t="shared" si="21"/>
        <v>39142</v>
      </c>
      <c r="B96" s="194">
        <v>86</v>
      </c>
      <c r="C96" s="135">
        <f>(Forecasts!C156/Forecasts!C155)^12-1</f>
        <v>2.896136731323451E-2</v>
      </c>
      <c r="D96" s="144">
        <f>[2]A!$E94</f>
        <v>18.290473273043357</v>
      </c>
      <c r="E96" s="198">
        <f t="shared" si="18"/>
        <v>-0.50952672695664347</v>
      </c>
      <c r="F96" s="204">
        <f t="shared" si="12"/>
        <v>3.0376518704260357E-2</v>
      </c>
      <c r="G96" s="200">
        <f t="shared" si="14"/>
        <v>2.7577885177906394E-2</v>
      </c>
      <c r="H96" s="189">
        <f t="shared" si="15"/>
        <v>9.6360431039638684E-6</v>
      </c>
      <c r="I96" s="168">
        <f t="shared" si="19"/>
        <v>2.7577912145659685E-2</v>
      </c>
      <c r="J96" s="204">
        <f t="shared" si="13"/>
        <v>1.9421463061371838E-2</v>
      </c>
      <c r="K96" s="158">
        <f t="shared" si="16"/>
        <v>2.2805880864252528E-2</v>
      </c>
      <c r="L96" s="197">
        <f t="shared" si="17"/>
        <v>9.6360431039638684E-6</v>
      </c>
      <c r="M96" s="158">
        <f t="shared" si="20"/>
        <v>2.2805848251856695E-2</v>
      </c>
      <c r="N96" s="182"/>
      <c r="O96" s="182"/>
      <c r="P96" s="182"/>
    </row>
    <row r="97" spans="1:16" x14ac:dyDescent="0.2">
      <c r="A97" s="178">
        <f t="shared" si="21"/>
        <v>39173</v>
      </c>
      <c r="B97" s="193">
        <v>87</v>
      </c>
      <c r="C97" s="135">
        <f>(Forecasts!C157/Forecasts!C156)^12-1</f>
        <v>2.8687777481148036E-2</v>
      </c>
      <c r="D97" s="144">
        <f>[2]A!$E95</f>
        <v>18.342526726956653</v>
      </c>
      <c r="E97" s="198">
        <f t="shared" si="18"/>
        <v>-0.45747327304334817</v>
      </c>
      <c r="F97" s="204">
        <f t="shared" si="12"/>
        <v>3.0376518704260357E-2</v>
      </c>
      <c r="G97" s="200">
        <f t="shared" si="14"/>
        <v>2.741880535414477E-2</v>
      </c>
      <c r="H97" s="189">
        <f t="shared" si="15"/>
        <v>8.2938191607573704E-6</v>
      </c>
      <c r="I97" s="168">
        <f t="shared" si="19"/>
        <v>2.7418829884884421E-2</v>
      </c>
      <c r="J97" s="204">
        <f t="shared" si="13"/>
        <v>1.9421463061371838E-2</v>
      </c>
      <c r="K97" s="158">
        <f t="shared" si="16"/>
        <v>2.2640046323238912E-2</v>
      </c>
      <c r="L97" s="197">
        <f t="shared" si="17"/>
        <v>8.2938191607573704E-6</v>
      </c>
      <c r="M97" s="158">
        <f t="shared" si="20"/>
        <v>2.2640019628891381E-2</v>
      </c>
      <c r="N97" s="182"/>
      <c r="O97" s="182"/>
      <c r="P97" s="182"/>
    </row>
    <row r="98" spans="1:16" x14ac:dyDescent="0.2">
      <c r="A98" s="178">
        <f t="shared" si="21"/>
        <v>39203</v>
      </c>
      <c r="B98" s="194">
        <v>88</v>
      </c>
      <c r="C98" s="135">
        <f>(Forecasts!C158/Forecasts!C157)^12-1</f>
        <v>2.8390021924683095E-2</v>
      </c>
      <c r="D98" s="144">
        <f>[2]A!$E96</f>
        <v>18.392311060869456</v>
      </c>
      <c r="E98" s="198">
        <f t="shared" si="18"/>
        <v>-0.40768893913054427</v>
      </c>
      <c r="F98" s="204">
        <f t="shared" si="12"/>
        <v>3.0376518704260357E-2</v>
      </c>
      <c r="G98" s="200">
        <f t="shared" si="14"/>
        <v>2.7253613185056681E-2</v>
      </c>
      <c r="H98" s="189">
        <f t="shared" si="15"/>
        <v>7.1385563066908454E-6</v>
      </c>
      <c r="I98" s="168">
        <f t="shared" si="19"/>
        <v>2.7253635478093566E-2</v>
      </c>
      <c r="J98" s="204">
        <f t="shared" si="13"/>
        <v>1.9421463061371838E-2</v>
      </c>
      <c r="K98" s="158">
        <f t="shared" si="16"/>
        <v>2.2466351663013921E-2</v>
      </c>
      <c r="L98" s="197">
        <f t="shared" si="17"/>
        <v>7.1385563066908454E-6</v>
      </c>
      <c r="M98" s="158">
        <f t="shared" si="20"/>
        <v>2.2466329926905188E-2</v>
      </c>
      <c r="N98" s="182"/>
      <c r="O98" s="182"/>
      <c r="P98" s="182"/>
    </row>
    <row r="99" spans="1:16" x14ac:dyDescent="0.2">
      <c r="A99" s="178">
        <f t="shared" si="21"/>
        <v>39234</v>
      </c>
      <c r="B99" s="193">
        <v>89</v>
      </c>
      <c r="C99" s="135">
        <f>(Forecasts!C159/Forecasts!C158)^12-1</f>
        <v>2.8107136648731101E-2</v>
      </c>
      <c r="D99" s="144">
        <f>[2]A!$E97</f>
        <v>18.202308126482322</v>
      </c>
      <c r="E99" s="198">
        <f t="shared" si="18"/>
        <v>-0.59769187351767883</v>
      </c>
      <c r="F99" s="204">
        <f t="shared" ref="F99:F162" si="22">F98</f>
        <v>3.0376518704260357E-2</v>
      </c>
      <c r="G99" s="200">
        <f t="shared" si="14"/>
        <v>2.6961835313398783E-2</v>
      </c>
      <c r="H99" s="189">
        <f t="shared" si="15"/>
        <v>6.1442123533282098E-6</v>
      </c>
      <c r="I99" s="168">
        <f t="shared" si="19"/>
        <v>2.6961856293938654E-2</v>
      </c>
      <c r="J99" s="204">
        <f t="shared" ref="J99:J162" si="23">J98</f>
        <v>1.9421463061371838E-2</v>
      </c>
      <c r="K99" s="158">
        <f t="shared" si="16"/>
        <v>2.2186047087667651E-2</v>
      </c>
      <c r="L99" s="197">
        <f t="shared" si="17"/>
        <v>6.1442123533282098E-6</v>
      </c>
      <c r="M99" s="158">
        <f t="shared" si="20"/>
        <v>2.2186030101476326E-2</v>
      </c>
      <c r="N99" s="182"/>
      <c r="O99" s="182"/>
      <c r="P99" s="182"/>
    </row>
    <row r="100" spans="1:16" x14ac:dyDescent="0.2">
      <c r="A100" s="178">
        <f t="shared" si="21"/>
        <v>39264</v>
      </c>
      <c r="B100" s="194">
        <v>90</v>
      </c>
      <c r="C100" s="135">
        <f>(Forecasts!C160/Forecasts!C159)^12-1</f>
        <v>2.7820364502043393E-2</v>
      </c>
      <c r="D100" s="144">
        <f>[2]A!$E98</f>
        <v>18.460186056552072</v>
      </c>
      <c r="E100" s="198">
        <f t="shared" si="18"/>
        <v>-0.33981394344792903</v>
      </c>
      <c r="F100" s="204">
        <f t="shared" si="22"/>
        <v>3.0376518704260357E-2</v>
      </c>
      <c r="G100" s="200">
        <f t="shared" si="14"/>
        <v>2.6916899549858229E-2</v>
      </c>
      <c r="H100" s="189">
        <f t="shared" si="15"/>
        <v>5.2883725813589637E-6</v>
      </c>
      <c r="I100" s="168">
        <f t="shared" si="19"/>
        <v>2.6916917845613304E-2</v>
      </c>
      <c r="J100" s="204">
        <f t="shared" si="23"/>
        <v>1.9421463061371838E-2</v>
      </c>
      <c r="K100" s="158">
        <f t="shared" si="16"/>
        <v>2.2116368845851518E-2</v>
      </c>
      <c r="L100" s="197">
        <f t="shared" si="17"/>
        <v>5.2883725813589637E-6</v>
      </c>
      <c r="M100" s="158">
        <f t="shared" si="20"/>
        <v>2.2116354594185657E-2</v>
      </c>
      <c r="N100" s="182"/>
      <c r="O100" s="182"/>
      <c r="P100" s="182"/>
    </row>
    <row r="101" spans="1:16" x14ac:dyDescent="0.2">
      <c r="A101" s="178">
        <f t="shared" si="21"/>
        <v>39295</v>
      </c>
      <c r="B101" s="193">
        <v>91</v>
      </c>
      <c r="C101" s="135">
        <f>(Forecasts!C161/Forecasts!C160)^12-1</f>
        <v>2.7548285489642943E-2</v>
      </c>
      <c r="D101" s="144">
        <f>[2]A!$E99</f>
        <v>18.336058130407217</v>
      </c>
      <c r="E101" s="198">
        <f t="shared" si="18"/>
        <v>-0.46394186959278372</v>
      </c>
      <c r="F101" s="204">
        <f t="shared" si="22"/>
        <v>3.0376518704260357E-2</v>
      </c>
      <c r="G101" s="200">
        <f t="shared" si="14"/>
        <v>2.6671916198612425E-2</v>
      </c>
      <c r="H101" s="189">
        <f t="shared" si="15"/>
        <v>4.5517444630832396E-6</v>
      </c>
      <c r="I101" s="168">
        <f t="shared" si="19"/>
        <v>2.6671933061016367E-2</v>
      </c>
      <c r="J101" s="204">
        <f t="shared" si="23"/>
        <v>1.9421463061371838E-2</v>
      </c>
      <c r="K101" s="158">
        <f t="shared" si="16"/>
        <v>2.1877251468184703E-2</v>
      </c>
      <c r="L101" s="197">
        <f t="shared" si="17"/>
        <v>4.5517444630832396E-6</v>
      </c>
      <c r="M101" s="158">
        <f t="shared" si="20"/>
        <v>2.187724029006342E-2</v>
      </c>
      <c r="N101" s="182"/>
      <c r="O101" s="182"/>
      <c r="P101" s="182"/>
    </row>
    <row r="102" spans="1:16" x14ac:dyDescent="0.2">
      <c r="A102" s="178">
        <f t="shared" si="21"/>
        <v>39326</v>
      </c>
      <c r="B102" s="194">
        <v>92</v>
      </c>
      <c r="C102" s="135">
        <f>(Forecasts!C162/Forecasts!C161)^12-1</f>
        <v>2.7272824790042449E-2</v>
      </c>
      <c r="D102" s="144">
        <f>[2]A!$E100</f>
        <v>18.581190446882886</v>
      </c>
      <c r="E102" s="198">
        <f t="shared" si="18"/>
        <v>-0.21880955311711503</v>
      </c>
      <c r="F102" s="204">
        <f t="shared" si="22"/>
        <v>3.0376518704260357E-2</v>
      </c>
      <c r="G102" s="200">
        <f t="shared" si="14"/>
        <v>2.6628295736936834E-2</v>
      </c>
      <c r="H102" s="189">
        <f t="shared" si="15"/>
        <v>3.9177227660243348E-6</v>
      </c>
      <c r="I102" s="168">
        <f t="shared" si="19"/>
        <v>2.6628310421435285E-2</v>
      </c>
      <c r="J102" s="204">
        <f t="shared" si="23"/>
        <v>1.9421463061371838E-2</v>
      </c>
      <c r="K102" s="158">
        <f t="shared" si="16"/>
        <v>2.180993075719562E-2</v>
      </c>
      <c r="L102" s="197">
        <f t="shared" si="17"/>
        <v>3.9177227660243348E-6</v>
      </c>
      <c r="M102" s="158">
        <f t="shared" si="20"/>
        <v>2.1809921399841354E-2</v>
      </c>
      <c r="N102" s="182"/>
      <c r="O102" s="182"/>
      <c r="P102" s="182"/>
    </row>
    <row r="103" spans="1:16" x14ac:dyDescent="0.2">
      <c r="A103" s="178">
        <f t="shared" si="21"/>
        <v>39356</v>
      </c>
      <c r="B103" s="193">
        <v>93</v>
      </c>
      <c r="C103" s="135">
        <f>(Forecasts!C163/Forecasts!C162)^12-1</f>
        <v>2.7003192437548007E-2</v>
      </c>
      <c r="D103" s="144">
        <f>[2]A!$E101</f>
        <v>18.477645810090095</v>
      </c>
      <c r="E103" s="198">
        <f t="shared" si="18"/>
        <v>-0.32235418990990539</v>
      </c>
      <c r="F103" s="204">
        <f t="shared" si="22"/>
        <v>3.0376518704260357E-2</v>
      </c>
      <c r="G103" s="200">
        <f t="shared" si="14"/>
        <v>2.6399307647290992E-2</v>
      </c>
      <c r="H103" s="189">
        <f t="shared" si="15"/>
        <v>3.3720152341391845E-6</v>
      </c>
      <c r="I103" s="168">
        <f t="shared" si="19"/>
        <v>2.6399321058507265E-2</v>
      </c>
      <c r="J103" s="204">
        <f t="shared" si="23"/>
        <v>1.9421463061371838E-2</v>
      </c>
      <c r="K103" s="158">
        <f t="shared" si="16"/>
        <v>2.158475601412653E-2</v>
      </c>
      <c r="L103" s="197">
        <f t="shared" si="17"/>
        <v>3.3720152341391845E-6</v>
      </c>
      <c r="M103" s="158">
        <f t="shared" si="20"/>
        <v>2.1584748719469738E-2</v>
      </c>
      <c r="N103" s="182"/>
      <c r="O103" s="182"/>
      <c r="P103" s="182"/>
    </row>
    <row r="104" spans="1:16" x14ac:dyDescent="0.2">
      <c r="A104" s="178">
        <f t="shared" si="21"/>
        <v>39387</v>
      </c>
      <c r="B104" s="194">
        <v>94</v>
      </c>
      <c r="C104" s="135">
        <f>(Forecasts!C164/Forecasts!C163)^12-1</f>
        <v>2.6747837399671237E-2</v>
      </c>
      <c r="D104" s="144">
        <f>[2]A!$E102</f>
        <v>18.658554189909925</v>
      </c>
      <c r="E104" s="198">
        <f t="shared" si="18"/>
        <v>-0.14144581009007595</v>
      </c>
      <c r="F104" s="204">
        <f t="shared" si="22"/>
        <v>3.0376518704260357E-2</v>
      </c>
      <c r="G104" s="200">
        <f t="shared" si="14"/>
        <v>2.6332003733235153E-2</v>
      </c>
      <c r="H104" s="189">
        <f t="shared" si="15"/>
        <v>2.9023204086504041E-6</v>
      </c>
      <c r="I104" s="168">
        <f t="shared" si="19"/>
        <v>2.6332015471713495E-2</v>
      </c>
      <c r="J104" s="204">
        <f t="shared" si="23"/>
        <v>1.9421463061371838E-2</v>
      </c>
      <c r="K104" s="158">
        <f t="shared" si="16"/>
        <v>2.149937746848022E-2</v>
      </c>
      <c r="L104" s="197">
        <f t="shared" si="17"/>
        <v>2.9023204086504041E-6</v>
      </c>
      <c r="M104" s="158">
        <f t="shared" si="20"/>
        <v>2.1499371437706829E-2</v>
      </c>
      <c r="N104" s="182"/>
      <c r="O104" s="182"/>
      <c r="P104" s="182"/>
    </row>
    <row r="105" spans="1:16" x14ac:dyDescent="0.2">
      <c r="A105" s="178">
        <f t="shared" si="21"/>
        <v>39417</v>
      </c>
      <c r="B105" s="193">
        <v>95</v>
      </c>
      <c r="C105" s="135">
        <f>(Forecasts!C165/Forecasts!C164)^12-1</f>
        <v>2.6489752689274004E-2</v>
      </c>
      <c r="D105" s="144">
        <f>[2]A!$E103</f>
        <v>18.72178139237699</v>
      </c>
      <c r="E105" s="198">
        <f t="shared" si="18"/>
        <v>-7.8218607623011138E-2</v>
      </c>
      <c r="F105" s="204">
        <f t="shared" si="22"/>
        <v>3.0376518704260357E-2</v>
      </c>
      <c r="G105" s="200">
        <f t="shared" si="14"/>
        <v>2.6200777640623396E-2</v>
      </c>
      <c r="H105" s="189">
        <f t="shared" si="15"/>
        <v>2.498050325866635E-6</v>
      </c>
      <c r="I105" s="168">
        <f t="shared" si="19"/>
        <v>2.6200788071834721E-2</v>
      </c>
      <c r="J105" s="204">
        <f t="shared" si="23"/>
        <v>1.9421463061371838E-2</v>
      </c>
      <c r="K105" s="158">
        <f t="shared" si="16"/>
        <v>2.1359047925863871E-2</v>
      </c>
      <c r="L105" s="197">
        <f t="shared" si="17"/>
        <v>2.498050325866635E-6</v>
      </c>
      <c r="M105" s="158">
        <f t="shared" si="20"/>
        <v>2.1359043085679371E-2</v>
      </c>
      <c r="N105" s="182"/>
      <c r="O105" s="182"/>
      <c r="P105" s="182"/>
    </row>
    <row r="106" spans="1:16" x14ac:dyDescent="0.2">
      <c r="A106" s="178">
        <f t="shared" si="21"/>
        <v>39448</v>
      </c>
      <c r="B106" s="194">
        <v>96</v>
      </c>
      <c r="C106" s="135">
        <f>(Forecasts!C166/Forecasts!C165)^12-1</f>
        <v>2.6245592306627819E-2</v>
      </c>
      <c r="D106" s="144">
        <f>[2]A!$E104</f>
        <v>18.76449883968586</v>
      </c>
      <c r="E106" s="198">
        <f t="shared" si="18"/>
        <v>-3.5501160314140634E-2</v>
      </c>
      <c r="F106" s="204">
        <f t="shared" si="22"/>
        <v>3.0376518704260357E-2</v>
      </c>
      <c r="G106" s="200">
        <f t="shared" si="14"/>
        <v>2.6071592515524912E-2</v>
      </c>
      <c r="H106" s="189">
        <f t="shared" si="15"/>
        <v>2.1500918409846309E-6</v>
      </c>
      <c r="I106" s="168">
        <f t="shared" si="19"/>
        <v>2.6071601771511584E-2</v>
      </c>
      <c r="J106" s="204">
        <f t="shared" si="23"/>
        <v>1.9421463061371838E-2</v>
      </c>
      <c r="K106" s="158">
        <f t="shared" si="16"/>
        <v>2.1221981162196233E-2</v>
      </c>
      <c r="L106" s="197">
        <f t="shared" si="17"/>
        <v>2.1500918409846309E-6</v>
      </c>
      <c r="M106" s="158">
        <f t="shared" si="20"/>
        <v>2.1221977290916953E-2</v>
      </c>
      <c r="N106" s="182"/>
      <c r="O106" s="182"/>
      <c r="P106" s="182"/>
    </row>
    <row r="107" spans="1:16" x14ac:dyDescent="0.2">
      <c r="A107" s="178">
        <f t="shared" si="21"/>
        <v>39479</v>
      </c>
      <c r="B107" s="193">
        <v>97</v>
      </c>
      <c r="C107" s="135">
        <f>(Forecasts!C167/Forecasts!C166)^12-1</f>
        <v>2.5999070373846411E-2</v>
      </c>
      <c r="D107" s="144">
        <f>[2]A!$E105</f>
        <v>18.819301160314161</v>
      </c>
      <c r="E107" s="198">
        <f t="shared" si="18"/>
        <v>1.9301160314160626E-2</v>
      </c>
      <c r="F107" s="204">
        <f t="shared" si="22"/>
        <v>3.0376518704260357E-2</v>
      </c>
      <c r="G107" s="200">
        <f t="shared" ref="G107:G138" si="24">$B$4+$B$5*$C107+$B$6*$C122+$B$7*$E107%</f>
        <v>2.5943714722647785E-2</v>
      </c>
      <c r="H107" s="189">
        <f t="shared" ref="H107:H138" si="25">EXP(-IF($B107&gt;=$H$6,$B107-$H$6,0)*$H$5)</f>
        <v>1.8506011975819082E-6</v>
      </c>
      <c r="I107" s="168">
        <f t="shared" si="19"/>
        <v>2.594372292600014E-2</v>
      </c>
      <c r="J107" s="204">
        <f t="shared" si="23"/>
        <v>1.9421463061371838E-2</v>
      </c>
      <c r="K107" s="158">
        <f t="shared" ref="K107:K138" si="26">$D$4+$D$5*$C107+$D$6*$G107</f>
        <v>2.1085774758613111E-2</v>
      </c>
      <c r="L107" s="197">
        <f t="shared" ref="L107:L138" si="27">EXP(-IF($B107&gt;=$H$6,$B107-$H$6,0)*$H$5)</f>
        <v>1.8506011975819082E-6</v>
      </c>
      <c r="M107" s="158">
        <f t="shared" si="20"/>
        <v>2.108577167863589E-2</v>
      </c>
      <c r="N107" s="182"/>
      <c r="O107" s="182"/>
      <c r="P107" s="182"/>
    </row>
    <row r="108" spans="1:16" x14ac:dyDescent="0.2">
      <c r="A108" s="178">
        <f t="shared" si="21"/>
        <v>39508</v>
      </c>
      <c r="B108" s="194">
        <v>98</v>
      </c>
      <c r="C108" s="135">
        <f>(Forecasts!C168/Forecasts!C167)^12-1</f>
        <v>2.5758400351850286E-2</v>
      </c>
      <c r="D108" s="144">
        <f>[2]A!$E106</f>
        <v>18.908406889013289</v>
      </c>
      <c r="E108" s="198">
        <f t="shared" si="18"/>
        <v>0.10840688901328832</v>
      </c>
      <c r="F108" s="204">
        <f t="shared" si="22"/>
        <v>3.0376518704260357E-2</v>
      </c>
      <c r="G108" s="200">
        <f t="shared" si="24"/>
        <v>2.5840661735549598E-2</v>
      </c>
      <c r="H108" s="189">
        <f t="shared" si="25"/>
        <v>1.5928272119405121E-6</v>
      </c>
      <c r="I108" s="168">
        <f t="shared" si="19"/>
        <v>2.5840668960386007E-2</v>
      </c>
      <c r="J108" s="204">
        <f t="shared" si="23"/>
        <v>1.9421463061371838E-2</v>
      </c>
      <c r="K108" s="158">
        <f t="shared" si="26"/>
        <v>2.0971431422246587E-2</v>
      </c>
      <c r="L108" s="197">
        <f t="shared" si="27"/>
        <v>1.5928272119405121E-6</v>
      </c>
      <c r="M108" s="158">
        <f t="shared" si="20"/>
        <v>2.0971428953414806E-2</v>
      </c>
      <c r="N108" s="182"/>
      <c r="O108" s="182"/>
      <c r="P108" s="182"/>
    </row>
    <row r="109" spans="1:16" x14ac:dyDescent="0.2">
      <c r="A109" s="178">
        <f t="shared" si="21"/>
        <v>39539</v>
      </c>
      <c r="B109" s="193">
        <v>99</v>
      </c>
      <c r="C109" s="135">
        <f>(Forecasts!C169/Forecasts!C168)^12-1</f>
        <v>2.5538528320636633E-2</v>
      </c>
      <c r="D109" s="144">
        <f>[2]A!$E107</f>
        <v>18.927039191806127</v>
      </c>
      <c r="E109" s="198">
        <f t="shared" si="18"/>
        <v>0.12703919180612644</v>
      </c>
      <c r="F109" s="204">
        <f t="shared" si="22"/>
        <v>3.0376518704260357E-2</v>
      </c>
      <c r="G109" s="200">
        <f t="shared" si="24"/>
        <v>2.5706750483390394E-2</v>
      </c>
      <c r="H109" s="189">
        <f t="shared" si="25"/>
        <v>1.3709590863840845E-6</v>
      </c>
      <c r="I109" s="168">
        <f t="shared" si="19"/>
        <v>2.570675688545157E-2</v>
      </c>
      <c r="J109" s="204">
        <f t="shared" si="23"/>
        <v>1.9421463061371838E-2</v>
      </c>
      <c r="K109" s="158">
        <f t="shared" si="26"/>
        <v>2.0832971250248179E-2</v>
      </c>
      <c r="L109" s="197">
        <f t="shared" si="27"/>
        <v>1.3709590863840845E-6</v>
      </c>
      <c r="M109" s="158">
        <f t="shared" si="20"/>
        <v>2.0832969315128201E-2</v>
      </c>
      <c r="N109" s="182"/>
      <c r="O109" s="182"/>
      <c r="P109" s="182"/>
    </row>
    <row r="110" spans="1:16" x14ac:dyDescent="0.2">
      <c r="A110" s="178">
        <f t="shared" si="21"/>
        <v>39569</v>
      </c>
      <c r="B110" s="194">
        <v>100</v>
      </c>
      <c r="C110" s="135">
        <f>(Forecasts!C170/Forecasts!C169)^12-1</f>
        <v>2.5309089518096739E-2</v>
      </c>
      <c r="D110" s="144">
        <f>[2]A!$E108</f>
        <v>19.005555280176264</v>
      </c>
      <c r="E110" s="198">
        <f t="shared" si="18"/>
        <v>0.20555528017626301</v>
      </c>
      <c r="F110" s="204">
        <f t="shared" si="22"/>
        <v>3.0376518704260357E-2</v>
      </c>
      <c r="G110" s="200">
        <f t="shared" si="24"/>
        <v>2.5605524396128745E-2</v>
      </c>
      <c r="H110" s="189">
        <f t="shared" si="25"/>
        <v>1.1799954210031909E-6</v>
      </c>
      <c r="I110" s="168">
        <f t="shared" si="19"/>
        <v>2.5605530025880181E-2</v>
      </c>
      <c r="J110" s="204">
        <f t="shared" si="23"/>
        <v>1.9421463061371838E-2</v>
      </c>
      <c r="K110" s="158">
        <f t="shared" si="26"/>
        <v>2.0721414116162622E-2</v>
      </c>
      <c r="L110" s="197">
        <f t="shared" si="27"/>
        <v>1.1799954210031909E-6</v>
      </c>
      <c r="M110" s="158">
        <f t="shared" si="20"/>
        <v>2.0721412582226331E-2</v>
      </c>
      <c r="N110" s="182"/>
      <c r="O110" s="182"/>
      <c r="P110" s="182"/>
    </row>
    <row r="111" spans="1:16" x14ac:dyDescent="0.2">
      <c r="A111" s="178">
        <f t="shared" si="21"/>
        <v>39600</v>
      </c>
      <c r="B111" s="193">
        <v>101</v>
      </c>
      <c r="C111" s="135">
        <f>(Forecasts!C171/Forecasts!C170)^12-1</f>
        <v>2.509251421150771E-2</v>
      </c>
      <c r="D111" s="144">
        <f>[2]A!$E109</f>
        <v>18.805953933186473</v>
      </c>
      <c r="E111" s="198">
        <f t="shared" si="18"/>
        <v>5.9539331864719713E-3</v>
      </c>
      <c r="F111" s="204">
        <f t="shared" si="22"/>
        <v>3.0376518704260357E-2</v>
      </c>
      <c r="G111" s="200">
        <f t="shared" si="24"/>
        <v>2.5356170120364691E-2</v>
      </c>
      <c r="H111" s="189">
        <f t="shared" si="25"/>
        <v>1.015631471002492E-6</v>
      </c>
      <c r="I111" s="168">
        <f t="shared" si="19"/>
        <v>2.5356175219188707E-2</v>
      </c>
      <c r="J111" s="204">
        <f t="shared" si="23"/>
        <v>1.9421463061371838E-2</v>
      </c>
      <c r="K111" s="158">
        <f t="shared" si="26"/>
        <v>2.048460950196615E-2</v>
      </c>
      <c r="L111" s="197">
        <f t="shared" si="27"/>
        <v>1.015631471002492E-6</v>
      </c>
      <c r="M111" s="158">
        <f t="shared" si="20"/>
        <v>2.0484608422201164E-2</v>
      </c>
      <c r="N111" s="182"/>
      <c r="O111" s="182"/>
      <c r="P111" s="182"/>
    </row>
    <row r="112" spans="1:16" x14ac:dyDescent="0.2">
      <c r="A112" s="178">
        <f t="shared" si="21"/>
        <v>39630</v>
      </c>
      <c r="B112" s="194">
        <v>102</v>
      </c>
      <c r="C112" s="135">
        <f>(Forecasts!C172/Forecasts!C171)^12-1</f>
        <v>2.4874309889701962E-2</v>
      </c>
      <c r="D112" s="144">
        <f>[2]A!$E110</f>
        <v>19.063955055677958</v>
      </c>
      <c r="E112" s="198">
        <f t="shared" si="18"/>
        <v>0.26395505567795752</v>
      </c>
      <c r="F112" s="204">
        <f t="shared" si="22"/>
        <v>3.0376518704260357E-2</v>
      </c>
      <c r="G112" s="200">
        <f t="shared" si="24"/>
        <v>2.5359480070778047E-2</v>
      </c>
      <c r="H112" s="189">
        <f t="shared" si="25"/>
        <v>8.741621082001594E-7</v>
      </c>
      <c r="I112" s="168">
        <f t="shared" si="19"/>
        <v>2.5359484456483113E-2</v>
      </c>
      <c r="J112" s="204">
        <f t="shared" si="23"/>
        <v>1.9421463061371838E-2</v>
      </c>
      <c r="K112" s="158">
        <f t="shared" si="26"/>
        <v>2.0463655238492744E-2</v>
      </c>
      <c r="L112" s="197">
        <f t="shared" si="27"/>
        <v>8.741621082001594E-7</v>
      </c>
      <c r="M112" s="158">
        <f t="shared" si="20"/>
        <v>2.0463654327447834E-2</v>
      </c>
      <c r="N112" s="182"/>
      <c r="O112" s="182"/>
      <c r="P112" s="182"/>
    </row>
    <row r="113" spans="1:16" x14ac:dyDescent="0.2">
      <c r="A113" s="178">
        <f t="shared" si="21"/>
        <v>39661</v>
      </c>
      <c r="B113" s="193">
        <v>103</v>
      </c>
      <c r="C113" s="135">
        <f>(Forecasts!C173/Forecasts!C172)^12-1</f>
        <v>2.4668496024398356E-2</v>
      </c>
      <c r="D113" s="144">
        <f>[2]A!$E111</f>
        <v>18.928086313020064</v>
      </c>
      <c r="E113" s="198">
        <f t="shared" si="18"/>
        <v>0.1280863130200629</v>
      </c>
      <c r="F113" s="204">
        <f t="shared" si="22"/>
        <v>3.0376518704260357E-2</v>
      </c>
      <c r="G113" s="200">
        <f t="shared" si="24"/>
        <v>2.5154231774228285E-2</v>
      </c>
      <c r="H113" s="189">
        <f t="shared" si="25"/>
        <v>7.5239829921642132E-7</v>
      </c>
      <c r="I113" s="168">
        <f t="shared" si="19"/>
        <v>2.515423570346809E-2</v>
      </c>
      <c r="J113" s="204">
        <f t="shared" si="23"/>
        <v>1.9421463061371838E-2</v>
      </c>
      <c r="K113" s="158">
        <f t="shared" si="26"/>
        <v>2.0265734233624603E-2</v>
      </c>
      <c r="L113" s="197">
        <f t="shared" si="27"/>
        <v>7.5239829921642132E-7</v>
      </c>
      <c r="M113" s="158">
        <f t="shared" si="20"/>
        <v>2.0265733598396406E-2</v>
      </c>
      <c r="N113" s="182"/>
      <c r="O113" s="182"/>
      <c r="P113" s="182"/>
    </row>
    <row r="114" spans="1:16" x14ac:dyDescent="0.2">
      <c r="A114" s="178">
        <f t="shared" si="21"/>
        <v>39692</v>
      </c>
      <c r="B114" s="194">
        <v>104</v>
      </c>
      <c r="C114" s="135">
        <f>(Forecasts!C174/Forecasts!C173)^12-1</f>
        <v>2.4461284903188218E-2</v>
      </c>
      <c r="D114" s="144">
        <f>[2]A!$E112</f>
        <v>19.185453185788795</v>
      </c>
      <c r="E114" s="198">
        <f t="shared" si="18"/>
        <v>0.38545318578879417</v>
      </c>
      <c r="F114" s="204">
        <f t="shared" si="22"/>
        <v>3.0376518704260357E-2</v>
      </c>
      <c r="G114" s="200">
        <f t="shared" si="24"/>
        <v>2.5164569406320992E-2</v>
      </c>
      <c r="H114" s="189">
        <f t="shared" si="25"/>
        <v>6.4759521758422093E-7</v>
      </c>
      <c r="I114" s="168">
        <f t="shared" si="19"/>
        <v>2.5164572781554432E-2</v>
      </c>
      <c r="J114" s="204">
        <f t="shared" si="23"/>
        <v>1.9421463061371838E-2</v>
      </c>
      <c r="K114" s="158">
        <f t="shared" si="26"/>
        <v>2.0251986896851964E-2</v>
      </c>
      <c r="L114" s="197">
        <f t="shared" si="27"/>
        <v>6.4759521758422093E-7</v>
      </c>
      <c r="M114" s="158">
        <f t="shared" si="20"/>
        <v>2.0251986359008701E-2</v>
      </c>
      <c r="N114" s="182"/>
      <c r="O114" s="182"/>
      <c r="P114" s="182"/>
    </row>
    <row r="115" spans="1:16" x14ac:dyDescent="0.2">
      <c r="A115" s="178">
        <f t="shared" si="21"/>
        <v>39722</v>
      </c>
      <c r="B115" s="193">
        <v>105</v>
      </c>
      <c r="C115" s="135">
        <f>(Forecasts!C175/Forecasts!C174)^12-1</f>
        <v>2.4259553239069254E-2</v>
      </c>
      <c r="D115" s="144">
        <f>[2]A!$E113</f>
        <v>19.060051649282947</v>
      </c>
      <c r="E115" s="198">
        <f t="shared" si="18"/>
        <v>0.26005164928294633</v>
      </c>
      <c r="F115" s="204">
        <f t="shared" si="22"/>
        <v>3.0376518704260357E-2</v>
      </c>
      <c r="G115" s="200">
        <f t="shared" si="24"/>
        <v>2.4969583231831041E-2</v>
      </c>
      <c r="H115" s="189">
        <f t="shared" si="25"/>
        <v>5.5739036926946061E-7</v>
      </c>
      <c r="I115" s="168">
        <f t="shared" si="19"/>
        <v>2.4969586245604802E-2</v>
      </c>
      <c r="J115" s="204">
        <f t="shared" si="23"/>
        <v>1.9421463061371838E-2</v>
      </c>
      <c r="K115" s="158">
        <f t="shared" si="26"/>
        <v>2.0063284966274086E-2</v>
      </c>
      <c r="L115" s="197">
        <f t="shared" si="27"/>
        <v>5.5739036926946061E-7</v>
      </c>
      <c r="M115" s="158">
        <f t="shared" si="20"/>
        <v>2.0063284608528735E-2</v>
      </c>
      <c r="N115" s="182"/>
      <c r="O115" s="182"/>
      <c r="P115" s="182"/>
    </row>
    <row r="116" spans="1:16" x14ac:dyDescent="0.2">
      <c r="A116" s="178">
        <f t="shared" si="21"/>
        <v>39753</v>
      </c>
      <c r="B116" s="194">
        <v>106</v>
      </c>
      <c r="C116" s="135">
        <f>(Forecasts!C176/Forecasts!C175)^12-1</f>
        <v>2.4069471893075844E-2</v>
      </c>
      <c r="D116" s="144">
        <f>[2]A!$E114</f>
        <v>19.259806958930909</v>
      </c>
      <c r="E116" s="198">
        <f t="shared" si="18"/>
        <v>0.45980695893090839</v>
      </c>
      <c r="F116" s="204">
        <f t="shared" si="22"/>
        <v>3.0376518704260357E-2</v>
      </c>
      <c r="G116" s="200">
        <f t="shared" si="24"/>
        <v>2.4957866366954778E-2</v>
      </c>
      <c r="H116" s="189">
        <f t="shared" si="25"/>
        <v>4.7975033681273298E-7</v>
      </c>
      <c r="I116" s="168">
        <f t="shared" si="19"/>
        <v>2.4957868966555063E-2</v>
      </c>
      <c r="J116" s="204">
        <f t="shared" si="23"/>
        <v>1.9421463061371838E-2</v>
      </c>
      <c r="K116" s="158">
        <f t="shared" si="26"/>
        <v>2.0032548180091602E-2</v>
      </c>
      <c r="L116" s="197">
        <f t="shared" si="27"/>
        <v>4.7975033681273298E-7</v>
      </c>
      <c r="M116" s="158">
        <f t="shared" si="20"/>
        <v>2.003254788692331E-2</v>
      </c>
      <c r="N116" s="182"/>
      <c r="O116" s="182"/>
      <c r="P116" s="182"/>
    </row>
    <row r="117" spans="1:16" x14ac:dyDescent="0.2">
      <c r="A117" s="178">
        <f t="shared" si="21"/>
        <v>39783</v>
      </c>
      <c r="B117" s="193">
        <v>107</v>
      </c>
      <c r="C117" s="135">
        <f>(Forecasts!C177/Forecasts!C176)^12-1</f>
        <v>2.3878287833093648E-2</v>
      </c>
      <c r="D117" s="144">
        <f>[2]A!$E115</f>
        <v>19.324663877745479</v>
      </c>
      <c r="E117" s="198">
        <f t="shared" si="18"/>
        <v>0.5246638777454784</v>
      </c>
      <c r="F117" s="204">
        <f t="shared" si="22"/>
        <v>3.0376518704260357E-2</v>
      </c>
      <c r="G117" s="200">
        <f t="shared" si="24"/>
        <v>2.4872960665193327E-2</v>
      </c>
      <c r="H117" s="189">
        <f t="shared" si="25"/>
        <v>4.1292494158732719E-7</v>
      </c>
      <c r="I117" s="168">
        <f t="shared" si="19"/>
        <v>2.487296293774971E-2</v>
      </c>
      <c r="J117" s="204">
        <f t="shared" si="23"/>
        <v>1.9421463061371838E-2</v>
      </c>
      <c r="K117" s="158">
        <f t="shared" si="26"/>
        <v>1.99391147425475E-2</v>
      </c>
      <c r="L117" s="197">
        <f t="shared" si="27"/>
        <v>4.1292494158732719E-7</v>
      </c>
      <c r="M117" s="158">
        <f t="shared" si="20"/>
        <v>1.9939114528796209E-2</v>
      </c>
      <c r="N117" s="182"/>
      <c r="O117" s="182"/>
      <c r="P117" s="182"/>
    </row>
    <row r="118" spans="1:16" x14ac:dyDescent="0.2">
      <c r="A118" s="178">
        <f t="shared" si="21"/>
        <v>39814</v>
      </c>
      <c r="B118" s="194">
        <v>108</v>
      </c>
      <c r="C118" s="135">
        <f>(Forecasts!C178/Forecasts!C177)^12-1</f>
        <v>2.3698254618000458E-2</v>
      </c>
      <c r="D118" s="144">
        <f>[2]A!$E116</f>
        <v>19.359136122254551</v>
      </c>
      <c r="E118" s="198">
        <f t="shared" si="18"/>
        <v>0.55913612225455012</v>
      </c>
      <c r="F118" s="204">
        <f t="shared" si="22"/>
        <v>3.0376518704260357E-2</v>
      </c>
      <c r="G118" s="200">
        <f t="shared" si="24"/>
        <v>2.4781342292678931E-2</v>
      </c>
      <c r="H118" s="189">
        <f t="shared" si="25"/>
        <v>3.5540779088906347E-7</v>
      </c>
      <c r="I118" s="168">
        <f t="shared" si="19"/>
        <v>2.4781344281248219E-2</v>
      </c>
      <c r="J118" s="204">
        <f t="shared" si="23"/>
        <v>1.9421463061371838E-2</v>
      </c>
      <c r="K118" s="158">
        <f t="shared" si="26"/>
        <v>1.9841157413602536E-2</v>
      </c>
      <c r="L118" s="197">
        <f t="shared" si="27"/>
        <v>3.5540779088906347E-7</v>
      </c>
      <c r="M118" s="158">
        <f t="shared" si="20"/>
        <v>1.9841157264439895E-2</v>
      </c>
      <c r="N118" s="182"/>
      <c r="O118" s="182"/>
      <c r="P118" s="182"/>
    </row>
    <row r="119" spans="1:16" x14ac:dyDescent="0.2">
      <c r="A119" s="178">
        <f t="shared" si="21"/>
        <v>39845</v>
      </c>
      <c r="B119" s="193">
        <v>109</v>
      </c>
      <c r="C119" s="135">
        <f>(Forecasts!C179/Forecasts!C178)^12-1</f>
        <v>2.3517282447333088E-2</v>
      </c>
      <c r="D119" s="144">
        <f>[2]A!$E117</f>
        <v>19.420869898121243</v>
      </c>
      <c r="E119" s="198">
        <f t="shared" si="18"/>
        <v>0.62086989812124216</v>
      </c>
      <c r="F119" s="204">
        <f t="shared" si="22"/>
        <v>3.0376518704260357E-2</v>
      </c>
      <c r="G119" s="200">
        <f t="shared" si="24"/>
        <v>2.4701345222738529E-2</v>
      </c>
      <c r="H119" s="189">
        <f t="shared" si="25"/>
        <v>3.0590232050182579E-7</v>
      </c>
      <c r="I119" s="168">
        <f t="shared" si="19"/>
        <v>2.4701346958787267E-2</v>
      </c>
      <c r="J119" s="204">
        <f t="shared" si="23"/>
        <v>1.9421463061371838E-2</v>
      </c>
      <c r="K119" s="158">
        <f t="shared" si="26"/>
        <v>1.9753033952200749E-2</v>
      </c>
      <c r="L119" s="197">
        <f t="shared" si="27"/>
        <v>3.0590232050182579E-7</v>
      </c>
      <c r="M119" s="158">
        <f t="shared" si="20"/>
        <v>1.9753033850772445E-2</v>
      </c>
      <c r="N119" s="182"/>
      <c r="O119" s="182"/>
      <c r="P119" s="182"/>
    </row>
    <row r="120" spans="1:16" x14ac:dyDescent="0.2">
      <c r="A120" s="178">
        <f t="shared" si="21"/>
        <v>39873</v>
      </c>
      <c r="B120" s="194">
        <v>110</v>
      </c>
      <c r="C120" s="135">
        <f>(Forecasts!C180/Forecasts!C179)^12-1</f>
        <v>2.3341363711648411E-2</v>
      </c>
      <c r="D120" s="144">
        <f>[2]A!$E118</f>
        <v>19.50780590974243</v>
      </c>
      <c r="E120" s="198">
        <f t="shared" si="18"/>
        <v>0.70780590974242941</v>
      </c>
      <c r="F120" s="204">
        <f t="shared" si="22"/>
        <v>3.0376518704260357E-2</v>
      </c>
      <c r="G120" s="200">
        <f t="shared" si="24"/>
        <v>2.4639846854865664E-2</v>
      </c>
      <c r="H120" s="189">
        <f t="shared" si="25"/>
        <v>2.6329256726285631E-7</v>
      </c>
      <c r="I120" s="168">
        <f t="shared" si="19"/>
        <v>2.4639848365288722E-2</v>
      </c>
      <c r="J120" s="204">
        <f t="shared" si="23"/>
        <v>1.9421463061371838E-2</v>
      </c>
      <c r="K120" s="158">
        <f t="shared" si="26"/>
        <v>1.9681277705479817E-2</v>
      </c>
      <c r="L120" s="197">
        <f t="shared" si="27"/>
        <v>2.6329256726285631E-7</v>
      </c>
      <c r="M120" s="158">
        <f t="shared" si="20"/>
        <v>1.9681277637072551E-2</v>
      </c>
      <c r="N120" s="182"/>
      <c r="O120" s="182"/>
      <c r="P120" s="182"/>
    </row>
    <row r="121" spans="1:16" x14ac:dyDescent="0.2">
      <c r="A121" s="178">
        <f t="shared" si="21"/>
        <v>39904</v>
      </c>
      <c r="B121" s="193">
        <v>111</v>
      </c>
      <c r="C121" s="135">
        <f>(Forecasts!C181/Forecasts!C180)^12-1</f>
        <v>2.3186733950827598E-2</v>
      </c>
      <c r="D121" s="144">
        <f>[2]A!$E119</f>
        <v>19.520194090257618</v>
      </c>
      <c r="E121" s="198">
        <f t="shared" si="18"/>
        <v>0.7201940902576176</v>
      </c>
      <c r="F121" s="204">
        <f t="shared" si="22"/>
        <v>3.0376518704260357E-2</v>
      </c>
      <c r="G121" s="200">
        <f t="shared" si="24"/>
        <v>2.4545596513246865E-2</v>
      </c>
      <c r="H121" s="189">
        <f t="shared" si="25"/>
        <v>2.2661801277657141E-7</v>
      </c>
      <c r="I121" s="168">
        <f t="shared" si="19"/>
        <v>2.4545597834638864E-2</v>
      </c>
      <c r="J121" s="204">
        <f t="shared" si="23"/>
        <v>1.9421463061371838E-2</v>
      </c>
      <c r="K121" s="158">
        <f t="shared" si="26"/>
        <v>1.9583839019466275E-2</v>
      </c>
      <c r="L121" s="197">
        <f t="shared" si="27"/>
        <v>2.2661801277657141E-7</v>
      </c>
      <c r="M121" s="158">
        <f t="shared" si="20"/>
        <v>1.9583838982668959E-2</v>
      </c>
      <c r="N121" s="182"/>
      <c r="O121" s="182"/>
      <c r="P121" s="182"/>
    </row>
    <row r="122" spans="1:16" x14ac:dyDescent="0.2">
      <c r="A122" s="178">
        <f t="shared" si="21"/>
        <v>39934</v>
      </c>
      <c r="B122" s="194">
        <v>112</v>
      </c>
      <c r="C122" s="135">
        <f>(Forecasts!C182/Forecasts!C181)^12-1</f>
        <v>2.3020169103516341E-2</v>
      </c>
      <c r="D122" s="144">
        <f>[2]A!$E120</f>
        <v>19.606754924785353</v>
      </c>
      <c r="E122" s="198">
        <f t="shared" si="18"/>
        <v>0.80675492478535205</v>
      </c>
      <c r="F122" s="204">
        <f t="shared" si="22"/>
        <v>3.0376518704260357E-2</v>
      </c>
      <c r="G122" s="200">
        <f t="shared" si="24"/>
        <v>2.4489987052261887E-2</v>
      </c>
      <c r="H122" s="189">
        <f t="shared" si="25"/>
        <v>1.9505193119839061E-7</v>
      </c>
      <c r="I122" s="168">
        <f t="shared" si="19"/>
        <v>2.4489988200441255E-2</v>
      </c>
      <c r="J122" s="204">
        <f t="shared" si="23"/>
        <v>1.9421463061371838E-2</v>
      </c>
      <c r="K122" s="158">
        <f t="shared" si="26"/>
        <v>1.9518137361967194E-2</v>
      </c>
      <c r="L122" s="197">
        <f t="shared" si="27"/>
        <v>1.9505193119839061E-7</v>
      </c>
      <c r="M122" s="158">
        <f t="shared" si="20"/>
        <v>1.9518137343110684E-2</v>
      </c>
      <c r="N122" s="182"/>
      <c r="O122" s="182"/>
      <c r="P122" s="182"/>
    </row>
    <row r="123" spans="1:16" x14ac:dyDescent="0.2">
      <c r="A123" s="178">
        <f t="shared" si="21"/>
        <v>39965</v>
      </c>
      <c r="B123" s="193">
        <v>113</v>
      </c>
      <c r="C123" s="135">
        <f>(Forecasts!C183/Forecasts!C182)^12-1</f>
        <v>2.2863522727077923E-2</v>
      </c>
      <c r="D123" s="144">
        <f>[2]A!$E121</f>
        <v>19.404954229345581</v>
      </c>
      <c r="E123" s="198">
        <f t="shared" si="18"/>
        <v>0.60495422934558007</v>
      </c>
      <c r="F123" s="204">
        <f t="shared" si="22"/>
        <v>3.0376518704260357E-2</v>
      </c>
      <c r="G123" s="200">
        <f t="shared" si="24"/>
        <v>2.4279596663181392E-2</v>
      </c>
      <c r="H123" s="189">
        <f t="shared" si="25"/>
        <v>1.6788275299956632E-7</v>
      </c>
      <c r="I123" s="168">
        <f t="shared" si="19"/>
        <v>2.4279597686749449E-2</v>
      </c>
      <c r="J123" s="204">
        <f t="shared" si="23"/>
        <v>1.9421463061371838E-2</v>
      </c>
      <c r="K123" s="158">
        <f t="shared" si="26"/>
        <v>1.9321179124271583E-2</v>
      </c>
      <c r="L123" s="197">
        <f t="shared" si="27"/>
        <v>1.6788275299956632E-7</v>
      </c>
      <c r="M123" s="158">
        <f t="shared" si="20"/>
        <v>1.9321179141107529E-2</v>
      </c>
      <c r="N123" s="182"/>
      <c r="O123" s="182"/>
      <c r="P123" s="182"/>
    </row>
    <row r="124" spans="1:16" x14ac:dyDescent="0.2">
      <c r="A124" s="178">
        <f t="shared" si="21"/>
        <v>39995</v>
      </c>
      <c r="B124" s="194">
        <v>114</v>
      </c>
      <c r="C124" s="135">
        <f>(Forecasts!C184/Forecasts!C183)^12-1</f>
        <v>2.2706255012238108E-2</v>
      </c>
      <c r="D124" s="144">
        <f>[2]A!$E122</f>
        <v>19.672632518776783</v>
      </c>
      <c r="E124" s="198">
        <f t="shared" si="18"/>
        <v>0.87263251877678272</v>
      </c>
      <c r="F124" s="204">
        <f t="shared" si="22"/>
        <v>3.0376518704260357E-2</v>
      </c>
      <c r="G124" s="200">
        <f t="shared" si="24"/>
        <v>2.4328372736557649E-2</v>
      </c>
      <c r="H124" s="189">
        <f t="shared" si="25"/>
        <v>1.4449802461092448E-7</v>
      </c>
      <c r="I124" s="168">
        <f t="shared" si="19"/>
        <v>2.4328373610502795E-2</v>
      </c>
      <c r="J124" s="204">
        <f t="shared" si="23"/>
        <v>1.9421463061371838E-2</v>
      </c>
      <c r="K124" s="158">
        <f t="shared" si="26"/>
        <v>1.9345740486090744E-2</v>
      </c>
      <c r="L124" s="197">
        <f t="shared" si="27"/>
        <v>1.4449802461092448E-7</v>
      </c>
      <c r="M124" s="158">
        <f t="shared" si="20"/>
        <v>1.9345740497032506E-2</v>
      </c>
      <c r="N124" s="182"/>
      <c r="O124" s="182"/>
      <c r="P124" s="182"/>
    </row>
    <row r="125" spans="1:16" x14ac:dyDescent="0.2">
      <c r="A125" s="178">
        <f t="shared" si="21"/>
        <v>40026</v>
      </c>
      <c r="B125" s="193">
        <v>115</v>
      </c>
      <c r="C125" s="135">
        <f>(Forecasts!C185/Forecasts!C184)^12-1</f>
        <v>2.2558418893124266E-2</v>
      </c>
      <c r="D125" s="144">
        <f>[2]A!$E123</f>
        <v>19.529222901019391</v>
      </c>
      <c r="E125" s="198">
        <f t="shared" si="18"/>
        <v>0.72922290101939069</v>
      </c>
      <c r="F125" s="204">
        <f t="shared" si="22"/>
        <v>3.0376518704260357E-2</v>
      </c>
      <c r="G125" s="200">
        <f t="shared" si="24"/>
        <v>2.415703780377234E-2</v>
      </c>
      <c r="H125" s="189">
        <f t="shared" si="25"/>
        <v>1.2437060236028719E-7</v>
      </c>
      <c r="I125" s="168">
        <f t="shared" si="19"/>
        <v>2.4157038577292924E-2</v>
      </c>
      <c r="J125" s="204">
        <f t="shared" si="23"/>
        <v>1.9421463061371838E-2</v>
      </c>
      <c r="K125" s="158">
        <f t="shared" si="26"/>
        <v>1.9183134981575894E-2</v>
      </c>
      <c r="L125" s="197">
        <f t="shared" si="27"/>
        <v>1.2437060236028719E-7</v>
      </c>
      <c r="M125" s="158">
        <f t="shared" si="20"/>
        <v>1.9183135011216899E-2</v>
      </c>
      <c r="N125" s="182"/>
      <c r="O125" s="182"/>
      <c r="P125" s="182"/>
    </row>
    <row r="126" spans="1:16" x14ac:dyDescent="0.2">
      <c r="A126" s="178">
        <f t="shared" si="21"/>
        <v>40057</v>
      </c>
      <c r="B126" s="194">
        <v>116</v>
      </c>
      <c r="C126" s="135">
        <f>(Forecasts!C186/Forecasts!C185)^12-1</f>
        <v>2.241006054165573E-2</v>
      </c>
      <c r="D126" s="144">
        <f>[2]A!$E124</f>
        <v>19.78300546075436</v>
      </c>
      <c r="E126" s="198">
        <f t="shared" si="18"/>
        <v>0.98300546075435946</v>
      </c>
      <c r="F126" s="204">
        <f t="shared" si="22"/>
        <v>3.0376518704260357E-2</v>
      </c>
      <c r="G126" s="200">
        <f t="shared" si="24"/>
        <v>2.420391187348515E-2</v>
      </c>
      <c r="H126" s="189">
        <f t="shared" si="25"/>
        <v>1.0704676948428807E-7</v>
      </c>
      <c r="I126" s="168">
        <f t="shared" si="19"/>
        <v>2.4203912534242769E-2</v>
      </c>
      <c r="J126" s="204">
        <f t="shared" si="23"/>
        <v>1.9421463061371838E-2</v>
      </c>
      <c r="K126" s="158">
        <f t="shared" si="26"/>
        <v>1.9207041250870277E-2</v>
      </c>
      <c r="L126" s="197">
        <f t="shared" si="27"/>
        <v>1.0704676948428807E-7</v>
      </c>
      <c r="M126" s="158">
        <f t="shared" si="20"/>
        <v>1.9207041273823437E-2</v>
      </c>
      <c r="N126" s="182"/>
      <c r="O126" s="182"/>
      <c r="P126" s="182"/>
    </row>
    <row r="127" spans="1:16" x14ac:dyDescent="0.2">
      <c r="A127" s="178">
        <f t="shared" si="21"/>
        <v>40087</v>
      </c>
      <c r="B127" s="193">
        <v>117</v>
      </c>
      <c r="C127" s="135">
        <f>(Forecasts!C187/Forecasts!C186)^12-1</f>
        <v>2.2266080062923521E-2</v>
      </c>
      <c r="D127" s="144">
        <f>[2]A!$E125</f>
        <v>19.662276853859716</v>
      </c>
      <c r="E127" s="198">
        <f t="shared" si="18"/>
        <v>0.86227685385971498</v>
      </c>
      <c r="F127" s="204">
        <f t="shared" si="22"/>
        <v>3.0376518704260357E-2</v>
      </c>
      <c r="G127" s="200">
        <f t="shared" si="24"/>
        <v>2.4048682842209134E-2</v>
      </c>
      <c r="H127" s="189">
        <f t="shared" si="25"/>
        <v>9.2136008345661349E-8</v>
      </c>
      <c r="I127" s="168">
        <f t="shared" si="19"/>
        <v>2.4048683425230671E-2</v>
      </c>
      <c r="J127" s="204">
        <f t="shared" si="23"/>
        <v>1.9421463061371838E-2</v>
      </c>
      <c r="K127" s="158">
        <f t="shared" si="26"/>
        <v>1.9058626556947469E-2</v>
      </c>
      <c r="L127" s="197">
        <f t="shared" si="27"/>
        <v>9.2136008345661349E-8</v>
      </c>
      <c r="M127" s="158">
        <f t="shared" si="20"/>
        <v>1.9058626590377777E-2</v>
      </c>
      <c r="N127" s="182"/>
      <c r="O127" s="182"/>
      <c r="P127" s="182"/>
    </row>
    <row r="128" spans="1:16" x14ac:dyDescent="0.2">
      <c r="A128" s="178">
        <f t="shared" si="21"/>
        <v>40118</v>
      </c>
      <c r="B128" s="194">
        <v>118</v>
      </c>
      <c r="C128" s="135">
        <f>(Forecasts!C188/Forecasts!C187)^12-1</f>
        <v>2.213081717980403E-2</v>
      </c>
      <c r="D128" s="144">
        <f>[2]A!$E126</f>
        <v>19.862119288450277</v>
      </c>
      <c r="E128" s="198">
        <f t="shared" si="18"/>
        <v>1.0621192884502761</v>
      </c>
      <c r="F128" s="204">
        <f t="shared" si="22"/>
        <v>3.0376518704260357E-2</v>
      </c>
      <c r="G128" s="200">
        <f t="shared" si="24"/>
        <v>2.4073143419537063E-2</v>
      </c>
      <c r="H128" s="189">
        <f t="shared" si="25"/>
        <v>7.9302197299076525E-8</v>
      </c>
      <c r="I128" s="168">
        <f t="shared" si="19"/>
        <v>2.4073143919408575E-2</v>
      </c>
      <c r="J128" s="204">
        <f t="shared" si="23"/>
        <v>1.9421463061371838E-2</v>
      </c>
      <c r="K128" s="158">
        <f t="shared" si="26"/>
        <v>1.9064796696302826E-2</v>
      </c>
      <c r="L128" s="197">
        <f t="shared" si="27"/>
        <v>7.9302197299076525E-8</v>
      </c>
      <c r="M128" s="158">
        <f t="shared" si="20"/>
        <v>1.9064796724587257E-2</v>
      </c>
      <c r="N128" s="182"/>
      <c r="O128" s="182"/>
      <c r="P128" s="182"/>
    </row>
    <row r="129" spans="1:16" x14ac:dyDescent="0.2">
      <c r="A129" s="178">
        <f t="shared" si="21"/>
        <v>40148</v>
      </c>
      <c r="B129" s="193">
        <v>119</v>
      </c>
      <c r="C129" s="135">
        <f>(Forecasts!C189/Forecasts!C188)^12-1</f>
        <v>2.1995156099974489E-2</v>
      </c>
      <c r="D129" s="144">
        <f>[2]A!$E127</f>
        <v>19.922550592958149</v>
      </c>
      <c r="E129" s="198">
        <f t="shared" si="18"/>
        <v>1.1225505929581487</v>
      </c>
      <c r="F129" s="204">
        <f t="shared" si="22"/>
        <v>3.0376518704260357E-2</v>
      </c>
      <c r="G129" s="200">
        <f t="shared" si="24"/>
        <v>2.4021810343881938E-2</v>
      </c>
      <c r="H129" s="189">
        <f t="shared" si="25"/>
        <v>6.8256033763348699E-8</v>
      </c>
      <c r="I129" s="168">
        <f t="shared" si="19"/>
        <v>2.4021810777629125E-2</v>
      </c>
      <c r="J129" s="204">
        <f t="shared" si="23"/>
        <v>1.9421463061371838E-2</v>
      </c>
      <c r="K129" s="158">
        <f t="shared" si="26"/>
        <v>1.9006119858916273E-2</v>
      </c>
      <c r="L129" s="197">
        <f t="shared" si="27"/>
        <v>6.8256033763348699E-8</v>
      </c>
      <c r="M129" s="158">
        <f t="shared" si="20"/>
        <v>1.9006119887265954E-2</v>
      </c>
      <c r="N129" s="182"/>
      <c r="O129" s="182"/>
      <c r="P129" s="182"/>
    </row>
    <row r="130" spans="1:16" x14ac:dyDescent="0.2">
      <c r="A130" s="178">
        <f t="shared" si="21"/>
        <v>40179</v>
      </c>
      <c r="B130" s="194">
        <v>120</v>
      </c>
      <c r="C130" s="135">
        <f>(Forecasts!C190/Forecasts!C189)^12-1</f>
        <v>2.1867755427700919E-2</v>
      </c>
      <c r="D130" s="144">
        <f>[2]A!$E128</f>
        <v>19.958126733674462</v>
      </c>
      <c r="E130" s="198">
        <f t="shared" si="18"/>
        <v>1.158126733674461</v>
      </c>
      <c r="F130" s="204">
        <f t="shared" si="22"/>
        <v>3.0376518704260357E-2</v>
      </c>
      <c r="G130" s="200">
        <f t="shared" si="24"/>
        <v>2.3963954982716015E-2</v>
      </c>
      <c r="H130" s="189">
        <f t="shared" si="25"/>
        <v>5.8748512699252362E-8</v>
      </c>
      <c r="I130" s="168">
        <f t="shared" si="19"/>
        <v>2.3963955359444598E-2</v>
      </c>
      <c r="J130" s="204">
        <f t="shared" si="23"/>
        <v>1.9421463061371838E-2</v>
      </c>
      <c r="K130" s="158">
        <f t="shared" si="26"/>
        <v>1.8942766851841594E-2</v>
      </c>
      <c r="L130" s="197">
        <f t="shared" si="27"/>
        <v>5.8748512699252362E-8</v>
      </c>
      <c r="M130" s="158">
        <f t="shared" si="20"/>
        <v>1.8942766879964282E-2</v>
      </c>
      <c r="N130" s="182"/>
      <c r="O130" s="182"/>
      <c r="P130" s="182"/>
    </row>
    <row r="131" spans="1:16" x14ac:dyDescent="0.2">
      <c r="A131" s="178">
        <f t="shared" si="21"/>
        <v>40210</v>
      </c>
      <c r="B131" s="193">
        <v>121</v>
      </c>
      <c r="C131" s="135">
        <f>(Forecasts!C191/Forecasts!C190)^12-1</f>
        <v>2.1740024403648972E-2</v>
      </c>
      <c r="D131" s="144">
        <f>[2]A!$E129</f>
        <v>20.025877721937995</v>
      </c>
      <c r="E131" s="198">
        <f t="shared" si="18"/>
        <v>1.2258777219379944</v>
      </c>
      <c r="F131" s="204">
        <f t="shared" si="22"/>
        <v>3.0376518704260357E-2</v>
      </c>
      <c r="G131" s="200">
        <f t="shared" si="24"/>
        <v>2.3921641553910033E-2</v>
      </c>
      <c r="H131" s="189">
        <f t="shared" si="25"/>
        <v>5.0565313483355203E-8</v>
      </c>
      <c r="I131" s="168">
        <f t="shared" si="19"/>
        <v>2.3921641880302918E-2</v>
      </c>
      <c r="J131" s="204">
        <f t="shared" si="23"/>
        <v>1.9421463061371838E-2</v>
      </c>
      <c r="K131" s="158">
        <f t="shared" si="26"/>
        <v>1.8892666188590816E-2</v>
      </c>
      <c r="L131" s="197">
        <f t="shared" si="27"/>
        <v>5.0565313483355203E-8</v>
      </c>
      <c r="M131" s="158">
        <f t="shared" si="20"/>
        <v>1.8892666215329593E-2</v>
      </c>
      <c r="N131" s="182"/>
      <c r="O131" s="182"/>
      <c r="P131" s="182"/>
    </row>
    <row r="132" spans="1:16" x14ac:dyDescent="0.2">
      <c r="A132" s="178">
        <f t="shared" si="21"/>
        <v>40238</v>
      </c>
      <c r="B132" s="194">
        <v>122</v>
      </c>
      <c r="C132" s="135">
        <f>(Forecasts!C192/Forecasts!C191)^12-1</f>
        <v>2.1616175647820812E-2</v>
      </c>
      <c r="D132" s="144">
        <f>[2]A!$E130</f>
        <v>20.10428186386897</v>
      </c>
      <c r="E132" s="198">
        <f t="shared" si="18"/>
        <v>1.3042818638689688</v>
      </c>
      <c r="F132" s="204">
        <f t="shared" si="22"/>
        <v>3.0376518704260357E-2</v>
      </c>
      <c r="G132" s="200">
        <f t="shared" si="24"/>
        <v>2.3888568436445594E-2</v>
      </c>
      <c r="H132" s="189">
        <f t="shared" si="25"/>
        <v>4.3521968645557413E-8</v>
      </c>
      <c r="I132" s="168">
        <f t="shared" si="19"/>
        <v>2.3888568718813959E-2</v>
      </c>
      <c r="J132" s="204">
        <f t="shared" si="23"/>
        <v>1.9421463061371838E-2</v>
      </c>
      <c r="K132" s="158">
        <f t="shared" si="26"/>
        <v>1.8850889158773452E-2</v>
      </c>
      <c r="L132" s="197">
        <f t="shared" si="27"/>
        <v>4.3521968645557413E-8</v>
      </c>
      <c r="M132" s="158">
        <f t="shared" si="20"/>
        <v>1.8850889183605949E-2</v>
      </c>
      <c r="N132" s="182"/>
      <c r="O132" s="182"/>
      <c r="P132" s="182"/>
    </row>
    <row r="133" spans="1:16" x14ac:dyDescent="0.2">
      <c r="A133" s="178">
        <f t="shared" si="21"/>
        <v>40269</v>
      </c>
      <c r="B133" s="193">
        <v>123</v>
      </c>
      <c r="C133" s="135">
        <f>(Forecasts!C193/Forecasts!C192)^12-1</f>
        <v>2.1507567215677703E-2</v>
      </c>
      <c r="D133" s="144">
        <f>[2]A!$E131</f>
        <v>20.123718136131082</v>
      </c>
      <c r="E133" s="198">
        <f t="shared" si="18"/>
        <v>1.323718136131081</v>
      </c>
      <c r="F133" s="204">
        <f t="shared" si="22"/>
        <v>3.0376518704260357E-2</v>
      </c>
      <c r="G133" s="200">
        <f t="shared" si="24"/>
        <v>2.3829006197547284E-2</v>
      </c>
      <c r="H133" s="189">
        <f t="shared" si="25"/>
        <v>3.7459705562952584E-8</v>
      </c>
      <c r="I133" s="168">
        <f t="shared" si="19"/>
        <v>2.3829006442815177E-2</v>
      </c>
      <c r="J133" s="204">
        <f t="shared" si="23"/>
        <v>1.9421463061371838E-2</v>
      </c>
      <c r="K133" s="158">
        <f t="shared" si="26"/>
        <v>1.8788125125411798E-2</v>
      </c>
      <c r="L133" s="197">
        <f t="shared" si="27"/>
        <v>3.7459705562952584E-8</v>
      </c>
      <c r="M133" s="158">
        <f t="shared" si="20"/>
        <v>1.8788125149136452E-2</v>
      </c>
      <c r="N133" s="182"/>
      <c r="O133" s="182"/>
      <c r="P133" s="182"/>
    </row>
    <row r="134" spans="1:16" x14ac:dyDescent="0.2">
      <c r="A134" s="178">
        <f t="shared" si="21"/>
        <v>40299</v>
      </c>
      <c r="B134" s="194">
        <v>124</v>
      </c>
      <c r="C134" s="135">
        <f>(Forecasts!C194/Forecasts!C193)^12-1</f>
        <v>2.1390836059093532E-2</v>
      </c>
      <c r="D134" s="144">
        <f>[2]A!$E132</f>
        <v>20.203639895283825</v>
      </c>
      <c r="E134" s="198">
        <f t="shared" si="18"/>
        <v>1.403639895283824</v>
      </c>
      <c r="F134" s="204">
        <f t="shared" si="22"/>
        <v>3.0376518704260357E-2</v>
      </c>
      <c r="G134" s="200">
        <f t="shared" si="24"/>
        <v>2.3801286168386369E-2</v>
      </c>
      <c r="H134" s="189">
        <f t="shared" si="25"/>
        <v>3.2241867372567335E-8</v>
      </c>
      <c r="I134" s="168">
        <f t="shared" si="19"/>
        <v>2.3801286380384142E-2</v>
      </c>
      <c r="J134" s="204">
        <f t="shared" si="23"/>
        <v>1.9421463061371838E-2</v>
      </c>
      <c r="K134" s="158">
        <f t="shared" si="26"/>
        <v>1.875170080441154E-2</v>
      </c>
      <c r="L134" s="197">
        <f t="shared" si="27"/>
        <v>3.2241867372567335E-8</v>
      </c>
      <c r="M134" s="158">
        <f t="shared" si="20"/>
        <v>1.8751700826005926E-2</v>
      </c>
      <c r="N134" s="182"/>
      <c r="O134" s="182"/>
      <c r="P134" s="182"/>
    </row>
    <row r="135" spans="1:16" x14ac:dyDescent="0.2">
      <c r="A135" s="178">
        <f t="shared" si="21"/>
        <v>40330</v>
      </c>
      <c r="B135" s="193">
        <v>125</v>
      </c>
      <c r="C135" s="135">
        <f>(Forecasts!C195/Forecasts!C194)^12-1</f>
        <v>2.1281298360142697E-2</v>
      </c>
      <c r="D135" s="144">
        <f>[2]A!$E133</f>
        <v>20.007550087263535</v>
      </c>
      <c r="E135" s="198">
        <f t="shared" si="18"/>
        <v>1.2075500872635345</v>
      </c>
      <c r="F135" s="204">
        <f t="shared" si="22"/>
        <v>3.0376518704260357E-2</v>
      </c>
      <c r="G135" s="200">
        <f t="shared" si="24"/>
        <v>2.3624561668933779E-2</v>
      </c>
      <c r="H135" s="189">
        <f t="shared" si="25"/>
        <v>2.7750832422407563E-8</v>
      </c>
      <c r="I135" s="168">
        <f t="shared" si="19"/>
        <v>2.3624561856306209E-2</v>
      </c>
      <c r="J135" s="204">
        <f t="shared" si="23"/>
        <v>1.9421463061371838E-2</v>
      </c>
      <c r="K135" s="158">
        <f t="shared" si="26"/>
        <v>1.8588661748193933E-2</v>
      </c>
      <c r="L135" s="197">
        <f t="shared" si="27"/>
        <v>2.7750832422407563E-8</v>
      </c>
      <c r="M135" s="158">
        <f t="shared" si="20"/>
        <v>1.8588661771304863E-2</v>
      </c>
      <c r="N135" s="182"/>
      <c r="O135" s="182"/>
      <c r="P135" s="182"/>
    </row>
    <row r="136" spans="1:16" x14ac:dyDescent="0.2">
      <c r="A136" s="178">
        <f t="shared" si="21"/>
        <v>40360</v>
      </c>
      <c r="B136" s="194">
        <v>126</v>
      </c>
      <c r="C136" s="135">
        <f>(Forecasts!C196/Forecasts!C195)^12-1</f>
        <v>2.117155888873401E-2</v>
      </c>
      <c r="D136" s="144">
        <f>[2]A!$E134</f>
        <v>20.270272647942296</v>
      </c>
      <c r="E136" s="198">
        <f t="shared" si="18"/>
        <v>1.470272647942295</v>
      </c>
      <c r="F136" s="204">
        <f t="shared" si="22"/>
        <v>3.0376518704260357E-2</v>
      </c>
      <c r="G136" s="200">
        <f t="shared" si="24"/>
        <v>2.3700950170402846E-2</v>
      </c>
      <c r="H136" s="189">
        <f t="shared" si="25"/>
        <v>2.388536281840125E-8</v>
      </c>
      <c r="I136" s="168">
        <f t="shared" si="19"/>
        <v>2.3700950329851221E-2</v>
      </c>
      <c r="J136" s="204">
        <f t="shared" si="23"/>
        <v>1.9421463061371838E-2</v>
      </c>
      <c r="K136" s="158">
        <f t="shared" si="26"/>
        <v>1.8642012314566438E-2</v>
      </c>
      <c r="L136" s="197">
        <f t="shared" si="27"/>
        <v>2.388536281840125E-8</v>
      </c>
      <c r="M136" s="158">
        <f t="shared" si="20"/>
        <v>1.8642012333183904E-2</v>
      </c>
      <c r="N136" s="182"/>
      <c r="O136" s="182"/>
      <c r="P136" s="182"/>
    </row>
    <row r="137" spans="1:16" x14ac:dyDescent="0.2">
      <c r="A137" s="178">
        <f t="shared" si="21"/>
        <v>40391</v>
      </c>
      <c r="B137" s="193">
        <v>127</v>
      </c>
      <c r="C137" s="135">
        <f>(Forecasts!C197/Forecasts!C196)^12-1</f>
        <v>2.1068610065283933E-2</v>
      </c>
      <c r="D137" s="144">
        <f>[2]A!$E135</f>
        <v>20.135356126714814</v>
      </c>
      <c r="E137" s="198">
        <f t="shared" si="18"/>
        <v>1.3353561267148137</v>
      </c>
      <c r="F137" s="204">
        <f t="shared" si="22"/>
        <v>3.0376518704260357E-2</v>
      </c>
      <c r="G137" s="200">
        <f t="shared" si="24"/>
        <v>2.3562885687151518E-2</v>
      </c>
      <c r="H137" s="189">
        <f t="shared" si="25"/>
        <v>2.0558322297604485E-8</v>
      </c>
      <c r="I137" s="168">
        <f t="shared" si="19"/>
        <v>2.3562885827228382E-2</v>
      </c>
      <c r="J137" s="204">
        <f t="shared" si="23"/>
        <v>1.9421463061371838E-2</v>
      </c>
      <c r="K137" s="158">
        <f t="shared" si="26"/>
        <v>1.8512745759630495E-2</v>
      </c>
      <c r="L137" s="197">
        <f t="shared" si="27"/>
        <v>2.0558322297604485E-8</v>
      </c>
      <c r="M137" s="158">
        <f t="shared" si="20"/>
        <v>1.85127457783122E-2</v>
      </c>
      <c r="N137" s="182"/>
      <c r="O137" s="182"/>
      <c r="P137" s="182"/>
    </row>
    <row r="138" spans="1:16" x14ac:dyDescent="0.2">
      <c r="A138" s="178">
        <f t="shared" si="21"/>
        <v>40422</v>
      </c>
      <c r="B138" s="194">
        <v>128</v>
      </c>
      <c r="C138" s="135">
        <f>(Forecasts!C198/Forecasts!C197)^12-1</f>
        <v>2.0965498515550962E-2</v>
      </c>
      <c r="D138" s="144">
        <f>[2]A!$E136</f>
        <v>20.384553227737715</v>
      </c>
      <c r="E138" s="198">
        <f t="shared" si="18"/>
        <v>1.5845532277377146</v>
      </c>
      <c r="F138" s="204">
        <f t="shared" si="22"/>
        <v>3.0376518704260357E-2</v>
      </c>
      <c r="G138" s="200">
        <f t="shared" si="24"/>
        <v>2.363601522276744E-2</v>
      </c>
      <c r="H138" s="189">
        <f t="shared" si="25"/>
        <v>1.7694711983465326E-8</v>
      </c>
      <c r="I138" s="168">
        <f t="shared" si="19"/>
        <v>2.3636015342038706E-2</v>
      </c>
      <c r="J138" s="204">
        <f t="shared" si="23"/>
        <v>1.9421463061371838E-2</v>
      </c>
      <c r="K138" s="158">
        <f t="shared" si="26"/>
        <v>1.8564032353661213E-2</v>
      </c>
      <c r="L138" s="197">
        <f t="shared" si="27"/>
        <v>1.7694711983465326E-8</v>
      </c>
      <c r="M138" s="158">
        <f t="shared" si="20"/>
        <v>1.8564032368833201E-2</v>
      </c>
      <c r="N138" s="182"/>
      <c r="O138" s="182"/>
      <c r="P138" s="182"/>
    </row>
    <row r="139" spans="1:16" x14ac:dyDescent="0.2">
      <c r="A139" s="178">
        <f t="shared" si="21"/>
        <v>40452</v>
      </c>
      <c r="B139" s="193">
        <v>129</v>
      </c>
      <c r="C139" s="135">
        <f>(Forecasts!C199/Forecasts!C198)^12-1</f>
        <v>2.0865619301203564E-2</v>
      </c>
      <c r="D139" s="144">
        <f>[2]A!$E137</f>
        <v>20.264388976885297</v>
      </c>
      <c r="E139" s="198">
        <f t="shared" si="18"/>
        <v>1.4643889768852958</v>
      </c>
      <c r="F139" s="204">
        <f t="shared" si="22"/>
        <v>3.0376518704260357E-2</v>
      </c>
      <c r="G139" s="200">
        <f t="shared" ref="G139:G170" si="28">$B$4+$B$5*$C139+$B$6*$C154+$B$7*$E139%</f>
        <v>2.3508755621630524E-2</v>
      </c>
      <c r="H139" s="189">
        <f t="shared" ref="H139:H170" si="29">EXP(-IF($B139&gt;=$H$6,$B139-$H$6,0)*$H$5)</f>
        <v>1.5229979744712629E-8</v>
      </c>
      <c r="I139" s="168">
        <f t="shared" si="19"/>
        <v>2.3508755726226419E-2</v>
      </c>
      <c r="J139" s="204">
        <f t="shared" si="23"/>
        <v>1.9421463061371838E-2</v>
      </c>
      <c r="K139" s="158">
        <f t="shared" ref="K139:K170" si="30">$D$4+$D$5*$C139+$D$6*$G139</f>
        <v>1.8444338560325287E-2</v>
      </c>
      <c r="L139" s="197">
        <f t="shared" ref="L139:L170" si="31">EXP(-IF($B139&gt;=$H$6,$B139-$H$6,0)*$H$5)</f>
        <v>1.5229979744712629E-8</v>
      </c>
      <c r="M139" s="158">
        <f t="shared" si="20"/>
        <v>1.8444338575206873E-2</v>
      </c>
      <c r="N139" s="182"/>
      <c r="O139" s="182"/>
      <c r="P139" s="182"/>
    </row>
    <row r="140" spans="1:16" x14ac:dyDescent="0.2">
      <c r="A140" s="178">
        <f t="shared" si="21"/>
        <v>40483</v>
      </c>
      <c r="B140" s="194">
        <v>130</v>
      </c>
      <c r="C140" s="135">
        <f>(Forecasts!C200/Forecasts!C199)^12-1</f>
        <v>2.0771955191892122E-2</v>
      </c>
      <c r="D140" s="144">
        <f>[2]A!$E138</f>
        <v>20.460359185928983</v>
      </c>
      <c r="E140" s="198">
        <f t="shared" ref="E140:E191" si="32">D140-$B$8</f>
        <v>1.6603591859289821</v>
      </c>
      <c r="F140" s="204">
        <f t="shared" si="22"/>
        <v>3.0376518704260357E-2</v>
      </c>
      <c r="G140" s="200">
        <f t="shared" si="28"/>
        <v>2.3557798237234005E-2</v>
      </c>
      <c r="H140" s="189">
        <f t="shared" si="29"/>
        <v>1.3108565047066243E-8</v>
      </c>
      <c r="I140" s="168">
        <f t="shared" ref="I140:I191" si="33">H140*F140+(1-H140)*G140</f>
        <v>2.3557798326617647E-2</v>
      </c>
      <c r="J140" s="204">
        <f t="shared" si="23"/>
        <v>1.9421463061371838E-2</v>
      </c>
      <c r="K140" s="158">
        <f t="shared" si="30"/>
        <v>1.8476060608751316E-2</v>
      </c>
      <c r="L140" s="197">
        <f t="shared" si="31"/>
        <v>1.3108565047066243E-8</v>
      </c>
      <c r="M140" s="158">
        <f t="shared" ref="M140:M191" si="34">L140*J140+(1-L140)*K140</f>
        <v>1.8476060621144184E-2</v>
      </c>
      <c r="N140" s="182"/>
      <c r="O140" s="182"/>
      <c r="P140" s="182"/>
    </row>
    <row r="141" spans="1:16" x14ac:dyDescent="0.2">
      <c r="A141" s="178">
        <f t="shared" ref="A141:A204" si="35">DATE(YEAR(A140),MONTH(A140)+1,1)</f>
        <v>40513</v>
      </c>
      <c r="B141" s="193">
        <v>131</v>
      </c>
      <c r="C141" s="135">
        <f>(Forecasts!C201/Forecasts!C200)^12-1</f>
        <v>2.0678176211575305E-2</v>
      </c>
      <c r="D141" s="144">
        <f>[2]A!$E139</f>
        <v>20.523755285519169</v>
      </c>
      <c r="E141" s="198">
        <f t="shared" si="32"/>
        <v>1.723755285519168</v>
      </c>
      <c r="F141" s="204">
        <f t="shared" si="22"/>
        <v>3.0376518704260357E-2</v>
      </c>
      <c r="G141" s="200">
        <f t="shared" si="28"/>
        <v>2.3534604666564832E-2</v>
      </c>
      <c r="H141" s="189">
        <f t="shared" si="29"/>
        <v>1.1282646495496604E-8</v>
      </c>
      <c r="I141" s="168">
        <f t="shared" si="33"/>
        <v>2.3534604743759732E-2</v>
      </c>
      <c r="J141" s="204">
        <f t="shared" si="23"/>
        <v>1.9421463061371838E-2</v>
      </c>
      <c r="K141" s="158">
        <f t="shared" si="30"/>
        <v>1.8446008196974638E-2</v>
      </c>
      <c r="L141" s="197">
        <f t="shared" si="31"/>
        <v>1.1282646495496604E-8</v>
      </c>
      <c r="M141" s="158">
        <f t="shared" si="34"/>
        <v>1.8446008207980352E-2</v>
      </c>
      <c r="N141" s="182"/>
      <c r="O141" s="182"/>
      <c r="P141" s="182"/>
    </row>
    <row r="142" spans="1:16" x14ac:dyDescent="0.2">
      <c r="A142" s="178">
        <f t="shared" si="35"/>
        <v>40544</v>
      </c>
      <c r="B142" s="194">
        <v>132</v>
      </c>
      <c r="C142" s="135">
        <f>(Forecasts!C202/Forecasts!C201)^12-1</f>
        <v>2.0590252075630255E-2</v>
      </c>
      <c r="D142" s="144">
        <f>[2]A!$E140</f>
        <v>20.558687262067419</v>
      </c>
      <c r="E142" s="198">
        <f t="shared" si="32"/>
        <v>1.7586872620674185</v>
      </c>
      <c r="F142" s="204">
        <f t="shared" si="22"/>
        <v>3.0376518704260357E-2</v>
      </c>
      <c r="G142" s="200">
        <f t="shared" si="28"/>
        <v>2.3500061194784261E-2</v>
      </c>
      <c r="H142" s="189">
        <f t="shared" si="29"/>
        <v>9.7110638338581673E-9</v>
      </c>
      <c r="I142" s="168">
        <f t="shared" si="33"/>
        <v>2.3500061261561976E-2</v>
      </c>
      <c r="J142" s="204">
        <f t="shared" si="23"/>
        <v>1.9421463061371838E-2</v>
      </c>
      <c r="K142" s="158">
        <f t="shared" si="30"/>
        <v>1.8406889797784241E-2</v>
      </c>
      <c r="L142" s="197">
        <f t="shared" si="31"/>
        <v>9.7110638338581673E-9</v>
      </c>
      <c r="M142" s="158">
        <f t="shared" si="34"/>
        <v>1.8406889807636825E-2</v>
      </c>
      <c r="N142" s="182"/>
      <c r="O142" s="182"/>
      <c r="P142" s="182"/>
    </row>
    <row r="143" spans="1:16" x14ac:dyDescent="0.2">
      <c r="A143" s="178">
        <f t="shared" si="35"/>
        <v>40575</v>
      </c>
      <c r="B143" s="193">
        <v>133</v>
      </c>
      <c r="C143" s="135">
        <f>(Forecasts!C203/Forecasts!C202)^12-1</f>
        <v>2.0502238631313618E-2</v>
      </c>
      <c r="D143" s="144">
        <f>[2]A!$E141</f>
        <v>20.625525183025118</v>
      </c>
      <c r="E143" s="198">
        <f t="shared" si="32"/>
        <v>1.8255251830251176</v>
      </c>
      <c r="F143" s="204">
        <f t="shared" si="22"/>
        <v>3.0376518704260357E-2</v>
      </c>
      <c r="G143" s="200">
        <f t="shared" si="28"/>
        <v>2.3482353582490373E-2</v>
      </c>
      <c r="H143" s="189">
        <f t="shared" si="29"/>
        <v>8.3583901013746383E-9</v>
      </c>
      <c r="I143" s="168">
        <f t="shared" si="33"/>
        <v>2.3482353640114497E-2</v>
      </c>
      <c r="J143" s="204">
        <f t="shared" si="23"/>
        <v>1.9421463061371838E-2</v>
      </c>
      <c r="K143" s="158">
        <f t="shared" si="30"/>
        <v>1.8382156323842453E-2</v>
      </c>
      <c r="L143" s="197">
        <f t="shared" si="31"/>
        <v>8.3583901013746383E-9</v>
      </c>
      <c r="M143" s="158">
        <f t="shared" si="34"/>
        <v>1.8382156332529386E-2</v>
      </c>
      <c r="N143" s="182"/>
      <c r="O143" s="182"/>
      <c r="P143" s="182"/>
    </row>
    <row r="144" spans="1:16" x14ac:dyDescent="0.2">
      <c r="A144" s="178">
        <f t="shared" si="35"/>
        <v>40603</v>
      </c>
      <c r="B144" s="194">
        <v>134</v>
      </c>
      <c r="C144" s="135">
        <f>(Forecasts!C204/Forecasts!C203)^12-1</f>
        <v>2.0417031034229538E-2</v>
      </c>
      <c r="D144" s="144">
        <f>[2]A!$E142</f>
        <v>20.706931651795408</v>
      </c>
      <c r="E144" s="198">
        <f t="shared" si="32"/>
        <v>1.9069316517954071</v>
      </c>
      <c r="F144" s="204">
        <f t="shared" si="22"/>
        <v>3.0376518704260357E-2</v>
      </c>
      <c r="G144" s="200">
        <f t="shared" si="28"/>
        <v>2.3475031253096527E-2</v>
      </c>
      <c r="H144" s="189">
        <f t="shared" si="29"/>
        <v>7.1941330303253834E-9</v>
      </c>
      <c r="I144" s="168">
        <f t="shared" si="33"/>
        <v>2.3475031302746745E-2</v>
      </c>
      <c r="J144" s="204">
        <f t="shared" si="23"/>
        <v>1.9421463061371838E-2</v>
      </c>
      <c r="K144" s="158">
        <f t="shared" si="30"/>
        <v>1.8366608104128549E-2</v>
      </c>
      <c r="L144" s="197">
        <f t="shared" si="31"/>
        <v>7.1941330303253834E-9</v>
      </c>
      <c r="M144" s="158">
        <f t="shared" si="34"/>
        <v>1.8366608111717315E-2</v>
      </c>
      <c r="N144" s="182"/>
      <c r="O144" s="182"/>
      <c r="P144" s="182"/>
    </row>
    <row r="145" spans="1:16" x14ac:dyDescent="0.2">
      <c r="A145" s="178">
        <f t="shared" si="35"/>
        <v>40634</v>
      </c>
      <c r="B145" s="193">
        <v>135</v>
      </c>
      <c r="C145" s="135">
        <f>(Forecasts!C205/Forecasts!C204)^12-1</f>
        <v>2.0342413262064873E-2</v>
      </c>
      <c r="D145" s="144">
        <f>[2]A!$E143</f>
        <v>20.72606834820467</v>
      </c>
      <c r="E145" s="198">
        <f t="shared" si="32"/>
        <v>1.9260683482046694</v>
      </c>
      <c r="F145" s="204">
        <f t="shared" si="22"/>
        <v>3.0376518704260357E-2</v>
      </c>
      <c r="G145" s="200">
        <f t="shared" si="28"/>
        <v>2.3437604410911347E-2</v>
      </c>
      <c r="H145" s="189">
        <f t="shared" si="29"/>
        <v>6.1920476826640385E-9</v>
      </c>
      <c r="I145" s="168">
        <f t="shared" si="33"/>
        <v>2.3437604453877436E-2</v>
      </c>
      <c r="J145" s="204">
        <f t="shared" si="23"/>
        <v>1.9421463061371838E-2</v>
      </c>
      <c r="K145" s="158">
        <f t="shared" si="30"/>
        <v>1.832647481689427E-2</v>
      </c>
      <c r="L145" s="197">
        <f t="shared" si="31"/>
        <v>6.1920476826640385E-9</v>
      </c>
      <c r="M145" s="158">
        <f t="shared" si="34"/>
        <v>1.8326474823674492E-2</v>
      </c>
      <c r="N145" s="182"/>
      <c r="O145" s="182"/>
      <c r="P145" s="182"/>
    </row>
    <row r="146" spans="1:16" x14ac:dyDescent="0.2">
      <c r="A146" s="178">
        <f t="shared" si="35"/>
        <v>40664</v>
      </c>
      <c r="B146" s="194">
        <v>136</v>
      </c>
      <c r="C146" s="135">
        <f>(Forecasts!C206/Forecasts!C205)^12-1</f>
        <v>2.0262322337884831E-2</v>
      </c>
      <c r="D146" s="144">
        <f>[2]A!$E144</f>
        <v>20.805678193688777</v>
      </c>
      <c r="E146" s="198">
        <f t="shared" si="32"/>
        <v>2.0056781936887766</v>
      </c>
      <c r="F146" s="204">
        <f t="shared" si="22"/>
        <v>3.0376518704260357E-2</v>
      </c>
      <c r="G146" s="200">
        <f t="shared" si="28"/>
        <v>2.3432493549815112E-2</v>
      </c>
      <c r="H146" s="189">
        <f t="shared" si="29"/>
        <v>5.3295448308732219E-9</v>
      </c>
      <c r="I146" s="168">
        <f t="shared" si="33"/>
        <v>2.3432493586823609E-2</v>
      </c>
      <c r="J146" s="204">
        <f t="shared" si="23"/>
        <v>1.9421463061371838E-2</v>
      </c>
      <c r="K146" s="158">
        <f t="shared" si="30"/>
        <v>1.8313375119921364E-2</v>
      </c>
      <c r="L146" s="197">
        <f t="shared" si="31"/>
        <v>5.3295448308732219E-9</v>
      </c>
      <c r="M146" s="158">
        <f t="shared" si="34"/>
        <v>1.8313375125826967E-2</v>
      </c>
      <c r="N146" s="182"/>
      <c r="O146" s="182"/>
      <c r="P146" s="182"/>
    </row>
    <row r="147" spans="1:16" x14ac:dyDescent="0.2">
      <c r="A147" s="178">
        <f t="shared" si="35"/>
        <v>40695</v>
      </c>
      <c r="B147" s="193">
        <v>137</v>
      </c>
      <c r="C147" s="135">
        <f>(Forecasts!C207/Forecasts!C206)^12-1</f>
        <v>2.0187266845999252E-2</v>
      </c>
      <c r="D147" s="144">
        <f>[2]A!$E145</f>
        <v>20.594701642101189</v>
      </c>
      <c r="E147" s="198">
        <f t="shared" si="32"/>
        <v>1.7947016421011881</v>
      </c>
      <c r="F147" s="204">
        <f t="shared" si="22"/>
        <v>3.0376518704260357E-2</v>
      </c>
      <c r="G147" s="200">
        <f t="shared" si="28"/>
        <v>2.3269533555713585E-2</v>
      </c>
      <c r="H147" s="189">
        <f t="shared" si="29"/>
        <v>4.5871817466475238E-9</v>
      </c>
      <c r="I147" s="168">
        <f t="shared" si="33"/>
        <v>2.3269533588314618E-2</v>
      </c>
      <c r="J147" s="204">
        <f t="shared" si="23"/>
        <v>1.9421463061371838E-2</v>
      </c>
      <c r="K147" s="158">
        <f t="shared" si="30"/>
        <v>1.8165863276349031E-2</v>
      </c>
      <c r="L147" s="197">
        <f t="shared" si="31"/>
        <v>4.5871817466475238E-9</v>
      </c>
      <c r="M147" s="158">
        <f t="shared" si="34"/>
        <v>1.8165863282108695E-2</v>
      </c>
      <c r="N147" s="182"/>
      <c r="O147" s="182"/>
      <c r="P147" s="182"/>
    </row>
    <row r="148" spans="1:16" x14ac:dyDescent="0.2">
      <c r="A148" s="178">
        <f t="shared" si="35"/>
        <v>40725</v>
      </c>
      <c r="B148" s="194">
        <v>138</v>
      </c>
      <c r="C148" s="135">
        <f>(Forecasts!C208/Forecasts!C207)^12-1</f>
        <v>2.0112168760392457E-2</v>
      </c>
      <c r="D148" s="144">
        <f>[2]A!$E146</f>
        <v>20.869165298249083</v>
      </c>
      <c r="E148" s="198">
        <f t="shared" si="32"/>
        <v>2.0691652982490822</v>
      </c>
      <c r="F148" s="204">
        <f t="shared" si="22"/>
        <v>3.0376518704260357E-2</v>
      </c>
      <c r="G148" s="200">
        <f t="shared" si="28"/>
        <v>2.3374130321716043E-2</v>
      </c>
      <c r="H148" s="189">
        <f t="shared" si="29"/>
        <v>3.9482239186509585E-9</v>
      </c>
      <c r="I148" s="168">
        <f t="shared" si="33"/>
        <v>2.3374130349363042E-2</v>
      </c>
      <c r="J148" s="204">
        <f t="shared" si="23"/>
        <v>1.9421463061371838E-2</v>
      </c>
      <c r="K148" s="158">
        <f t="shared" si="30"/>
        <v>1.8247107819949995E-2</v>
      </c>
      <c r="L148" s="197">
        <f t="shared" si="31"/>
        <v>3.9482239186509585E-9</v>
      </c>
      <c r="M148" s="158">
        <f t="shared" si="34"/>
        <v>1.8247107824586609E-2</v>
      </c>
      <c r="N148" s="182"/>
      <c r="O148" s="182"/>
      <c r="P148" s="182"/>
    </row>
    <row r="149" spans="1:16" x14ac:dyDescent="0.2">
      <c r="A149" s="178">
        <f t="shared" si="35"/>
        <v>40756</v>
      </c>
      <c r="B149" s="193">
        <v>139</v>
      </c>
      <c r="C149" s="135">
        <f>(Forecasts!C209/Forecasts!C208)^12-1</f>
        <v>2.0041803586147822E-2</v>
      </c>
      <c r="D149" s="144">
        <f>[2]A!$E147</f>
        <v>20.736278918125834</v>
      </c>
      <c r="E149" s="198">
        <f t="shared" si="32"/>
        <v>1.9362789181258329</v>
      </c>
      <c r="F149" s="204">
        <f t="shared" si="22"/>
        <v>3.0376518704260357E-2</v>
      </c>
      <c r="G149" s="200">
        <f t="shared" si="28"/>
        <v>2.325761931215364E-2</v>
      </c>
      <c r="H149" s="189">
        <f t="shared" si="29"/>
        <v>3.3982678194950711E-9</v>
      </c>
      <c r="I149" s="168">
        <f t="shared" si="33"/>
        <v>2.3257619336345566E-2</v>
      </c>
      <c r="J149" s="204">
        <f t="shared" si="23"/>
        <v>1.9421463061371838E-2</v>
      </c>
      <c r="K149" s="158">
        <f t="shared" si="30"/>
        <v>1.8139821102781475E-2</v>
      </c>
      <c r="L149" s="197">
        <f t="shared" si="31"/>
        <v>3.3982678194950711E-9</v>
      </c>
      <c r="M149" s="158">
        <f t="shared" si="34"/>
        <v>1.8139821107136838E-2</v>
      </c>
      <c r="N149" s="182"/>
      <c r="O149" s="182"/>
      <c r="P149" s="182"/>
    </row>
    <row r="150" spans="1:16" x14ac:dyDescent="0.2">
      <c r="A150" s="178">
        <f t="shared" si="35"/>
        <v>40787</v>
      </c>
      <c r="B150" s="194">
        <v>140</v>
      </c>
      <c r="C150" s="135">
        <f>(Forecasts!C210/Forecasts!C209)^12-1</f>
        <v>1.9971409357089298E-2</v>
      </c>
      <c r="D150" s="144">
        <f>[2]A!$E148</f>
        <v>20.992710074431134</v>
      </c>
      <c r="E150" s="198">
        <f t="shared" si="32"/>
        <v>2.1927100744311332</v>
      </c>
      <c r="F150" s="204">
        <f t="shared" si="22"/>
        <v>3.0376518704260357E-2</v>
      </c>
      <c r="G150" s="200">
        <f t="shared" si="28"/>
        <v>2.3355227463111743E-2</v>
      </c>
      <c r="H150" s="189">
        <f t="shared" si="29"/>
        <v>2.9249162182680004E-9</v>
      </c>
      <c r="I150" s="168">
        <f t="shared" si="33"/>
        <v>2.3355227483648433E-2</v>
      </c>
      <c r="J150" s="204">
        <f t="shared" si="23"/>
        <v>1.9421463061371838E-2</v>
      </c>
      <c r="K150" s="158">
        <f t="shared" si="30"/>
        <v>1.8215603100883271E-2</v>
      </c>
      <c r="L150" s="197">
        <f t="shared" si="31"/>
        <v>2.9249162182680004E-9</v>
      </c>
      <c r="M150" s="158">
        <f t="shared" si="34"/>
        <v>1.8215603104410311E-2</v>
      </c>
      <c r="N150" s="182"/>
      <c r="O150" s="182"/>
      <c r="P150" s="182"/>
    </row>
    <row r="151" spans="1:16" x14ac:dyDescent="0.2">
      <c r="A151" s="178">
        <f t="shared" si="35"/>
        <v>40817</v>
      </c>
      <c r="B151" s="193">
        <v>141</v>
      </c>
      <c r="C151" s="135">
        <f>(Forecasts!C211/Forecasts!C210)^12-1</f>
        <v>1.9903299158215093E-2</v>
      </c>
      <c r="D151" s="144">
        <f>[2]A!$E149</f>
        <v>20.864938404283819</v>
      </c>
      <c r="E151" s="198">
        <f t="shared" si="32"/>
        <v>2.0649384042838186</v>
      </c>
      <c r="F151" s="204">
        <f t="shared" si="22"/>
        <v>3.0376518704260357E-2</v>
      </c>
      <c r="G151" s="200">
        <f t="shared" si="28"/>
        <v>2.3243432760041618E-2</v>
      </c>
      <c r="H151" s="189">
        <f t="shared" si="29"/>
        <v>2.5174987194382779E-9</v>
      </c>
      <c r="I151" s="168">
        <f t="shared" si="33"/>
        <v>2.3243432777999149E-2</v>
      </c>
      <c r="J151" s="204">
        <f t="shared" si="23"/>
        <v>1.9421463061371838E-2</v>
      </c>
      <c r="K151" s="158">
        <f t="shared" si="30"/>
        <v>1.811259461808103E-2</v>
      </c>
      <c r="L151" s="197">
        <f t="shared" si="31"/>
        <v>2.5174987194382779E-9</v>
      </c>
      <c r="M151" s="158">
        <f t="shared" si="34"/>
        <v>1.8112594621376103E-2</v>
      </c>
      <c r="N151" s="182"/>
      <c r="O151" s="182"/>
      <c r="P151" s="182"/>
    </row>
    <row r="152" spans="1:16" x14ac:dyDescent="0.2">
      <c r="A152" s="178">
        <f t="shared" si="35"/>
        <v>40848</v>
      </c>
      <c r="B152" s="194">
        <v>142</v>
      </c>
      <c r="C152" s="135">
        <f>(Forecasts!C212/Forecasts!C211)^12-1</f>
        <v>1.9839495356573922E-2</v>
      </c>
      <c r="D152" s="144">
        <f>[2]A!$E150</f>
        <v>21.059901329763566</v>
      </c>
      <c r="E152" s="198">
        <f t="shared" si="32"/>
        <v>2.2599013297635651</v>
      </c>
      <c r="F152" s="204">
        <f t="shared" si="22"/>
        <v>3.0376518704260357E-2</v>
      </c>
      <c r="G152" s="200">
        <f t="shared" si="28"/>
        <v>2.3310832331130567E-2</v>
      </c>
      <c r="H152" s="189">
        <f t="shared" si="29"/>
        <v>2.1668312284603976E-9</v>
      </c>
      <c r="I152" s="168">
        <f t="shared" si="33"/>
        <v>2.3310832346440716E-2</v>
      </c>
      <c r="J152" s="204">
        <f t="shared" si="23"/>
        <v>1.9421463061371838E-2</v>
      </c>
      <c r="K152" s="158">
        <f t="shared" si="30"/>
        <v>1.8163266636983193E-2</v>
      </c>
      <c r="L152" s="197">
        <f t="shared" si="31"/>
        <v>2.1668312284603976E-9</v>
      </c>
      <c r="M152" s="158">
        <f t="shared" si="34"/>
        <v>1.8163266639709491E-2</v>
      </c>
      <c r="N152" s="182"/>
      <c r="O152" s="182"/>
      <c r="P152" s="182"/>
    </row>
    <row r="153" spans="1:16" x14ac:dyDescent="0.2">
      <c r="A153" s="178">
        <f t="shared" si="35"/>
        <v>40878</v>
      </c>
      <c r="B153" s="193">
        <v>143</v>
      </c>
      <c r="C153" s="135">
        <f>(Forecasts!C213/Forecasts!C212)^12-1</f>
        <v>1.9775678453868295E-2</v>
      </c>
      <c r="D153" s="144">
        <f>[2]A!$E151</f>
        <v>21.124171518396835</v>
      </c>
      <c r="E153" s="198">
        <f t="shared" si="32"/>
        <v>2.3241715183968346</v>
      </c>
      <c r="F153" s="204">
        <f t="shared" si="22"/>
        <v>3.0376518704260357E-2</v>
      </c>
      <c r="G153" s="200">
        <f t="shared" si="28"/>
        <v>2.3306840405310399E-2</v>
      </c>
      <c r="H153" s="189">
        <f t="shared" si="29"/>
        <v>1.8650089219027736E-9</v>
      </c>
      <c r="I153" s="168">
        <f t="shared" si="33"/>
        <v>2.3306840418495411E-2</v>
      </c>
      <c r="J153" s="204">
        <f t="shared" si="23"/>
        <v>1.9421463061371838E-2</v>
      </c>
      <c r="K153" s="158">
        <f t="shared" si="30"/>
        <v>1.8152897498012036E-2</v>
      </c>
      <c r="L153" s="197">
        <f t="shared" si="31"/>
        <v>1.8650089219027736E-9</v>
      </c>
      <c r="M153" s="158">
        <f t="shared" si="34"/>
        <v>1.8152897500377924E-2</v>
      </c>
      <c r="N153" s="182"/>
      <c r="O153" s="182"/>
      <c r="P153" s="182"/>
    </row>
    <row r="154" spans="1:16" x14ac:dyDescent="0.2">
      <c r="A154" s="178">
        <f t="shared" si="35"/>
        <v>40909</v>
      </c>
      <c r="B154" s="194">
        <v>144</v>
      </c>
      <c r="C154" s="135">
        <f>(Forecasts!C214/Forecasts!C213)^12-1</f>
        <v>1.9715904155602759E-2</v>
      </c>
      <c r="D154" s="144">
        <f>[2]A!$E152</f>
        <v>21.162507068002718</v>
      </c>
      <c r="E154" s="198">
        <f t="shared" si="32"/>
        <v>2.3625070680027171</v>
      </c>
      <c r="F154" s="204">
        <f t="shared" si="22"/>
        <v>3.0376518704260357E-2</v>
      </c>
      <c r="G154" s="200">
        <f t="shared" si="28"/>
        <v>2.3291969270027673E-2</v>
      </c>
      <c r="H154" s="189">
        <f t="shared" si="29"/>
        <v>1.6052280551856116E-9</v>
      </c>
      <c r="I154" s="168">
        <f t="shared" si="33"/>
        <v>2.3291969281399993E-2</v>
      </c>
      <c r="J154" s="204">
        <f t="shared" si="23"/>
        <v>1.9421463061371838E-2</v>
      </c>
      <c r="K154" s="158">
        <f t="shared" si="30"/>
        <v>1.8133667278834361E-2</v>
      </c>
      <c r="L154" s="197">
        <f t="shared" si="31"/>
        <v>1.6052280551856116E-9</v>
      </c>
      <c r="M154" s="158">
        <f t="shared" si="34"/>
        <v>1.8133667280901569E-2</v>
      </c>
      <c r="N154" s="182"/>
      <c r="O154" s="182"/>
      <c r="P154" s="182"/>
    </row>
    <row r="155" spans="1:16" x14ac:dyDescent="0.2">
      <c r="A155" s="178">
        <f t="shared" si="35"/>
        <v>40940</v>
      </c>
      <c r="B155" s="193">
        <v>145</v>
      </c>
      <c r="C155" s="135">
        <f>(Forecasts!C215/Forecasts!C214)^12-1</f>
        <v>1.965612487822499E-2</v>
      </c>
      <c r="D155" s="144">
        <f>[2]A!$E153</f>
        <v>21.22222744333115</v>
      </c>
      <c r="E155" s="198">
        <f t="shared" si="32"/>
        <v>2.422227443331149</v>
      </c>
      <c r="F155" s="204">
        <f t="shared" si="22"/>
        <v>3.0376518704260357E-2</v>
      </c>
      <c r="G155" s="200">
        <f t="shared" si="28"/>
        <v>2.3287951109140611E-2</v>
      </c>
      <c r="H155" s="189">
        <f t="shared" si="29"/>
        <v>1.3816325910795407E-9</v>
      </c>
      <c r="I155" s="168">
        <f t="shared" si="33"/>
        <v>2.3287951118934409E-2</v>
      </c>
      <c r="J155" s="204">
        <f t="shared" si="23"/>
        <v>1.9421463061371838E-2</v>
      </c>
      <c r="K155" s="158">
        <f t="shared" si="30"/>
        <v>1.8123715810041748E-2</v>
      </c>
      <c r="L155" s="197">
        <f t="shared" si="31"/>
        <v>1.3816325910795407E-9</v>
      </c>
      <c r="M155" s="158">
        <f t="shared" si="34"/>
        <v>1.8123715811834758E-2</v>
      </c>
      <c r="N155" s="182"/>
      <c r="O155" s="182"/>
      <c r="P155" s="182"/>
    </row>
    <row r="156" spans="1:16" x14ac:dyDescent="0.2">
      <c r="A156" s="178">
        <f t="shared" si="35"/>
        <v>40969</v>
      </c>
      <c r="B156" s="194">
        <v>146</v>
      </c>
      <c r="C156" s="135">
        <f>(Forecasts!C216/Forecasts!C215)^12-1</f>
        <v>1.9598303677846873E-2</v>
      </c>
      <c r="D156" s="144">
        <f>[2]A!$E154</f>
        <v>21.305060463890786</v>
      </c>
      <c r="E156" s="198">
        <f t="shared" si="32"/>
        <v>2.5050604638907856</v>
      </c>
      <c r="F156" s="204">
        <f t="shared" si="22"/>
        <v>3.0376518704260357E-2</v>
      </c>
      <c r="G156" s="200">
        <f t="shared" si="28"/>
        <v>2.3298273690480098E-2</v>
      </c>
      <c r="H156" s="189">
        <f t="shared" si="29"/>
        <v>1.1891821916309783E-9</v>
      </c>
      <c r="I156" s="168">
        <f t="shared" si="33"/>
        <v>2.329827369889742E-2</v>
      </c>
      <c r="J156" s="204">
        <f t="shared" si="23"/>
        <v>1.9421463061371838E-2</v>
      </c>
      <c r="K156" s="158">
        <f t="shared" si="30"/>
        <v>1.8126239106245792E-2</v>
      </c>
      <c r="L156" s="197">
        <f t="shared" si="31"/>
        <v>1.1891821916309783E-9</v>
      </c>
      <c r="M156" s="158">
        <f t="shared" si="34"/>
        <v>1.812623910778605E-2</v>
      </c>
      <c r="N156" s="182"/>
      <c r="O156" s="182"/>
      <c r="P156" s="182"/>
    </row>
    <row r="157" spans="1:16" x14ac:dyDescent="0.2">
      <c r="A157" s="178">
        <f t="shared" si="35"/>
        <v>41000</v>
      </c>
      <c r="B157" s="193">
        <v>147</v>
      </c>
      <c r="C157" s="135">
        <f>(Forecasts!C217/Forecasts!C216)^12-1</f>
        <v>1.9545931456961485E-2</v>
      </c>
      <c r="D157" s="144">
        <f>[2]A!$E155</f>
        <v>21.330081396463008</v>
      </c>
      <c r="E157" s="198">
        <f t="shared" si="32"/>
        <v>2.5300813964630073</v>
      </c>
      <c r="F157" s="204">
        <f t="shared" si="22"/>
        <v>3.0376518704260357E-2</v>
      </c>
      <c r="G157" s="200">
        <f t="shared" si="28"/>
        <v>2.3278937223410231E-2</v>
      </c>
      <c r="H157" s="189">
        <f t="shared" si="29"/>
        <v>1.0235385977594162E-9</v>
      </c>
      <c r="I157" s="168">
        <f t="shared" si="33"/>
        <v>2.3278937230674878E-2</v>
      </c>
      <c r="J157" s="204">
        <f t="shared" si="23"/>
        <v>1.9421463061371838E-2</v>
      </c>
      <c r="K157" s="158">
        <f t="shared" si="30"/>
        <v>1.8103997854824548E-2</v>
      </c>
      <c r="L157" s="197">
        <f t="shared" si="31"/>
        <v>1.0235385977594162E-9</v>
      </c>
      <c r="M157" s="158">
        <f t="shared" si="34"/>
        <v>1.8103997856173025E-2</v>
      </c>
      <c r="N157" s="182"/>
      <c r="O157" s="182"/>
      <c r="P157" s="182"/>
    </row>
    <row r="158" spans="1:16" x14ac:dyDescent="0.2">
      <c r="A158" s="178">
        <f t="shared" si="35"/>
        <v>41030</v>
      </c>
      <c r="B158" s="194">
        <v>148</v>
      </c>
      <c r="C158" s="135">
        <f>(Forecasts!C218/Forecasts!C217)^12-1</f>
        <v>1.9491728181034951E-2</v>
      </c>
      <c r="D158" s="144">
        <f>[2]A!$E156</f>
        <v>21.402682169614248</v>
      </c>
      <c r="E158" s="198">
        <f t="shared" si="32"/>
        <v>2.6026821696142477</v>
      </c>
      <c r="F158" s="204">
        <f t="shared" si="22"/>
        <v>3.0376518704260357E-2</v>
      </c>
      <c r="G158" s="200">
        <f t="shared" si="28"/>
        <v>2.328586172318824E-2</v>
      </c>
      <c r="H158" s="189">
        <f t="shared" si="29"/>
        <v>8.8096783527044958E-10</v>
      </c>
      <c r="I158" s="168">
        <f t="shared" si="33"/>
        <v>2.3285861729434879E-2</v>
      </c>
      <c r="J158" s="204">
        <f t="shared" si="23"/>
        <v>1.9421463061371838E-2</v>
      </c>
      <c r="K158" s="158">
        <f t="shared" si="30"/>
        <v>1.8104010145058753E-2</v>
      </c>
      <c r="L158" s="197">
        <f t="shared" si="31"/>
        <v>8.8096783527044958E-10</v>
      </c>
      <c r="M158" s="158">
        <f t="shared" si="34"/>
        <v>1.8104010146219388E-2</v>
      </c>
      <c r="N158" s="182"/>
      <c r="O158" s="182"/>
      <c r="P158" s="182"/>
    </row>
    <row r="159" spans="1:16" x14ac:dyDescent="0.2">
      <c r="A159" s="178">
        <f t="shared" si="35"/>
        <v>41061</v>
      </c>
      <c r="B159" s="193">
        <v>149</v>
      </c>
      <c r="C159" s="135">
        <f>(Forecasts!C219/Forecasts!C218)^12-1</f>
        <v>1.9440972189798122E-2</v>
      </c>
      <c r="D159" s="144">
        <f>[2]A!$E157</f>
        <v>21.192879845805322</v>
      </c>
      <c r="E159" s="198">
        <f t="shared" si="32"/>
        <v>2.3928798458053215</v>
      </c>
      <c r="F159" s="204">
        <f t="shared" si="22"/>
        <v>3.0376518704260357E-2</v>
      </c>
      <c r="G159" s="200">
        <f t="shared" si="28"/>
        <v>2.3138819461177653E-2</v>
      </c>
      <c r="H159" s="189">
        <f t="shared" si="29"/>
        <v>7.5825604279119066E-10</v>
      </c>
      <c r="I159" s="168">
        <f t="shared" si="33"/>
        <v>2.3138819466665683E-2</v>
      </c>
      <c r="J159" s="204">
        <f t="shared" si="23"/>
        <v>1.9421463061371838E-2</v>
      </c>
      <c r="K159" s="158">
        <f t="shared" si="30"/>
        <v>1.7972756607994887E-2</v>
      </c>
      <c r="L159" s="197">
        <f t="shared" si="31"/>
        <v>7.5825604279119066E-10</v>
      </c>
      <c r="M159" s="158">
        <f t="shared" si="34"/>
        <v>1.7972756609093379E-2</v>
      </c>
      <c r="N159" s="182"/>
      <c r="O159" s="182"/>
      <c r="P159" s="182"/>
    </row>
    <row r="160" spans="1:16" x14ac:dyDescent="0.2">
      <c r="A160" s="178">
        <f t="shared" si="35"/>
        <v>41091</v>
      </c>
      <c r="B160" s="194">
        <v>150</v>
      </c>
      <c r="C160" s="135">
        <f>(Forecasts!C220/Forecasts!C219)^12-1</f>
        <v>1.9390224956571389E-2</v>
      </c>
      <c r="D160" s="144">
        <f>[2]A!$E158</f>
        <v>21.467438580149835</v>
      </c>
      <c r="E160" s="198">
        <f t="shared" si="32"/>
        <v>2.6674385801498346</v>
      </c>
      <c r="F160" s="204">
        <f t="shared" si="22"/>
        <v>3.0376518704260357E-2</v>
      </c>
      <c r="G160" s="200">
        <f t="shared" si="28"/>
        <v>2.3258573328648897E-2</v>
      </c>
      <c r="H160" s="189">
        <f t="shared" si="29"/>
        <v>6.5263702420287873E-10</v>
      </c>
      <c r="I160" s="168">
        <f t="shared" si="33"/>
        <v>2.3258573333294331E-2</v>
      </c>
      <c r="J160" s="204">
        <f t="shared" si="23"/>
        <v>1.9421463061371838E-2</v>
      </c>
      <c r="K160" s="158">
        <f t="shared" si="30"/>
        <v>1.806961471626109E-2</v>
      </c>
      <c r="L160" s="197">
        <f t="shared" si="31"/>
        <v>6.5263702420287873E-10</v>
      </c>
      <c r="M160" s="158">
        <f t="shared" si="34"/>
        <v>1.8069614717143356E-2</v>
      </c>
      <c r="N160" s="182"/>
      <c r="O160" s="182"/>
      <c r="P160" s="182"/>
    </row>
    <row r="161" spans="1:16" x14ac:dyDescent="0.2">
      <c r="A161" s="178">
        <f t="shared" si="35"/>
        <v>41122</v>
      </c>
      <c r="B161" s="193">
        <v>151</v>
      </c>
      <c r="C161" s="135">
        <f>(Forecasts!C221/Forecasts!C220)^12-1</f>
        <v>1.9342709484252207E-2</v>
      </c>
      <c r="D161" s="144">
        <f>[2]A!$E159</f>
        <v>21.329464927136605</v>
      </c>
      <c r="E161" s="198">
        <f t="shared" si="32"/>
        <v>2.5294649271366048</v>
      </c>
      <c r="F161" s="204">
        <f t="shared" si="22"/>
        <v>3.0376518704260357E-2</v>
      </c>
      <c r="G161" s="200">
        <f t="shared" si="28"/>
        <v>2.3153429135852194E-2</v>
      </c>
      <c r="H161" s="189">
        <f t="shared" si="29"/>
        <v>5.6172989244172995E-10</v>
      </c>
      <c r="I161" s="168">
        <f t="shared" si="33"/>
        <v>2.3153429139909618E-2</v>
      </c>
      <c r="J161" s="204">
        <f t="shared" si="23"/>
        <v>1.9421463061371838E-2</v>
      </c>
      <c r="K161" s="158">
        <f t="shared" si="30"/>
        <v>1.7974537244937114E-2</v>
      </c>
      <c r="L161" s="197">
        <f t="shared" si="31"/>
        <v>5.6172989244172995E-10</v>
      </c>
      <c r="M161" s="158">
        <f t="shared" si="34"/>
        <v>1.7974537245749898E-2</v>
      </c>
      <c r="N161" s="182"/>
      <c r="O161" s="182"/>
      <c r="P161" s="182"/>
    </row>
    <row r="162" spans="1:16" x14ac:dyDescent="0.2">
      <c r="A162" s="178">
        <f t="shared" si="35"/>
        <v>41153</v>
      </c>
      <c r="B162" s="194">
        <v>152</v>
      </c>
      <c r="C162" s="135">
        <f>(Forecasts!C222/Forecasts!C221)^12-1</f>
        <v>1.9295206258843844E-2</v>
      </c>
      <c r="D162" s="144">
        <f>[2]A!$E160</f>
        <v>21.586684782941813</v>
      </c>
      <c r="E162" s="198">
        <f t="shared" si="32"/>
        <v>2.786684782941812</v>
      </c>
      <c r="F162" s="204">
        <f t="shared" si="22"/>
        <v>3.0376518704260357E-2</v>
      </c>
      <c r="G162" s="200">
        <f t="shared" si="28"/>
        <v>2.3265653041693053E-2</v>
      </c>
      <c r="H162" s="189">
        <f t="shared" si="29"/>
        <v>4.8348539902098753E-10</v>
      </c>
      <c r="I162" s="168">
        <f t="shared" si="33"/>
        <v>2.3265653045131052E-2</v>
      </c>
      <c r="J162" s="204">
        <f t="shared" si="23"/>
        <v>1.9421463061371838E-2</v>
      </c>
      <c r="K162" s="158">
        <f t="shared" si="30"/>
        <v>1.8065310832861538E-2</v>
      </c>
      <c r="L162" s="197">
        <f t="shared" si="31"/>
        <v>4.8348539902098753E-10</v>
      </c>
      <c r="M162" s="158">
        <f t="shared" si="34"/>
        <v>1.8065310833517218E-2</v>
      </c>
      <c r="N162" s="182"/>
      <c r="O162" s="182"/>
      <c r="P162" s="182"/>
    </row>
    <row r="163" spans="1:16" x14ac:dyDescent="0.2">
      <c r="A163" s="178">
        <f t="shared" si="35"/>
        <v>41183</v>
      </c>
      <c r="B163" s="193">
        <v>153</v>
      </c>
      <c r="C163" s="135">
        <f>(Forecasts!C223/Forecasts!C222)^12-1</f>
        <v>1.9249274114501613E-2</v>
      </c>
      <c r="D163" s="144">
        <f>[2]A!$E161</f>
        <v>21.473419397737157</v>
      </c>
      <c r="E163" s="198">
        <f t="shared" si="32"/>
        <v>2.6734193977371561</v>
      </c>
      <c r="F163" s="204">
        <f t="shared" ref="F163:F191" si="36">F162</f>
        <v>3.0376518704260357E-2</v>
      </c>
      <c r="G163" s="200">
        <f t="shared" si="28"/>
        <v>2.3175408475463361E-2</v>
      </c>
      <c r="H163" s="189">
        <f t="shared" si="29"/>
        <v>4.1613973942241638E-10</v>
      </c>
      <c r="I163" s="168">
        <f t="shared" si="33"/>
        <v>2.317540847846003E-2</v>
      </c>
      <c r="J163" s="204">
        <f t="shared" ref="J163:J191" si="37">J162</f>
        <v>1.9421463061371838E-2</v>
      </c>
      <c r="K163" s="158">
        <f t="shared" si="30"/>
        <v>1.7983145125001848E-2</v>
      </c>
      <c r="L163" s="197">
        <f t="shared" si="31"/>
        <v>4.1613973942241638E-10</v>
      </c>
      <c r="M163" s="158">
        <f t="shared" si="34"/>
        <v>1.7983145125600387E-2</v>
      </c>
      <c r="N163" s="182"/>
      <c r="O163" s="182"/>
      <c r="P163" s="182"/>
    </row>
    <row r="164" spans="1:16" x14ac:dyDescent="0.2">
      <c r="A164" s="178">
        <f t="shared" si="35"/>
        <v>41214</v>
      </c>
      <c r="B164" s="194">
        <v>154</v>
      </c>
      <c r="C164" s="135">
        <f>(Forecasts!C224/Forecasts!C223)^12-1</f>
        <v>1.9206272175677386E-2</v>
      </c>
      <c r="D164" s="144">
        <f>[2]A!$E162</f>
        <v>21.662780602262941</v>
      </c>
      <c r="E164" s="198">
        <f t="shared" si="32"/>
        <v>2.8627806022629407</v>
      </c>
      <c r="F164" s="204">
        <f t="shared" si="36"/>
        <v>3.0376518704260357E-2</v>
      </c>
      <c r="G164" s="200">
        <f t="shared" si="28"/>
        <v>2.3252760920102037E-2</v>
      </c>
      <c r="H164" s="189">
        <f t="shared" si="29"/>
        <v>3.581747930283181E-10</v>
      </c>
      <c r="I164" s="168">
        <f t="shared" si="33"/>
        <v>2.3252760922653586E-2</v>
      </c>
      <c r="J164" s="204">
        <f t="shared" si="37"/>
        <v>1.9421463061371838E-2</v>
      </c>
      <c r="K164" s="158">
        <f t="shared" si="30"/>
        <v>1.8044594253836074E-2</v>
      </c>
      <c r="L164" s="197">
        <f t="shared" si="31"/>
        <v>3.581747930283181E-10</v>
      </c>
      <c r="M164" s="158">
        <f t="shared" si="34"/>
        <v>1.8044594254329235E-2</v>
      </c>
      <c r="N164" s="182"/>
      <c r="O164" s="182"/>
      <c r="P164" s="182"/>
    </row>
    <row r="165" spans="1:16" x14ac:dyDescent="0.2">
      <c r="A165" s="178">
        <f t="shared" si="35"/>
        <v>41244</v>
      </c>
      <c r="B165" s="193">
        <v>155</v>
      </c>
      <c r="C165" s="135">
        <f>(Forecasts!C225/Forecasts!C224)^12-1</f>
        <v>1.916328611771001E-2</v>
      </c>
      <c r="D165" s="144">
        <f>[2]A!$E163</f>
        <v>21.718530305951678</v>
      </c>
      <c r="E165" s="198">
        <f t="shared" si="32"/>
        <v>2.918530305951677</v>
      </c>
      <c r="F165" s="204">
        <f t="shared" si="36"/>
        <v>3.0376518704260357E-2</v>
      </c>
      <c r="G165" s="200">
        <f t="shared" si="28"/>
        <v>2.3256967143058083E-2</v>
      </c>
      <c r="H165" s="189">
        <f t="shared" si="29"/>
        <v>3.0828390131386799E-10</v>
      </c>
      <c r="I165" s="168">
        <f t="shared" si="33"/>
        <v>2.3256967145252924E-2</v>
      </c>
      <c r="J165" s="204">
        <f t="shared" si="37"/>
        <v>1.9421463061371838E-2</v>
      </c>
      <c r="K165" s="158">
        <f t="shared" si="30"/>
        <v>1.8043505094145051E-2</v>
      </c>
      <c r="L165" s="197">
        <f t="shared" si="31"/>
        <v>3.0828390131386799E-10</v>
      </c>
      <c r="M165" s="158">
        <f t="shared" si="34"/>
        <v>1.8043505094569853E-2</v>
      </c>
      <c r="N165" s="182"/>
      <c r="O165" s="182"/>
      <c r="P165" s="182"/>
    </row>
    <row r="166" spans="1:16" x14ac:dyDescent="0.2">
      <c r="A166" s="178">
        <f t="shared" si="35"/>
        <v>41275</v>
      </c>
      <c r="B166" s="194">
        <v>156</v>
      </c>
      <c r="C166" s="135">
        <f>(Forecasts!C226/Forecasts!C225)^12-1</f>
        <v>1.912304504546869E-2</v>
      </c>
      <c r="D166" s="144">
        <f>[2]A!$E164</f>
        <v>21.767208078373699</v>
      </c>
      <c r="E166" s="198">
        <f t="shared" si="32"/>
        <v>2.967208078373698</v>
      </c>
      <c r="F166" s="204">
        <f t="shared" si="36"/>
        <v>3.0376518704260357E-2</v>
      </c>
      <c r="G166" s="200">
        <f t="shared" si="28"/>
        <v>2.3259568588346619E-2</v>
      </c>
      <c r="H166" s="189">
        <f t="shared" si="29"/>
        <v>2.6534241286428096E-10</v>
      </c>
      <c r="I166" s="168">
        <f t="shared" si="33"/>
        <v>2.3259568590235046E-2</v>
      </c>
      <c r="J166" s="204">
        <f t="shared" si="37"/>
        <v>1.9421463061371838E-2</v>
      </c>
      <c r="K166" s="158">
        <f t="shared" si="30"/>
        <v>1.8041343052992449E-2</v>
      </c>
      <c r="L166" s="197">
        <f t="shared" si="31"/>
        <v>2.6534241286428096E-10</v>
      </c>
      <c r="M166" s="158">
        <f t="shared" si="34"/>
        <v>1.8041343053358656E-2</v>
      </c>
      <c r="N166" s="182"/>
      <c r="O166" s="182"/>
      <c r="P166" s="182"/>
    </row>
    <row r="167" spans="1:16" x14ac:dyDescent="0.2">
      <c r="A167" s="178">
        <f t="shared" si="35"/>
        <v>41306</v>
      </c>
      <c r="B167" s="193">
        <v>157</v>
      </c>
      <c r="C167" s="135">
        <f>(Forecasts!C227/Forecasts!C226)^12-1</f>
        <v>1.9082821392811367E-2</v>
      </c>
      <c r="D167" s="144">
        <f>[2]A!$E165</f>
        <v>21.816591921626404</v>
      </c>
      <c r="E167" s="198">
        <f t="shared" si="32"/>
        <v>3.0165919216264037</v>
      </c>
      <c r="F167" s="204">
        <f t="shared" si="36"/>
        <v>3.0376518704260357E-2</v>
      </c>
      <c r="G167" s="200">
        <f t="shared" si="28"/>
        <v>2.3261958838103326E-2</v>
      </c>
      <c r="H167" s="189">
        <f t="shared" si="29"/>
        <v>2.2838233123615781E-10</v>
      </c>
      <c r="I167" s="168">
        <f t="shared" si="33"/>
        <v>2.3261958839728168E-2</v>
      </c>
      <c r="J167" s="204">
        <f t="shared" si="37"/>
        <v>1.9421463061371838E-2</v>
      </c>
      <c r="K167" s="158">
        <f t="shared" si="30"/>
        <v>1.8039002338394783E-2</v>
      </c>
      <c r="L167" s="197">
        <f t="shared" si="31"/>
        <v>2.2838233123615781E-10</v>
      </c>
      <c r="M167" s="158">
        <f t="shared" si="34"/>
        <v>1.8039002338710513E-2</v>
      </c>
      <c r="N167" s="182"/>
      <c r="O167" s="182"/>
      <c r="P167" s="182"/>
    </row>
    <row r="168" spans="1:16" x14ac:dyDescent="0.2">
      <c r="A168" s="178">
        <f t="shared" si="35"/>
        <v>41334</v>
      </c>
      <c r="B168" s="194">
        <v>158</v>
      </c>
      <c r="C168" s="135">
        <f>(Forecasts!C228/Forecasts!C227)^12-1</f>
        <v>1.9043934580350363E-2</v>
      </c>
      <c r="D168" s="144">
        <f>[2]A!$E166</f>
        <v>21.910282515797196</v>
      </c>
      <c r="E168" s="198">
        <f t="shared" si="32"/>
        <v>3.1102825157971949</v>
      </c>
      <c r="F168" s="204">
        <f t="shared" si="36"/>
        <v>3.0376518704260357E-2</v>
      </c>
      <c r="G168" s="200">
        <f t="shared" si="28"/>
        <v>2.3289820528370267E-2</v>
      </c>
      <c r="H168" s="189">
        <f t="shared" si="29"/>
        <v>1.9657049416951096E-10</v>
      </c>
      <c r="I168" s="168">
        <f t="shared" si="33"/>
        <v>2.3289820529763302E-2</v>
      </c>
      <c r="J168" s="204">
        <f t="shared" si="37"/>
        <v>1.9421463061371838E-2</v>
      </c>
      <c r="K168" s="158">
        <f t="shared" si="30"/>
        <v>1.8058585421014767E-2</v>
      </c>
      <c r="L168" s="197">
        <f t="shared" si="31"/>
        <v>1.9657049416951096E-10</v>
      </c>
      <c r="M168" s="158">
        <f t="shared" si="34"/>
        <v>1.8058585421282667E-2</v>
      </c>
      <c r="N168" s="182"/>
      <c r="O168" s="182"/>
      <c r="P168" s="182"/>
    </row>
    <row r="169" spans="1:16" x14ac:dyDescent="0.2">
      <c r="A169" s="178">
        <f t="shared" si="35"/>
        <v>41365</v>
      </c>
      <c r="B169" s="193">
        <v>159</v>
      </c>
      <c r="C169" s="135">
        <f>(Forecasts!C229/Forecasts!C228)^12-1</f>
        <v>1.9009923939960816E-2</v>
      </c>
      <c r="D169" s="144">
        <f>[2]A!$E167</f>
        <v>21.922717484202916</v>
      </c>
      <c r="E169" s="198">
        <f t="shared" si="32"/>
        <v>3.1227174842029157</v>
      </c>
      <c r="F169" s="204">
        <f t="shared" si="36"/>
        <v>3.0376518704260357E-2</v>
      </c>
      <c r="G169" s="200">
        <f t="shared" si="28"/>
        <v>2.327490418356529E-2</v>
      </c>
      <c r="H169" s="189">
        <f t="shared" si="29"/>
        <v>1.6918979226151304E-10</v>
      </c>
      <c r="I169" s="168">
        <f t="shared" si="33"/>
        <v>2.3274904184766812E-2</v>
      </c>
      <c r="J169" s="204">
        <f t="shared" si="37"/>
        <v>1.9421463061371838E-2</v>
      </c>
      <c r="K169" s="158">
        <f t="shared" si="30"/>
        <v>1.8042124786404049E-2</v>
      </c>
      <c r="L169" s="197">
        <f t="shared" si="31"/>
        <v>1.6918979226151304E-10</v>
      </c>
      <c r="M169" s="158">
        <f t="shared" si="34"/>
        <v>1.8042124786637418E-2</v>
      </c>
      <c r="N169" s="182"/>
      <c r="O169" s="182"/>
      <c r="P169" s="182"/>
    </row>
    <row r="170" spans="1:16" x14ac:dyDescent="0.2">
      <c r="A170" s="178">
        <f t="shared" si="35"/>
        <v>41395</v>
      </c>
      <c r="B170" s="194">
        <v>160</v>
      </c>
      <c r="C170" s="135">
        <f>(Forecasts!C230/Forecasts!C229)^12-1</f>
        <v>1.8973462670060837E-2</v>
      </c>
      <c r="D170" s="144">
        <f>[2]A!$E168</f>
        <v>22.009484105270175</v>
      </c>
      <c r="E170" s="198">
        <f t="shared" si="32"/>
        <v>3.2094841052701746</v>
      </c>
      <c r="F170" s="204">
        <f t="shared" si="36"/>
        <v>3.0376518704260357E-2</v>
      </c>
      <c r="G170" s="200">
        <f t="shared" si="28"/>
        <v>2.3300454564282376E-2</v>
      </c>
      <c r="H170" s="189">
        <f t="shared" si="29"/>
        <v>1.4562300372918299E-10</v>
      </c>
      <c r="I170" s="168">
        <f t="shared" si="33"/>
        <v>2.3300454565312816E-2</v>
      </c>
      <c r="J170" s="204">
        <f t="shared" si="37"/>
        <v>1.9421463061371838E-2</v>
      </c>
      <c r="K170" s="158">
        <f t="shared" si="30"/>
        <v>1.8059996083498061E-2</v>
      </c>
      <c r="L170" s="197">
        <f t="shared" si="31"/>
        <v>1.4562300372918299E-10</v>
      </c>
      <c r="M170" s="158">
        <f t="shared" si="34"/>
        <v>1.8059996083696326E-2</v>
      </c>
      <c r="N170" s="182"/>
      <c r="O170" s="182"/>
      <c r="P170" s="182"/>
    </row>
    <row r="171" spans="1:16" x14ac:dyDescent="0.2">
      <c r="A171" s="178">
        <f t="shared" si="35"/>
        <v>41426</v>
      </c>
      <c r="B171" s="193">
        <v>161</v>
      </c>
      <c r="C171" s="135">
        <f>(Forecasts!C231/Forecasts!C230)^12-1</f>
        <v>1.8939334317032541E-2</v>
      </c>
      <c r="D171" s="144">
        <f>[2]A!$E169</f>
        <v>21.798513245608291</v>
      </c>
      <c r="E171" s="198">
        <f t="shared" si="32"/>
        <v>2.9985132456082901</v>
      </c>
      <c r="F171" s="204">
        <f t="shared" si="36"/>
        <v>3.0376518704260357E-2</v>
      </c>
      <c r="G171" s="200">
        <f t="shared" ref="G171:G191" si="38">$B$4+$B$5*$C171+$B$6*$C186+$B$7*$E171%</f>
        <v>2.3163167146077347E-2</v>
      </c>
      <c r="H171" s="189">
        <f t="shared" ref="H171:H191" si="39">EXP(-IF($B171&gt;=$H$6,$B171-$H$6,0)*$H$5)</f>
        <v>1.2533888086068347E-10</v>
      </c>
      <c r="I171" s="168">
        <f t="shared" si="33"/>
        <v>2.316316714698146E-2</v>
      </c>
      <c r="J171" s="204">
        <f t="shared" si="37"/>
        <v>1.9421463061371838E-2</v>
      </c>
      <c r="K171" s="158">
        <f t="shared" ref="K171:K191" si="40">$D$4+$D$5*$C171+$D$6*$G171</f>
        <v>1.7938895350452677E-2</v>
      </c>
      <c r="L171" s="197">
        <f t="shared" ref="L171:L191" si="41">EXP(-IF($B171&gt;=$H$6,$B171-$H$6,0)*$H$5)</f>
        <v>1.2533888086068347E-10</v>
      </c>
      <c r="M171" s="158">
        <f t="shared" si="34"/>
        <v>1.7938895350638501E-2</v>
      </c>
      <c r="N171" s="182"/>
      <c r="O171" s="182"/>
      <c r="P171" s="182"/>
    </row>
    <row r="172" spans="1:16" x14ac:dyDescent="0.2">
      <c r="A172" s="178">
        <f t="shared" si="35"/>
        <v>41456</v>
      </c>
      <c r="B172" s="194">
        <v>162</v>
      </c>
      <c r="C172" s="135">
        <f>(Forecasts!C232/Forecasts!C231)^12-1</f>
        <v>1.8905225015361182E-2</v>
      </c>
      <c r="D172" s="144">
        <f>[2]A!$E170</f>
        <v>22.063105195686035</v>
      </c>
      <c r="E172" s="198">
        <f t="shared" si="32"/>
        <v>3.263105195686034</v>
      </c>
      <c r="F172" s="204">
        <f t="shared" si="36"/>
        <v>3.0376518704260357E-2</v>
      </c>
      <c r="G172" s="200">
        <f t="shared" si="38"/>
        <v>2.3287711557489231E-2</v>
      </c>
      <c r="H172" s="189">
        <f t="shared" si="39"/>
        <v>1.0788017451298044E-10</v>
      </c>
      <c r="I172" s="168">
        <f t="shared" si="33"/>
        <v>2.3287711558253973E-2</v>
      </c>
      <c r="J172" s="204">
        <f t="shared" si="37"/>
        <v>1.9421463061371838E-2</v>
      </c>
      <c r="K172" s="158">
        <f t="shared" si="40"/>
        <v>1.804166290832766E-2</v>
      </c>
      <c r="L172" s="197">
        <f t="shared" si="41"/>
        <v>1.0788017451298044E-10</v>
      </c>
      <c r="M172" s="158">
        <f t="shared" si="34"/>
        <v>1.8041662908476513E-2</v>
      </c>
      <c r="N172" s="182"/>
      <c r="O172" s="182"/>
      <c r="P172" s="182"/>
    </row>
    <row r="173" spans="1:16" x14ac:dyDescent="0.2">
      <c r="A173" s="178">
        <f t="shared" si="35"/>
        <v>41487</v>
      </c>
      <c r="B173" s="193">
        <v>163</v>
      </c>
      <c r="C173" s="135">
        <f>(Forecasts!C233/Forecasts!C232)^12-1</f>
        <v>1.8873299489502005E-2</v>
      </c>
      <c r="D173" s="144">
        <f>[2]A!$E171</f>
        <v>21.923894804314081</v>
      </c>
      <c r="E173" s="198">
        <f t="shared" si="32"/>
        <v>3.1238948043140802</v>
      </c>
      <c r="F173" s="204">
        <f t="shared" si="36"/>
        <v>3.0376518704260357E-2</v>
      </c>
      <c r="G173" s="200">
        <f t="shared" si="38"/>
        <v>2.3191508941903589E-2</v>
      </c>
      <c r="H173" s="189">
        <f t="shared" si="39"/>
        <v>9.2853326701449614E-11</v>
      </c>
      <c r="I173" s="168">
        <f t="shared" si="33"/>
        <v>2.319150894257074E-2</v>
      </c>
      <c r="J173" s="204">
        <f t="shared" si="37"/>
        <v>1.9421463061371838E-2</v>
      </c>
      <c r="K173" s="158">
        <f t="shared" si="40"/>
        <v>1.7955929789683286E-2</v>
      </c>
      <c r="L173" s="197">
        <f t="shared" si="41"/>
        <v>9.2853326701449614E-11</v>
      </c>
      <c r="M173" s="158">
        <f t="shared" si="34"/>
        <v>1.7955929789819369E-2</v>
      </c>
      <c r="N173" s="182"/>
      <c r="O173" s="182"/>
      <c r="P173" s="182"/>
    </row>
    <row r="174" spans="1:16" x14ac:dyDescent="0.2">
      <c r="A174" s="178">
        <f t="shared" si="35"/>
        <v>41518</v>
      </c>
      <c r="B174" s="194">
        <v>164</v>
      </c>
      <c r="C174" s="135">
        <f>(Forecasts!C234/Forecasts!C233)^12-1</f>
        <v>1.8841393026415298E-2</v>
      </c>
      <c r="D174" s="144">
        <f>[2]A!$E172</f>
        <v>22.184656444234029</v>
      </c>
      <c r="E174" s="198">
        <f t="shared" si="32"/>
        <v>3.3846564442340288</v>
      </c>
      <c r="F174" s="204">
        <f t="shared" si="36"/>
        <v>3.0376518704260357E-2</v>
      </c>
      <c r="G174" s="200">
        <f t="shared" si="38"/>
        <v>2.3315303519207835E-2</v>
      </c>
      <c r="H174" s="189">
        <f t="shared" si="39"/>
        <v>7.9919598929539322E-11</v>
      </c>
      <c r="I174" s="168">
        <f t="shared" si="33"/>
        <v>2.3315303519772165E-2</v>
      </c>
      <c r="J174" s="204">
        <f t="shared" si="37"/>
        <v>1.9421463061371838E-2</v>
      </c>
      <c r="K174" s="158">
        <f t="shared" si="40"/>
        <v>1.8058296348801964E-2</v>
      </c>
      <c r="L174" s="197">
        <f t="shared" si="41"/>
        <v>7.9919598929539322E-11</v>
      </c>
      <c r="M174" s="158">
        <f t="shared" si="34"/>
        <v>1.8058296348910905E-2</v>
      </c>
      <c r="N174" s="182"/>
      <c r="O174" s="182"/>
      <c r="P174" s="182"/>
    </row>
    <row r="175" spans="1:16" x14ac:dyDescent="0.2">
      <c r="A175" s="178">
        <f t="shared" si="35"/>
        <v>41548</v>
      </c>
      <c r="B175" s="193">
        <v>165</v>
      </c>
      <c r="C175" s="135">
        <f>(Forecasts!C235/Forecasts!C234)^12-1</f>
        <v>1.8810551760938043E-2</v>
      </c>
      <c r="D175" s="144">
        <f>[2]A!$E173</f>
        <v>22.068469629805083</v>
      </c>
      <c r="E175" s="198">
        <f t="shared" si="32"/>
        <v>3.2684696298050824</v>
      </c>
      <c r="F175" s="204">
        <f t="shared" si="36"/>
        <v>3.0376518704260357E-2</v>
      </c>
      <c r="G175" s="200">
        <f t="shared" si="38"/>
        <v>2.3232651546535095E-2</v>
      </c>
      <c r="H175" s="189">
        <f t="shared" si="39"/>
        <v>6.8787436271346101E-11</v>
      </c>
      <c r="I175" s="168">
        <f t="shared" si="33"/>
        <v>2.3232651547026504E-2</v>
      </c>
      <c r="J175" s="204">
        <f t="shared" si="37"/>
        <v>1.9421463061371838E-2</v>
      </c>
      <c r="K175" s="158">
        <f t="shared" si="40"/>
        <v>1.798426721422975E-2</v>
      </c>
      <c r="L175" s="197">
        <f t="shared" si="41"/>
        <v>6.8787436271346101E-11</v>
      </c>
      <c r="M175" s="158">
        <f t="shared" si="34"/>
        <v>1.7984267214328612E-2</v>
      </c>
      <c r="N175" s="182"/>
      <c r="O175" s="182"/>
      <c r="P175" s="182"/>
    </row>
    <row r="176" spans="1:16" x14ac:dyDescent="0.2">
      <c r="A176" s="178">
        <f t="shared" si="35"/>
        <v>41579</v>
      </c>
      <c r="B176" s="194">
        <v>166</v>
      </c>
      <c r="C176" s="135">
        <f>(Forecasts!C236/Forecasts!C235)^12-1</f>
        <v>1.8781686534012021E-2</v>
      </c>
      <c r="D176" s="144">
        <f>[2]A!$E174</f>
        <v>22.257309427450039</v>
      </c>
      <c r="E176" s="198">
        <f t="shared" si="32"/>
        <v>3.4573094274500384</v>
      </c>
      <c r="F176" s="204">
        <f t="shared" si="36"/>
        <v>3.0376518704260357E-2</v>
      </c>
      <c r="G176" s="200">
        <f t="shared" si="38"/>
        <v>2.33185416109719E-2</v>
      </c>
      <c r="H176" s="189">
        <f t="shared" si="39"/>
        <v>5.9205895076577806E-11</v>
      </c>
      <c r="I176" s="168">
        <f t="shared" si="33"/>
        <v>2.3318541611389774E-2</v>
      </c>
      <c r="J176" s="204">
        <f t="shared" si="37"/>
        <v>1.9421463061371838E-2</v>
      </c>
      <c r="K176" s="158">
        <f t="shared" si="40"/>
        <v>1.8054556909588286E-2</v>
      </c>
      <c r="L176" s="197">
        <f t="shared" si="41"/>
        <v>5.9205895076577806E-11</v>
      </c>
      <c r="M176" s="158">
        <f t="shared" si="34"/>
        <v>1.8054556909669214E-2</v>
      </c>
      <c r="N176" s="182"/>
      <c r="O176" s="182"/>
      <c r="P176" s="182"/>
    </row>
    <row r="177" spans="1:16" x14ac:dyDescent="0.2">
      <c r="A177" s="178">
        <f t="shared" si="35"/>
        <v>41609</v>
      </c>
      <c r="B177" s="193">
        <v>167</v>
      </c>
      <c r="C177" s="135">
        <f>(Forecasts!C237/Forecasts!C236)^12-1</f>
        <v>1.8752839902343554E-2</v>
      </c>
      <c r="D177" s="144">
        <f>[2]A!$E175</f>
        <v>22.326585055807762</v>
      </c>
      <c r="E177" s="198">
        <f t="shared" si="32"/>
        <v>3.5265850558077609</v>
      </c>
      <c r="F177" s="204">
        <f t="shared" si="36"/>
        <v>3.0376518704260357E-2</v>
      </c>
      <c r="G177" s="200">
        <f t="shared" si="38"/>
        <v>2.3338902477875928E-2</v>
      </c>
      <c r="H177" s="189">
        <f t="shared" si="39"/>
        <v>5.0958986143795644E-11</v>
      </c>
      <c r="I177" s="168">
        <f t="shared" si="33"/>
        <v>2.3338902478234558E-2</v>
      </c>
      <c r="J177" s="204">
        <f t="shared" si="37"/>
        <v>1.9421463061371838E-2</v>
      </c>
      <c r="K177" s="158">
        <f t="shared" si="40"/>
        <v>1.8068821167939366E-2</v>
      </c>
      <c r="L177" s="197">
        <f t="shared" si="41"/>
        <v>5.0958986143795644E-11</v>
      </c>
      <c r="M177" s="158">
        <f t="shared" si="34"/>
        <v>1.8068821168008294E-2</v>
      </c>
      <c r="N177" s="182"/>
      <c r="O177" s="182"/>
      <c r="P177" s="182"/>
    </row>
    <row r="178" spans="1:16" x14ac:dyDescent="0.2">
      <c r="A178" s="178">
        <f t="shared" si="35"/>
        <v>41640</v>
      </c>
      <c r="B178" s="194">
        <v>168</v>
      </c>
      <c r="C178" s="135">
        <f>(Forecasts!C238/Forecasts!C237)^12-1</f>
        <v>1.872584223766971E-2</v>
      </c>
      <c r="D178" s="144">
        <f>[2]A!$E176</f>
        <v>22.359004494720327</v>
      </c>
      <c r="E178" s="198">
        <f t="shared" si="32"/>
        <v>3.5590044947203268</v>
      </c>
      <c r="F178" s="204">
        <f t="shared" si="36"/>
        <v>3.0376518704260357E-2</v>
      </c>
      <c r="G178" s="200">
        <f t="shared" si="38"/>
        <v>2.3340526835634052E-2</v>
      </c>
      <c r="H178" s="189">
        <f t="shared" si="39"/>
        <v>4.3860805844498973E-11</v>
      </c>
      <c r="I178" s="168">
        <f t="shared" si="33"/>
        <v>2.3340526835942656E-2</v>
      </c>
      <c r="J178" s="204">
        <f t="shared" si="37"/>
        <v>1.9421463061371838E-2</v>
      </c>
      <c r="K178" s="158">
        <f t="shared" si="40"/>
        <v>1.8067267248373112E-2</v>
      </c>
      <c r="L178" s="197">
        <f t="shared" si="41"/>
        <v>4.3860805844498973E-11</v>
      </c>
      <c r="M178" s="158">
        <f t="shared" si="34"/>
        <v>1.8067267248432505E-2</v>
      </c>
      <c r="N178" s="182"/>
      <c r="O178" s="182"/>
      <c r="P178" s="182"/>
    </row>
    <row r="179" spans="1:16" x14ac:dyDescent="0.2">
      <c r="A179" s="178">
        <f t="shared" si="35"/>
        <v>41671</v>
      </c>
      <c r="B179" s="193">
        <v>169</v>
      </c>
      <c r="C179" s="135">
        <f>(Forecasts!C239/Forecasts!C238)^12-1</f>
        <v>1.8698862616669087E-2</v>
      </c>
      <c r="D179" s="144">
        <f>[2]A!$E177</f>
        <v>22.420441368436187</v>
      </c>
      <c r="E179" s="198">
        <f t="shared" si="32"/>
        <v>3.620441368436186</v>
      </c>
      <c r="F179" s="204">
        <f t="shared" si="36"/>
        <v>3.0376518704260357E-2</v>
      </c>
      <c r="G179" s="200">
        <f t="shared" si="38"/>
        <v>2.3357711813208192E-2</v>
      </c>
      <c r="H179" s="189">
        <f t="shared" si="39"/>
        <v>3.7751345442790977E-11</v>
      </c>
      <c r="I179" s="168">
        <f t="shared" si="33"/>
        <v>2.335771181347316E-2</v>
      </c>
      <c r="J179" s="204">
        <f t="shared" si="37"/>
        <v>1.9421463061371838E-2</v>
      </c>
      <c r="K179" s="158">
        <f t="shared" si="40"/>
        <v>1.8079019625509934E-2</v>
      </c>
      <c r="L179" s="197">
        <f t="shared" si="41"/>
        <v>3.7751345442790977E-11</v>
      </c>
      <c r="M179" s="158">
        <f t="shared" si="34"/>
        <v>1.8079019625560615E-2</v>
      </c>
      <c r="N179" s="182"/>
      <c r="O179" s="182"/>
      <c r="P179" s="182"/>
    </row>
    <row r="180" spans="1:16" x14ac:dyDescent="0.2">
      <c r="A180" s="178">
        <f t="shared" si="35"/>
        <v>41699</v>
      </c>
      <c r="B180" s="194">
        <v>170</v>
      </c>
      <c r="C180" s="135">
        <f>(Forecasts!C240/Forecasts!C239)^12-1</f>
        <v>1.8672785412864989E-2</v>
      </c>
      <c r="D180" s="144">
        <f>[2]A!$E178</f>
        <v>22.507617514159673</v>
      </c>
      <c r="E180" s="198">
        <f t="shared" si="32"/>
        <v>3.7076175141596721</v>
      </c>
      <c r="F180" s="204">
        <f t="shared" si="36"/>
        <v>3.0376518704260357E-2</v>
      </c>
      <c r="G180" s="200">
        <f t="shared" si="38"/>
        <v>2.3389794644211998E-2</v>
      </c>
      <c r="H180" s="189">
        <f t="shared" si="39"/>
        <v>3.2492884143387998E-11</v>
      </c>
      <c r="I180" s="168">
        <f t="shared" si="33"/>
        <v>2.3389794644439015E-2</v>
      </c>
      <c r="J180" s="204">
        <f t="shared" si="37"/>
        <v>1.9421463061371838E-2</v>
      </c>
      <c r="K180" s="158">
        <f t="shared" si="40"/>
        <v>1.810360803080354E-2</v>
      </c>
      <c r="L180" s="197">
        <f t="shared" si="41"/>
        <v>3.2492884143387998E-11</v>
      </c>
      <c r="M180" s="158">
        <f t="shared" si="34"/>
        <v>1.810360803084636E-2</v>
      </c>
      <c r="N180" s="182"/>
      <c r="O180" s="182"/>
      <c r="P180" s="182"/>
    </row>
    <row r="181" spans="1:16" x14ac:dyDescent="0.2">
      <c r="A181" s="178">
        <f t="shared" si="35"/>
        <v>41730</v>
      </c>
      <c r="B181" s="193">
        <v>171</v>
      </c>
      <c r="C181" s="135">
        <f>(Forecasts!C241/Forecasts!C240)^12-1</f>
        <v>1.8649982520169806E-2</v>
      </c>
      <c r="D181" s="144">
        <f>[2]A!$E179</f>
        <v>22.525382485840456</v>
      </c>
      <c r="E181" s="198">
        <f t="shared" si="32"/>
        <v>3.7253824858404556</v>
      </c>
      <c r="F181" s="204">
        <f t="shared" si="36"/>
        <v>3.0376518704260357E-2</v>
      </c>
      <c r="G181" s="200">
        <f t="shared" si="38"/>
        <v>2.3384985495285646E-2</v>
      </c>
      <c r="H181" s="189">
        <f t="shared" si="39"/>
        <v>2.7966884559269271E-11</v>
      </c>
      <c r="I181" s="168">
        <f t="shared" si="33"/>
        <v>2.3384985495481177E-2</v>
      </c>
      <c r="J181" s="204">
        <f t="shared" si="37"/>
        <v>1.9421463061371838E-2</v>
      </c>
      <c r="K181" s="158">
        <f t="shared" si="40"/>
        <v>1.8097010693167735E-2</v>
      </c>
      <c r="L181" s="197">
        <f t="shared" si="41"/>
        <v>2.7966884559269271E-11</v>
      </c>
      <c r="M181" s="158">
        <f t="shared" si="34"/>
        <v>1.8097010693204778E-2</v>
      </c>
      <c r="N181" s="182"/>
      <c r="O181" s="182"/>
      <c r="P181" s="182"/>
    </row>
    <row r="182" spans="1:16" x14ac:dyDescent="0.2">
      <c r="A182" s="178">
        <f t="shared" si="35"/>
        <v>41760</v>
      </c>
      <c r="B182" s="194">
        <v>172</v>
      </c>
      <c r="C182" s="135">
        <f>(Forecasts!C242/Forecasts!C241)^12-1</f>
        <v>1.862554085572854E-2</v>
      </c>
      <c r="D182" s="144">
        <f>[2]A!$E180</f>
        <v>22.607061376508792</v>
      </c>
      <c r="E182" s="198">
        <f t="shared" si="32"/>
        <v>3.8070613765087913</v>
      </c>
      <c r="F182" s="204">
        <f t="shared" si="36"/>
        <v>3.0376518704260357E-2</v>
      </c>
      <c r="G182" s="200">
        <f t="shared" si="38"/>
        <v>2.3415051418972023E-2</v>
      </c>
      <c r="H182" s="189">
        <f t="shared" si="39"/>
        <v>2.4071320615921883E-11</v>
      </c>
      <c r="I182" s="168">
        <f t="shared" si="33"/>
        <v>2.3415051419139594E-2</v>
      </c>
      <c r="J182" s="204">
        <f t="shared" si="37"/>
        <v>1.9421463061371838E-2</v>
      </c>
      <c r="K182" s="158">
        <f t="shared" si="40"/>
        <v>1.8120052916495488E-2</v>
      </c>
      <c r="L182" s="197">
        <f t="shared" si="41"/>
        <v>2.4071320615921883E-11</v>
      </c>
      <c r="M182" s="158">
        <f t="shared" si="34"/>
        <v>1.8120052916526817E-2</v>
      </c>
      <c r="N182" s="182"/>
      <c r="O182" s="182"/>
      <c r="P182" s="182"/>
    </row>
    <row r="183" spans="1:16" x14ac:dyDescent="0.2">
      <c r="A183" s="178">
        <f t="shared" si="35"/>
        <v>41791</v>
      </c>
      <c r="B183" s="193">
        <v>173</v>
      </c>
      <c r="C183" s="135">
        <f>(Forecasts!C243/Forecasts!C242)^12-1</f>
        <v>1.8602666820985991E-2</v>
      </c>
      <c r="D183" s="144">
        <f>[2]A!$E181</f>
        <v>22.404698852909462</v>
      </c>
      <c r="E183" s="198">
        <f t="shared" si="32"/>
        <v>3.6046988529094612</v>
      </c>
      <c r="F183" s="204">
        <f t="shared" si="36"/>
        <v>3.0376518704260357E-2</v>
      </c>
      <c r="G183" s="200">
        <f t="shared" si="38"/>
        <v>2.3289511085608693E-2</v>
      </c>
      <c r="H183" s="189">
        <f t="shared" si="39"/>
        <v>2.071837765720893E-11</v>
      </c>
      <c r="I183" s="168">
        <f t="shared" si="33"/>
        <v>2.328951108575552E-2</v>
      </c>
      <c r="J183" s="204">
        <f t="shared" si="37"/>
        <v>1.9421463061371838E-2</v>
      </c>
      <c r="K183" s="158">
        <f t="shared" si="40"/>
        <v>1.8010222661682906E-2</v>
      </c>
      <c r="L183" s="197">
        <f t="shared" si="41"/>
        <v>2.071837765720893E-11</v>
      </c>
      <c r="M183" s="158">
        <f t="shared" si="34"/>
        <v>1.8010222661712143E-2</v>
      </c>
      <c r="N183" s="182"/>
      <c r="O183" s="182"/>
      <c r="P183" s="182"/>
    </row>
    <row r="184" spans="1:16" x14ac:dyDescent="0.2">
      <c r="A184" s="178">
        <f t="shared" si="35"/>
        <v>41821</v>
      </c>
      <c r="B184" s="194">
        <v>174</v>
      </c>
      <c r="C184" s="135">
        <f>(Forecasts!C244/Forecasts!C243)^12-1</f>
        <v>1.8579808937105424E-2</v>
      </c>
      <c r="D184" s="144">
        <f>[2]A!$E182</f>
        <v>22.665000955908905</v>
      </c>
      <c r="E184" s="198">
        <f t="shared" si="32"/>
        <v>3.8650009559089042</v>
      </c>
      <c r="F184" s="204">
        <f t="shared" si="36"/>
        <v>3.0376518704260357E-2</v>
      </c>
      <c r="G184" s="200">
        <f t="shared" si="38"/>
        <v>2.3418619729522024E-2</v>
      </c>
      <c r="H184" s="189">
        <f t="shared" si="39"/>
        <v>1.7832472908146389E-11</v>
      </c>
      <c r="I184" s="168">
        <f t="shared" si="33"/>
        <v>2.3418619729646099E-2</v>
      </c>
      <c r="J184" s="204">
        <f t="shared" si="37"/>
        <v>1.9421463061371838E-2</v>
      </c>
      <c r="K184" s="158">
        <f t="shared" si="40"/>
        <v>1.8118119042885818E-2</v>
      </c>
      <c r="L184" s="197">
        <f t="shared" si="41"/>
        <v>1.7832472908146389E-11</v>
      </c>
      <c r="M184" s="158">
        <f t="shared" si="34"/>
        <v>1.811811904290906E-2</v>
      </c>
      <c r="N184" s="182"/>
      <c r="O184" s="182"/>
      <c r="P184" s="182"/>
    </row>
    <row r="185" spans="1:16" x14ac:dyDescent="0.2">
      <c r="A185" s="178">
        <f t="shared" si="35"/>
        <v>41852</v>
      </c>
      <c r="B185" s="193">
        <v>175</v>
      </c>
      <c r="C185" s="135">
        <f>(Forecasts!C245/Forecasts!C244)^12-1</f>
        <v>1.8558417303756736E-2</v>
      </c>
      <c r="D185" s="144">
        <f>[2]A!$E183</f>
        <v>22.527135494628389</v>
      </c>
      <c r="E185" s="198">
        <f t="shared" si="32"/>
        <v>3.7271354946283886</v>
      </c>
      <c r="F185" s="204">
        <f t="shared" si="36"/>
        <v>3.0376518704260357E-2</v>
      </c>
      <c r="G185" s="200">
        <f t="shared" si="38"/>
        <v>2.3329637695924429E-2</v>
      </c>
      <c r="H185" s="189">
        <f t="shared" si="39"/>
        <v>1.5348551671425367E-11</v>
      </c>
      <c r="I185" s="168">
        <f t="shared" si="33"/>
        <v>2.3329637696032589E-2</v>
      </c>
      <c r="J185" s="204">
        <f t="shared" si="37"/>
        <v>1.9421463061371838E-2</v>
      </c>
      <c r="K185" s="158">
        <f t="shared" si="40"/>
        <v>1.803970771612487E-2</v>
      </c>
      <c r="L185" s="197">
        <f t="shared" si="41"/>
        <v>1.5348551671425367E-11</v>
      </c>
      <c r="M185" s="158">
        <f t="shared" si="34"/>
        <v>1.8039707716146079E-2</v>
      </c>
      <c r="N185" s="182"/>
      <c r="O185" s="182"/>
      <c r="P185" s="182"/>
    </row>
    <row r="186" spans="1:16" x14ac:dyDescent="0.2">
      <c r="A186" s="178">
        <f t="shared" si="35"/>
        <v>41883</v>
      </c>
      <c r="B186" s="194">
        <v>176</v>
      </c>
      <c r="C186" s="135">
        <f>(Forecasts!C246/Forecasts!C245)^12-1</f>
        <v>1.8537040927116388E-2</v>
      </c>
      <c r="D186" s="144">
        <f>[2]A!$E184</f>
        <v>22.786184584551702</v>
      </c>
      <c r="E186" s="198">
        <f t="shared" si="32"/>
        <v>3.986184584551701</v>
      </c>
      <c r="F186" s="204">
        <f t="shared" si="36"/>
        <v>3.0376518704260357E-2</v>
      </c>
      <c r="G186" s="200">
        <f t="shared" si="38"/>
        <v>2.3458967730051367E-2</v>
      </c>
      <c r="H186" s="189">
        <f t="shared" si="39"/>
        <v>1.3210620850167937E-11</v>
      </c>
      <c r="I186" s="168">
        <f t="shared" si="33"/>
        <v>2.3458967730142753E-2</v>
      </c>
      <c r="J186" s="204">
        <f t="shared" si="37"/>
        <v>1.9421463061371838E-2</v>
      </c>
      <c r="K186" s="158">
        <f t="shared" si="40"/>
        <v>1.8147954870249606E-2</v>
      </c>
      <c r="L186" s="197">
        <f t="shared" si="41"/>
        <v>1.3210620850167937E-11</v>
      </c>
      <c r="M186" s="158">
        <f t="shared" si="34"/>
        <v>1.8147954870266429E-2</v>
      </c>
      <c r="N186" s="182"/>
      <c r="O186" s="182"/>
      <c r="P186" s="182"/>
    </row>
    <row r="187" spans="1:16" x14ac:dyDescent="0.2">
      <c r="A187" s="178">
        <f t="shared" si="35"/>
        <v>41913</v>
      </c>
      <c r="B187" s="193">
        <v>177</v>
      </c>
      <c r="C187" s="135">
        <f>(Forecasts!C247/Forecasts!C246)^12-1</f>
        <v>1.8516380321231596E-2</v>
      </c>
      <c r="D187" s="144">
        <f>[2]A!$E185</f>
        <v>22.659386741316762</v>
      </c>
      <c r="E187" s="198">
        <f t="shared" si="32"/>
        <v>3.8593867413167615</v>
      </c>
      <c r="F187" s="204">
        <f t="shared" si="36"/>
        <v>3.0376518704260357E-2</v>
      </c>
      <c r="G187" s="200">
        <f t="shared" si="38"/>
        <v>2.3376668669214534E-2</v>
      </c>
      <c r="H187" s="189">
        <f t="shared" si="39"/>
        <v>1.1370486739266739E-11</v>
      </c>
      <c r="I187" s="168">
        <f t="shared" si="33"/>
        <v>2.3376668669294127E-2</v>
      </c>
      <c r="J187" s="204">
        <f t="shared" si="37"/>
        <v>1.9421463061371838E-2</v>
      </c>
      <c r="K187" s="158">
        <f t="shared" si="40"/>
        <v>1.807533716719267E-2</v>
      </c>
      <c r="L187" s="197">
        <f t="shared" si="41"/>
        <v>1.1370486739266739E-11</v>
      </c>
      <c r="M187" s="158">
        <f t="shared" si="34"/>
        <v>1.8075337167207974E-2</v>
      </c>
      <c r="N187" s="182"/>
      <c r="O187" s="182"/>
      <c r="P187" s="182"/>
    </row>
    <row r="188" spans="1:16" x14ac:dyDescent="0.2">
      <c r="A188" s="178">
        <f t="shared" si="35"/>
        <v>41944</v>
      </c>
      <c r="B188" s="194">
        <v>178</v>
      </c>
      <c r="C188" s="135">
        <f>(Forecasts!C248/Forecasts!C247)^12-1</f>
        <v>1.8497045132798817E-2</v>
      </c>
      <c r="D188" s="144">
        <f>[2]A!$E186</f>
        <v>22.860361048902821</v>
      </c>
      <c r="E188" s="198">
        <f t="shared" si="32"/>
        <v>4.0603610489028199</v>
      </c>
      <c r="F188" s="204">
        <f t="shared" si="36"/>
        <v>3.0376518704260357E-2</v>
      </c>
      <c r="G188" s="200">
        <f t="shared" si="38"/>
        <v>2.3475165329071256E-2</v>
      </c>
      <c r="H188" s="189">
        <f t="shared" si="39"/>
        <v>9.7866686323222427E-12</v>
      </c>
      <c r="I188" s="168">
        <f t="shared" si="33"/>
        <v>2.3475165329138799E-2</v>
      </c>
      <c r="J188" s="204">
        <f t="shared" si="37"/>
        <v>1.9421463061371838E-2</v>
      </c>
      <c r="K188" s="158">
        <f t="shared" si="40"/>
        <v>1.8157444275830995E-2</v>
      </c>
      <c r="L188" s="197">
        <f t="shared" si="41"/>
        <v>9.7866686323222427E-12</v>
      </c>
      <c r="M188" s="158">
        <f t="shared" si="34"/>
        <v>1.8157444275843364E-2</v>
      </c>
      <c r="N188" s="182"/>
      <c r="O188" s="182"/>
      <c r="P188" s="182"/>
    </row>
    <row r="189" spans="1:16" x14ac:dyDescent="0.2">
      <c r="A189" s="178">
        <f t="shared" si="35"/>
        <v>41974</v>
      </c>
      <c r="B189" s="193">
        <v>179</v>
      </c>
      <c r="C189" s="135">
        <f>(Forecasts!C249/Forecasts!C248)^12-1</f>
        <v>1.8477723787974965E-2</v>
      </c>
      <c r="D189" s="144">
        <f>[2]A!$E187</f>
        <v>22.924237654690252</v>
      </c>
      <c r="E189" s="198">
        <f t="shared" si="32"/>
        <v>4.1242376546902513</v>
      </c>
      <c r="F189" s="204">
        <f t="shared" si="36"/>
        <v>3.0376518704260357E-2</v>
      </c>
      <c r="G189" s="200">
        <f t="shared" si="38"/>
        <v>2.3498413194433757E-2</v>
      </c>
      <c r="H189" s="189">
        <f t="shared" si="39"/>
        <v>8.4234637544686472E-12</v>
      </c>
      <c r="I189" s="168">
        <f t="shared" si="33"/>
        <v>2.3498413194491693E-2</v>
      </c>
      <c r="J189" s="204">
        <f t="shared" si="37"/>
        <v>1.9421463061371838E-2</v>
      </c>
      <c r="K189" s="158">
        <f t="shared" si="40"/>
        <v>1.8175215174130135E-2</v>
      </c>
      <c r="L189" s="197">
        <f t="shared" si="41"/>
        <v>8.4234637544686472E-12</v>
      </c>
      <c r="M189" s="158">
        <f t="shared" si="34"/>
        <v>1.8175215174140631E-2</v>
      </c>
      <c r="N189" s="182"/>
      <c r="O189" s="182"/>
      <c r="P189" s="182"/>
    </row>
    <row r="190" spans="1:16" x14ac:dyDescent="0.2">
      <c r="A190" s="178">
        <f t="shared" si="35"/>
        <v>42005</v>
      </c>
      <c r="B190" s="194">
        <v>180</v>
      </c>
      <c r="C190" s="135">
        <f>(Forecasts!C250/Forecasts!C249)^12-1</f>
        <v>1.8459641923285197E-2</v>
      </c>
      <c r="D190" s="144">
        <f>[2]A!$E188</f>
        <v>22.959562345309884</v>
      </c>
      <c r="E190" s="198">
        <f t="shared" si="32"/>
        <v>4.1595623453098831</v>
      </c>
      <c r="F190" s="204">
        <f t="shared" si="36"/>
        <v>3.0376518704260357E-2</v>
      </c>
      <c r="G190" s="200">
        <f t="shared" si="38"/>
        <v>2.3506852370046474E-2</v>
      </c>
      <c r="H190" s="189">
        <f t="shared" si="39"/>
        <v>7.2501424425985396E-12</v>
      </c>
      <c r="I190" s="168">
        <f t="shared" si="33"/>
        <v>2.3506852370096282E-2</v>
      </c>
      <c r="J190" s="204">
        <f t="shared" si="37"/>
        <v>1.9421463061371838E-2</v>
      </c>
      <c r="K190" s="158">
        <f t="shared" si="40"/>
        <v>1.8180459746027819E-2</v>
      </c>
      <c r="L190" s="197">
        <f t="shared" si="41"/>
        <v>7.2501424425985396E-12</v>
      </c>
      <c r="M190" s="158">
        <f t="shared" si="34"/>
        <v>1.8180459746036815E-2</v>
      </c>
      <c r="N190" s="182"/>
      <c r="O190" s="182"/>
      <c r="P190" s="182"/>
    </row>
    <row r="191" spans="1:16" x14ac:dyDescent="0.2">
      <c r="A191" s="178">
        <f t="shared" si="35"/>
        <v>42036</v>
      </c>
      <c r="B191" s="193">
        <v>181</v>
      </c>
      <c r="C191" s="135">
        <f>(Forecasts!C251/Forecasts!C250)^12-1</f>
        <v>1.844157294885318E-2</v>
      </c>
      <c r="D191" s="144">
        <f>[2]A!$E189</f>
        <v>23.020514712241891</v>
      </c>
      <c r="E191" s="198">
        <f t="shared" si="32"/>
        <v>4.22051471224189</v>
      </c>
      <c r="F191" s="207">
        <f t="shared" si="36"/>
        <v>3.0376518704260357E-2</v>
      </c>
      <c r="G191" s="200">
        <f t="shared" si="38"/>
        <v>2.3529256805059205E-2</v>
      </c>
      <c r="H191" s="189">
        <f t="shared" si="39"/>
        <v>6.2402554305624016E-12</v>
      </c>
      <c r="I191" s="168">
        <f t="shared" si="33"/>
        <v>2.3529256805101935E-2</v>
      </c>
      <c r="J191" s="207">
        <f t="shared" si="37"/>
        <v>1.9421463061371838E-2</v>
      </c>
      <c r="K191" s="158">
        <f t="shared" si="40"/>
        <v>1.8197646019750616E-2</v>
      </c>
      <c r="L191" s="197">
        <f t="shared" si="41"/>
        <v>6.2402554305624016E-12</v>
      </c>
      <c r="M191" s="158">
        <f t="shared" si="34"/>
        <v>1.8197646019758252E-2</v>
      </c>
      <c r="N191" s="182"/>
      <c r="O191" s="182"/>
      <c r="P191" s="182"/>
    </row>
    <row r="192" spans="1:16" x14ac:dyDescent="0.2">
      <c r="A192" s="178">
        <f t="shared" si="35"/>
        <v>42064</v>
      </c>
      <c r="B192" s="194">
        <v>182</v>
      </c>
      <c r="C192" s="135">
        <f>(Forecasts!C252/Forecasts!C251)^12-1</f>
        <v>1.8424108906392789E-2</v>
      </c>
      <c r="D192" s="136"/>
      <c r="E192" s="199"/>
      <c r="F192" s="205"/>
      <c r="G192" s="201"/>
      <c r="H192" s="136"/>
      <c r="I192" s="136"/>
      <c r="J192" s="205"/>
      <c r="K192" s="136"/>
      <c r="L192" s="136"/>
      <c r="M192" s="1"/>
      <c r="N192" s="182"/>
      <c r="O192" s="182"/>
      <c r="P192" s="182"/>
    </row>
    <row r="193" spans="1:16" x14ac:dyDescent="0.2">
      <c r="A193" s="178">
        <f t="shared" si="35"/>
        <v>42095</v>
      </c>
      <c r="B193" s="193">
        <v>183</v>
      </c>
      <c r="C193" s="135">
        <f>(Forecasts!C253/Forecasts!C252)^12-1</f>
        <v>1.8408837969213554E-2</v>
      </c>
      <c r="D193" s="136"/>
      <c r="E193" s="199"/>
      <c r="F193" s="205"/>
      <c r="G193" s="201"/>
      <c r="H193" s="136"/>
      <c r="I193" s="136"/>
      <c r="J193" s="205"/>
      <c r="K193" s="136"/>
      <c r="L193" s="136"/>
      <c r="M193" s="1"/>
      <c r="N193" s="182"/>
      <c r="O193" s="182"/>
      <c r="P193" s="182"/>
    </row>
    <row r="194" spans="1:16" x14ac:dyDescent="0.2">
      <c r="A194" s="178">
        <f t="shared" si="35"/>
        <v>42125</v>
      </c>
      <c r="B194" s="194">
        <v>184</v>
      </c>
      <c r="C194" s="135">
        <f>(Forecasts!C254/Forecasts!C253)^12-1</f>
        <v>1.8392469668785605E-2</v>
      </c>
      <c r="D194" s="136"/>
      <c r="E194" s="199"/>
      <c r="F194" s="205"/>
      <c r="G194" s="201"/>
      <c r="H194" s="136"/>
      <c r="I194" s="136"/>
      <c r="J194" s="205"/>
      <c r="K194" s="136"/>
      <c r="L194" s="136"/>
      <c r="M194" s="1"/>
      <c r="N194" s="182"/>
      <c r="O194" s="182"/>
      <c r="P194" s="182"/>
    </row>
    <row r="195" spans="1:16" x14ac:dyDescent="0.2">
      <c r="A195" s="178">
        <f t="shared" si="35"/>
        <v>42156</v>
      </c>
      <c r="B195" s="193">
        <v>185</v>
      </c>
      <c r="C195" s="135">
        <f>(Forecasts!C255/Forecasts!C254)^12-1</f>
        <v>1.8377151121605317E-2</v>
      </c>
      <c r="D195" s="136"/>
      <c r="E195" s="199"/>
      <c r="F195" s="205"/>
      <c r="G195" s="201"/>
      <c r="H195" s="136"/>
      <c r="I195" s="136"/>
      <c r="J195" s="205"/>
      <c r="K195" s="136"/>
      <c r="L195" s="136"/>
      <c r="M195" s="1"/>
      <c r="N195" s="182"/>
      <c r="O195" s="182"/>
      <c r="P195" s="182"/>
    </row>
    <row r="196" spans="1:16" x14ac:dyDescent="0.2">
      <c r="A196" s="178">
        <f t="shared" si="35"/>
        <v>42186</v>
      </c>
      <c r="B196" s="194">
        <v>186</v>
      </c>
      <c r="C196" s="135">
        <f>(Forecasts!C256/Forecasts!C255)^12-1</f>
        <v>1.8361843142397305E-2</v>
      </c>
      <c r="D196" s="136"/>
      <c r="E196" s="199"/>
      <c r="F196" s="205"/>
      <c r="G196" s="201"/>
      <c r="H196" s="136"/>
      <c r="I196" s="136"/>
      <c r="J196" s="205"/>
      <c r="K196" s="136"/>
      <c r="L196" s="136"/>
      <c r="M196" s="1"/>
      <c r="N196" s="182"/>
      <c r="O196" s="182"/>
      <c r="P196" s="182"/>
    </row>
    <row r="197" spans="1:16" x14ac:dyDescent="0.2">
      <c r="A197" s="178">
        <f t="shared" si="35"/>
        <v>42217</v>
      </c>
      <c r="B197" s="193">
        <v>187</v>
      </c>
      <c r="C197" s="135">
        <f>(Forecasts!C257/Forecasts!C256)^12-1</f>
        <v>1.8347516722438728E-2</v>
      </c>
      <c r="D197" s="136"/>
      <c r="E197" s="199"/>
      <c r="F197" s="205"/>
      <c r="G197" s="201"/>
      <c r="H197" s="136"/>
      <c r="I197" s="136"/>
      <c r="J197" s="205"/>
      <c r="K197" s="136"/>
      <c r="L197" s="136"/>
      <c r="M197" s="1"/>
      <c r="N197" s="182"/>
      <c r="O197" s="182"/>
      <c r="P197" s="182"/>
    </row>
    <row r="198" spans="1:16" x14ac:dyDescent="0.2">
      <c r="A198" s="178">
        <f t="shared" si="35"/>
        <v>42248</v>
      </c>
      <c r="B198" s="194">
        <v>188</v>
      </c>
      <c r="C198" s="135">
        <f>(Forecasts!C258/Forecasts!C257)^12-1</f>
        <v>1.8333199971629632E-2</v>
      </c>
      <c r="D198" s="136"/>
      <c r="E198" s="199"/>
      <c r="F198" s="205"/>
      <c r="G198" s="201"/>
      <c r="H198" s="136"/>
      <c r="I198" s="136"/>
      <c r="J198" s="205"/>
      <c r="K198" s="136"/>
      <c r="L198" s="136"/>
      <c r="M198" s="1"/>
      <c r="N198" s="182"/>
      <c r="O198" s="182"/>
      <c r="P198" s="182"/>
    </row>
    <row r="199" spans="1:16" x14ac:dyDescent="0.2">
      <c r="A199" s="178">
        <f t="shared" si="35"/>
        <v>42278</v>
      </c>
      <c r="B199" s="193">
        <v>189</v>
      </c>
      <c r="C199" s="135">
        <f>(Forecasts!C259/Forecasts!C258)^12-1</f>
        <v>1.8319361917199739E-2</v>
      </c>
      <c r="D199" s="136"/>
      <c r="E199" s="199"/>
      <c r="F199" s="205"/>
      <c r="G199" s="201"/>
      <c r="H199" s="136"/>
      <c r="I199" s="136"/>
      <c r="J199" s="205"/>
      <c r="K199" s="136"/>
      <c r="L199" s="136"/>
      <c r="M199" s="1"/>
      <c r="N199" s="182"/>
      <c r="O199" s="182"/>
      <c r="P199" s="182"/>
    </row>
    <row r="200" spans="1:16" x14ac:dyDescent="0.2">
      <c r="A200" s="178">
        <f t="shared" si="35"/>
        <v>42309</v>
      </c>
      <c r="B200" s="194">
        <v>190</v>
      </c>
      <c r="C200" s="135">
        <f>(Forecasts!C260/Forecasts!C259)^12-1</f>
        <v>1.8306410832729547E-2</v>
      </c>
      <c r="D200" s="136"/>
      <c r="E200" s="199"/>
      <c r="F200" s="205"/>
      <c r="G200" s="201"/>
      <c r="H200" s="136"/>
      <c r="I200" s="136"/>
      <c r="J200" s="205"/>
      <c r="K200" s="136"/>
      <c r="L200" s="136"/>
      <c r="M200" s="1"/>
      <c r="N200" s="182"/>
      <c r="O200" s="182"/>
      <c r="P200" s="182"/>
    </row>
    <row r="201" spans="1:16" x14ac:dyDescent="0.2">
      <c r="A201" s="178">
        <f t="shared" si="35"/>
        <v>42339</v>
      </c>
      <c r="B201" s="193">
        <v>191</v>
      </c>
      <c r="C201" s="135">
        <f>(Forecasts!C261/Forecasts!C260)^12-1</f>
        <v>1.8293468124447099E-2</v>
      </c>
      <c r="D201" s="136"/>
      <c r="E201" s="199"/>
      <c r="F201" s="205"/>
      <c r="G201" s="201"/>
      <c r="H201" s="136"/>
      <c r="I201" s="136"/>
      <c r="J201" s="205"/>
      <c r="K201" s="136"/>
      <c r="L201" s="136"/>
      <c r="M201" s="1"/>
      <c r="N201" s="182"/>
      <c r="O201" s="182"/>
      <c r="P201" s="182"/>
    </row>
    <row r="202" spans="1:16" x14ac:dyDescent="0.2">
      <c r="A202" s="178">
        <f t="shared" si="35"/>
        <v>42370</v>
      </c>
      <c r="B202" s="194">
        <v>192</v>
      </c>
      <c r="C202" s="135">
        <f>(Forecasts!C262/Forecasts!C261)^12-1</f>
        <v>1.8281354745645295E-2</v>
      </c>
      <c r="D202" s="136"/>
      <c r="E202" s="199"/>
      <c r="F202" s="205"/>
      <c r="G202" s="201"/>
      <c r="H202" s="136"/>
      <c r="I202" s="136"/>
      <c r="J202" s="205"/>
      <c r="K202" s="136"/>
      <c r="L202" s="136"/>
      <c r="M202" s="1"/>
      <c r="N202" s="182"/>
      <c r="O202" s="182"/>
      <c r="P202" s="182"/>
    </row>
    <row r="203" spans="1:16" x14ac:dyDescent="0.2">
      <c r="A203" s="178">
        <f t="shared" si="35"/>
        <v>42401</v>
      </c>
      <c r="B203" s="193">
        <v>193</v>
      </c>
      <c r="C203" s="135">
        <f>(Forecasts!C263/Forecasts!C262)^12-1</f>
        <v>1.8269248933109106E-2</v>
      </c>
      <c r="D203" s="136"/>
      <c r="E203" s="199"/>
      <c r="F203" s="205"/>
      <c r="G203" s="201"/>
      <c r="H203" s="136"/>
      <c r="I203" s="136"/>
      <c r="J203" s="205"/>
      <c r="K203" s="136"/>
      <c r="L203" s="136"/>
      <c r="M203" s="1"/>
      <c r="N203" s="182"/>
      <c r="O203" s="182"/>
      <c r="P203" s="182"/>
    </row>
    <row r="204" spans="1:16" x14ac:dyDescent="0.2">
      <c r="A204" s="178">
        <f t="shared" si="35"/>
        <v>42430</v>
      </c>
      <c r="B204" s="194">
        <v>194</v>
      </c>
      <c r="C204" s="135">
        <f>(Forecasts!C264/Forecasts!C263)^12-1</f>
        <v>1.8257547252042983E-2</v>
      </c>
      <c r="D204" s="136"/>
      <c r="E204" s="199"/>
      <c r="F204" s="205"/>
      <c r="G204" s="201"/>
      <c r="H204" s="136"/>
      <c r="I204" s="136"/>
      <c r="J204" s="205"/>
      <c r="K204" s="136"/>
      <c r="L204" s="136"/>
      <c r="M204" s="1"/>
      <c r="N204" s="182"/>
      <c r="O204" s="182"/>
      <c r="P204" s="182"/>
    </row>
    <row r="205" spans="1:16" x14ac:dyDescent="0.2">
      <c r="A205" s="178">
        <f t="shared" ref="A205:A268" si="42">DATE(YEAR(A204),MONTH(A204)+1,1)</f>
        <v>42461</v>
      </c>
      <c r="B205" s="193">
        <v>195</v>
      </c>
      <c r="C205" s="135">
        <f>(Forecasts!C265/Forecasts!C264)^12-1</f>
        <v>1.8246954292220341E-2</v>
      </c>
      <c r="D205" s="136"/>
      <c r="E205" s="199"/>
      <c r="F205" s="205"/>
      <c r="G205" s="201"/>
      <c r="H205" s="136"/>
      <c r="I205" s="136"/>
      <c r="J205" s="205"/>
      <c r="K205" s="136"/>
      <c r="L205" s="136"/>
      <c r="M205" s="1"/>
      <c r="N205" s="182"/>
      <c r="O205" s="182"/>
      <c r="P205" s="182"/>
    </row>
    <row r="206" spans="1:16" x14ac:dyDescent="0.2">
      <c r="A206" s="178">
        <f t="shared" si="42"/>
        <v>42491</v>
      </c>
      <c r="B206" s="194">
        <v>196</v>
      </c>
      <c r="C206" s="135">
        <f>(Forecasts!C266/Forecasts!C265)^12-1</f>
        <v>1.823599646033669E-2</v>
      </c>
      <c r="D206" s="136"/>
      <c r="E206" s="199"/>
      <c r="F206" s="205"/>
      <c r="G206" s="201"/>
      <c r="H206" s="136"/>
      <c r="I206" s="136"/>
      <c r="J206" s="205"/>
      <c r="K206" s="136"/>
      <c r="L206" s="136"/>
      <c r="M206" s="1"/>
      <c r="N206" s="182"/>
      <c r="O206" s="182"/>
      <c r="P206" s="182"/>
    </row>
    <row r="207" spans="1:16" x14ac:dyDescent="0.2">
      <c r="A207" s="178">
        <f t="shared" si="42"/>
        <v>42522</v>
      </c>
      <c r="B207" s="193">
        <v>197</v>
      </c>
      <c r="C207" s="135">
        <f>(Forecasts!C267/Forecasts!C266)^12-1</f>
        <v>1.822574012623468E-2</v>
      </c>
      <c r="D207" s="136"/>
      <c r="E207" s="199"/>
      <c r="F207" s="205"/>
      <c r="G207" s="201"/>
      <c r="H207" s="136"/>
      <c r="I207" s="136"/>
      <c r="J207" s="205"/>
      <c r="K207" s="136"/>
      <c r="L207" s="136"/>
      <c r="M207" s="1"/>
      <c r="N207" s="182"/>
      <c r="O207" s="182"/>
      <c r="P207" s="182"/>
    </row>
    <row r="208" spans="1:16" x14ac:dyDescent="0.2">
      <c r="A208" s="178">
        <f t="shared" si="42"/>
        <v>42552</v>
      </c>
      <c r="B208" s="194">
        <v>198</v>
      </c>
      <c r="C208" s="135">
        <f>(Forecasts!C268/Forecasts!C267)^12-1</f>
        <v>1.8215489520944761E-2</v>
      </c>
      <c r="D208" s="136"/>
      <c r="E208" s="199"/>
      <c r="F208" s="205"/>
      <c r="G208" s="201"/>
      <c r="H208" s="136"/>
      <c r="I208" s="136"/>
      <c r="J208" s="205"/>
      <c r="K208" s="136"/>
      <c r="L208" s="136"/>
      <c r="M208" s="1"/>
      <c r="N208" s="182"/>
      <c r="O208" s="182"/>
      <c r="P208" s="182"/>
    </row>
    <row r="209" spans="1:16" x14ac:dyDescent="0.2">
      <c r="A209" s="178">
        <f t="shared" si="42"/>
        <v>42583</v>
      </c>
      <c r="B209" s="193">
        <v>199</v>
      </c>
      <c r="C209" s="135">
        <f>(Forecasts!C269/Forecasts!C268)^12-1</f>
        <v>1.8205894855779503E-2</v>
      </c>
      <c r="D209" s="136"/>
      <c r="E209" s="199"/>
      <c r="F209" s="205"/>
      <c r="G209" s="201"/>
      <c r="H209" s="136"/>
      <c r="I209" s="136"/>
      <c r="J209" s="205"/>
      <c r="K209" s="136"/>
      <c r="L209" s="136"/>
      <c r="M209" s="1"/>
      <c r="N209" s="182"/>
      <c r="O209" s="182"/>
      <c r="P209" s="182"/>
    </row>
    <row r="210" spans="1:16" x14ac:dyDescent="0.2">
      <c r="A210" s="178">
        <f t="shared" si="42"/>
        <v>42614</v>
      </c>
      <c r="B210" s="194">
        <v>200</v>
      </c>
      <c r="C210" s="135">
        <f>(Forecasts!C270/Forecasts!C269)^12-1</f>
        <v>1.8196305257036638E-2</v>
      </c>
      <c r="D210" s="136"/>
      <c r="E210" s="199"/>
      <c r="F210" s="205"/>
      <c r="G210" s="201"/>
      <c r="H210" s="136"/>
      <c r="I210" s="136"/>
      <c r="J210" s="205"/>
      <c r="K210" s="136"/>
      <c r="L210" s="136"/>
      <c r="M210" s="1"/>
      <c r="N210" s="182"/>
      <c r="O210" s="182"/>
      <c r="P210" s="182"/>
    </row>
    <row r="211" spans="1:16" x14ac:dyDescent="0.2">
      <c r="A211" s="178">
        <f t="shared" si="42"/>
        <v>42644</v>
      </c>
      <c r="B211" s="193">
        <v>201</v>
      </c>
      <c r="C211" s="135">
        <f>(Forecasts!C271/Forecasts!C270)^12-1</f>
        <v>1.818703484174633E-2</v>
      </c>
      <c r="D211" s="136"/>
      <c r="E211" s="199"/>
      <c r="F211" s="205"/>
      <c r="G211" s="201"/>
      <c r="H211" s="136"/>
      <c r="I211" s="136"/>
      <c r="J211" s="205"/>
      <c r="K211" s="136"/>
      <c r="L211" s="136"/>
      <c r="M211" s="1"/>
      <c r="N211" s="182"/>
      <c r="O211" s="182"/>
      <c r="P211" s="182"/>
    </row>
    <row r="212" spans="1:16" x14ac:dyDescent="0.2">
      <c r="A212" s="178">
        <f t="shared" si="42"/>
        <v>42675</v>
      </c>
      <c r="B212" s="194">
        <v>202</v>
      </c>
      <c r="C212" s="135">
        <f>(Forecasts!C272/Forecasts!C271)^12-1</f>
        <v>1.8178357223356478E-2</v>
      </c>
      <c r="D212" s="136"/>
      <c r="E212" s="199"/>
      <c r="F212" s="205"/>
      <c r="G212" s="201"/>
      <c r="H212" s="136"/>
      <c r="I212" s="136"/>
      <c r="J212" s="205"/>
      <c r="K212" s="136"/>
      <c r="L212" s="136"/>
      <c r="M212" s="1"/>
      <c r="N212" s="182"/>
      <c r="O212" s="182"/>
      <c r="P212" s="182"/>
    </row>
    <row r="213" spans="1:16" x14ac:dyDescent="0.2">
      <c r="A213" s="178">
        <f t="shared" si="42"/>
        <v>42705</v>
      </c>
      <c r="B213" s="193">
        <v>203</v>
      </c>
      <c r="C213" s="135">
        <f>(Forecasts!C273/Forecasts!C272)^12-1</f>
        <v>1.816968375358341E-2</v>
      </c>
      <c r="D213" s="136"/>
      <c r="E213" s="199"/>
      <c r="F213" s="205"/>
      <c r="G213" s="201"/>
      <c r="H213" s="136"/>
      <c r="I213" s="136"/>
      <c r="J213" s="205"/>
      <c r="K213" s="136"/>
      <c r="L213" s="136"/>
      <c r="M213" s="1"/>
      <c r="N213" s="182"/>
      <c r="O213" s="182"/>
      <c r="P213" s="182"/>
    </row>
    <row r="214" spans="1:16" x14ac:dyDescent="0.2">
      <c r="A214" s="178">
        <f t="shared" si="42"/>
        <v>42736</v>
      </c>
      <c r="B214" s="194">
        <v>204</v>
      </c>
      <c r="C214" s="135">
        <f>(Forecasts!C274/Forecasts!C273)^12-1</f>
        <v>1.816156462777041E-2</v>
      </c>
      <c r="D214" s="136"/>
      <c r="E214" s="199"/>
      <c r="F214" s="205"/>
      <c r="G214" s="201"/>
      <c r="H214" s="136"/>
      <c r="I214" s="136"/>
      <c r="J214" s="205"/>
      <c r="K214" s="136"/>
      <c r="L214" s="136"/>
      <c r="M214" s="1"/>
      <c r="N214" s="182"/>
      <c r="O214" s="182"/>
      <c r="P214" s="182"/>
    </row>
    <row r="215" spans="1:16" x14ac:dyDescent="0.2">
      <c r="A215" s="178">
        <f t="shared" si="42"/>
        <v>42767</v>
      </c>
      <c r="B215" s="193">
        <v>205</v>
      </c>
      <c r="C215" s="135">
        <f>(Forecasts!C275/Forecasts!C274)^12-1</f>
        <v>1.8153449094807206E-2</v>
      </c>
      <c r="D215" s="136"/>
      <c r="E215" s="199"/>
      <c r="F215" s="205"/>
      <c r="G215" s="201"/>
      <c r="H215" s="136"/>
      <c r="I215" s="136"/>
      <c r="J215" s="205"/>
      <c r="K215" s="136"/>
      <c r="L215" s="136"/>
      <c r="M215" s="1"/>
      <c r="N215" s="182"/>
      <c r="O215" s="182"/>
      <c r="P215" s="182"/>
    </row>
    <row r="216" spans="1:16" x14ac:dyDescent="0.2">
      <c r="A216" s="178">
        <f t="shared" si="42"/>
        <v>42795</v>
      </c>
      <c r="B216" s="194">
        <v>206</v>
      </c>
      <c r="C216" s="135">
        <f>(Forecasts!C276/Forecasts!C275)^12-1</f>
        <v>1.8145602980133013E-2</v>
      </c>
      <c r="D216" s="136"/>
      <c r="E216" s="199"/>
      <c r="F216" s="205"/>
      <c r="G216" s="201"/>
      <c r="H216" s="136"/>
      <c r="I216" s="136"/>
      <c r="J216" s="205"/>
      <c r="K216" s="136"/>
      <c r="L216" s="136"/>
      <c r="M216" s="1"/>
      <c r="N216" s="182"/>
      <c r="O216" s="182"/>
      <c r="P216" s="182"/>
    </row>
    <row r="217" spans="1:16" x14ac:dyDescent="0.2">
      <c r="A217" s="178">
        <f t="shared" si="42"/>
        <v>42826</v>
      </c>
      <c r="B217" s="193">
        <v>207</v>
      </c>
      <c r="C217" s="135">
        <f>(Forecasts!C277/Forecasts!C276)^12-1</f>
        <v>1.813874016835304E-2</v>
      </c>
      <c r="D217" s="136"/>
      <c r="E217" s="199"/>
      <c r="F217" s="205"/>
      <c r="G217" s="201"/>
      <c r="H217" s="136"/>
      <c r="I217" s="136"/>
      <c r="J217" s="205"/>
      <c r="K217" s="136"/>
      <c r="L217" s="136"/>
      <c r="M217" s="1"/>
      <c r="N217" s="182"/>
      <c r="O217" s="182"/>
      <c r="P217" s="182"/>
    </row>
    <row r="218" spans="1:16" x14ac:dyDescent="0.2">
      <c r="A218" s="178">
        <f t="shared" si="42"/>
        <v>42856</v>
      </c>
      <c r="B218" s="194">
        <v>208</v>
      </c>
      <c r="C218" s="135">
        <f>(Forecasts!C278/Forecasts!C277)^12-1</f>
        <v>1.8131381954151982E-2</v>
      </c>
      <c r="D218" s="136"/>
      <c r="E218" s="199"/>
      <c r="F218" s="205"/>
      <c r="G218" s="201"/>
      <c r="H218" s="136"/>
      <c r="I218" s="136"/>
      <c r="J218" s="205"/>
      <c r="K218" s="136"/>
      <c r="L218" s="136"/>
      <c r="M218" s="1"/>
      <c r="N218" s="182"/>
      <c r="O218" s="182"/>
      <c r="P218" s="182"/>
    </row>
    <row r="219" spans="1:16" x14ac:dyDescent="0.2">
      <c r="A219" s="178">
        <f t="shared" si="42"/>
        <v>42887</v>
      </c>
      <c r="B219" s="193">
        <v>209</v>
      </c>
      <c r="C219" s="135">
        <f>(Forecasts!C279/Forecasts!C278)^12-1</f>
        <v>1.8124493377986051E-2</v>
      </c>
      <c r="D219" s="136"/>
      <c r="E219" s="199"/>
      <c r="F219" s="205"/>
      <c r="G219" s="201"/>
      <c r="H219" s="136"/>
      <c r="I219" s="136"/>
      <c r="J219" s="205"/>
      <c r="K219" s="136"/>
      <c r="L219" s="136"/>
      <c r="M219" s="1"/>
      <c r="N219" s="182"/>
      <c r="O219" s="182"/>
      <c r="P219" s="182"/>
    </row>
    <row r="220" spans="1:16" x14ac:dyDescent="0.2">
      <c r="A220" s="178">
        <f t="shared" si="42"/>
        <v>42917</v>
      </c>
      <c r="B220" s="194">
        <v>210</v>
      </c>
      <c r="C220" s="135">
        <f>(Forecasts!C280/Forecasts!C279)^12-1</f>
        <v>1.811760719138511E-2</v>
      </c>
      <c r="D220" s="136"/>
      <c r="E220" s="199"/>
      <c r="F220" s="205"/>
      <c r="G220" s="201"/>
      <c r="H220" s="136"/>
      <c r="I220" s="136"/>
      <c r="J220" s="205"/>
      <c r="K220" s="136"/>
      <c r="L220" s="136"/>
      <c r="M220" s="1"/>
      <c r="N220" s="182"/>
      <c r="O220" s="182"/>
      <c r="P220" s="182"/>
    </row>
    <row r="221" spans="1:16" x14ac:dyDescent="0.2">
      <c r="A221" s="178">
        <f t="shared" si="42"/>
        <v>42948</v>
      </c>
      <c r="B221" s="193">
        <v>211</v>
      </c>
      <c r="C221" s="135">
        <f>(Forecasts!C281/Forecasts!C280)^12-1</f>
        <v>1.8111160253326153E-2</v>
      </c>
      <c r="D221" s="136"/>
      <c r="E221" s="199"/>
      <c r="F221" s="205"/>
      <c r="G221" s="201"/>
      <c r="H221" s="136"/>
      <c r="I221" s="136"/>
      <c r="J221" s="205"/>
      <c r="K221" s="136"/>
      <c r="L221" s="136"/>
      <c r="M221" s="1"/>
      <c r="N221" s="182"/>
      <c r="O221" s="182"/>
      <c r="P221" s="182"/>
    </row>
    <row r="222" spans="1:16" x14ac:dyDescent="0.2">
      <c r="A222" s="178">
        <f t="shared" si="42"/>
        <v>42979</v>
      </c>
      <c r="B222" s="194">
        <v>212</v>
      </c>
      <c r="C222" s="135">
        <f>(Forecasts!C282/Forecasts!C281)^12-1</f>
        <v>1.810471528446711E-2</v>
      </c>
      <c r="D222" s="136"/>
      <c r="E222" s="199"/>
      <c r="F222" s="205"/>
      <c r="G222" s="201"/>
      <c r="H222" s="136"/>
      <c r="I222" s="136"/>
      <c r="J222" s="205"/>
      <c r="K222" s="136"/>
      <c r="L222" s="136"/>
      <c r="M222" s="1"/>
      <c r="N222" s="182"/>
      <c r="O222" s="182"/>
      <c r="P222" s="182"/>
    </row>
    <row r="223" spans="1:16" x14ac:dyDescent="0.2">
      <c r="A223" s="178">
        <f t="shared" si="42"/>
        <v>43009</v>
      </c>
      <c r="B223" s="193">
        <v>213</v>
      </c>
      <c r="C223" s="135">
        <f>(Forecasts!C283/Forecasts!C282)^12-1</f>
        <v>1.8098483388244491E-2</v>
      </c>
      <c r="D223" s="136"/>
      <c r="E223" s="199"/>
      <c r="F223" s="205"/>
      <c r="G223" s="201"/>
      <c r="H223" s="136"/>
      <c r="I223" s="136"/>
      <c r="J223" s="205"/>
      <c r="K223" s="136"/>
      <c r="L223" s="136"/>
      <c r="M223" s="1"/>
      <c r="N223" s="182"/>
      <c r="O223" s="182"/>
      <c r="P223" s="182"/>
    </row>
    <row r="224" spans="1:16" x14ac:dyDescent="0.2">
      <c r="A224" s="178">
        <f t="shared" si="42"/>
        <v>43040</v>
      </c>
      <c r="B224" s="194">
        <v>214</v>
      </c>
      <c r="C224" s="135">
        <f>(Forecasts!C284/Forecasts!C283)^12-1</f>
        <v>1.8092648630680719E-2</v>
      </c>
      <c r="D224" s="136"/>
      <c r="E224" s="199"/>
      <c r="F224" s="205"/>
      <c r="G224" s="201"/>
      <c r="H224" s="136"/>
      <c r="I224" s="136"/>
      <c r="J224" s="205"/>
      <c r="K224" s="136"/>
      <c r="L224" s="136"/>
      <c r="M224" s="1"/>
      <c r="N224" s="182"/>
      <c r="O224" s="182"/>
      <c r="P224" s="182"/>
    </row>
    <row r="225" spans="1:16" x14ac:dyDescent="0.2">
      <c r="A225" s="178">
        <f t="shared" si="42"/>
        <v>43070</v>
      </c>
      <c r="B225" s="193">
        <v>215</v>
      </c>
      <c r="C225" s="135">
        <f>(Forecasts!C285/Forecasts!C284)^12-1</f>
        <v>1.8086815274489076E-2</v>
      </c>
      <c r="D225" s="136"/>
      <c r="E225" s="199"/>
      <c r="F225" s="205"/>
      <c r="G225" s="201"/>
      <c r="H225" s="136"/>
      <c r="I225" s="136"/>
      <c r="J225" s="205"/>
      <c r="K225" s="136"/>
      <c r="L225" s="136"/>
      <c r="M225" s="1"/>
      <c r="N225" s="182"/>
      <c r="O225" s="182"/>
      <c r="P225" s="182"/>
    </row>
    <row r="226" spans="1:16" x14ac:dyDescent="0.2">
      <c r="A226" s="178">
        <f t="shared" si="42"/>
        <v>43101</v>
      </c>
      <c r="B226" s="194">
        <v>216</v>
      </c>
      <c r="C226" s="135">
        <f>(Forecasts!C286/Forecasts!C285)^12-1</f>
        <v>1.8081353417076507E-2</v>
      </c>
      <c r="D226" s="136"/>
      <c r="E226" s="199"/>
      <c r="F226" s="205"/>
      <c r="G226" s="201"/>
      <c r="H226" s="136"/>
      <c r="I226" s="136"/>
      <c r="J226" s="205"/>
      <c r="K226" s="136"/>
      <c r="L226" s="136"/>
      <c r="M226" s="1"/>
      <c r="N226" s="182"/>
      <c r="O226" s="182"/>
      <c r="P226" s="182"/>
    </row>
    <row r="227" spans="1:16" x14ac:dyDescent="0.2">
      <c r="A227" s="178">
        <f t="shared" si="42"/>
        <v>43132</v>
      </c>
      <c r="B227" s="193">
        <v>217</v>
      </c>
      <c r="C227" s="135">
        <f>(Forecasts!C287/Forecasts!C286)^12-1</f>
        <v>1.8075892625734724E-2</v>
      </c>
      <c r="D227" s="136"/>
      <c r="E227" s="199"/>
      <c r="F227" s="205"/>
      <c r="G227" s="201"/>
      <c r="H227" s="136"/>
      <c r="I227" s="136"/>
      <c r="J227" s="205"/>
      <c r="K227" s="136"/>
      <c r="L227" s="136"/>
      <c r="M227" s="1"/>
      <c r="N227" s="182"/>
      <c r="O227" s="182"/>
      <c r="P227" s="182"/>
    </row>
    <row r="228" spans="1:16" x14ac:dyDescent="0.2">
      <c r="A228" s="178">
        <f t="shared" si="42"/>
        <v>43160</v>
      </c>
      <c r="B228" s="194">
        <v>218</v>
      </c>
      <c r="C228" s="135">
        <f>(Forecasts!C288/Forecasts!C287)^12-1</f>
        <v>1.80706117686249E-2</v>
      </c>
      <c r="D228" s="136"/>
      <c r="E228" s="199"/>
      <c r="F228" s="205"/>
      <c r="G228" s="201"/>
      <c r="H228" s="136"/>
      <c r="I228" s="136"/>
      <c r="J228" s="205"/>
      <c r="K228" s="136"/>
      <c r="L228" s="136"/>
      <c r="M228" s="1"/>
      <c r="N228" s="182"/>
      <c r="O228" s="182"/>
      <c r="P228" s="182"/>
    </row>
    <row r="229" spans="1:16" x14ac:dyDescent="0.2">
      <c r="A229" s="178">
        <f t="shared" si="42"/>
        <v>43191</v>
      </c>
      <c r="B229" s="193">
        <v>219</v>
      </c>
      <c r="C229" s="135">
        <f>(Forecasts!C289/Forecasts!C288)^12-1</f>
        <v>1.8065991581485363E-2</v>
      </c>
      <c r="D229" s="136"/>
      <c r="E229" s="199"/>
      <c r="F229" s="205"/>
      <c r="G229" s="201"/>
      <c r="H229" s="136"/>
      <c r="I229" s="136"/>
      <c r="J229" s="205"/>
      <c r="K229" s="136"/>
      <c r="L229" s="136"/>
      <c r="M229" s="1"/>
      <c r="N229" s="182"/>
      <c r="O229" s="182"/>
      <c r="P229" s="182"/>
    </row>
    <row r="230" spans="1:16" x14ac:dyDescent="0.2">
      <c r="A230" s="178">
        <f t="shared" si="42"/>
        <v>43221</v>
      </c>
      <c r="B230" s="194">
        <v>220</v>
      </c>
      <c r="C230" s="135">
        <f>(Forecasts!C290/Forecasts!C289)^12-1</f>
        <v>1.8061036631719096E-2</v>
      </c>
      <c r="D230" s="136"/>
      <c r="E230" s="199"/>
      <c r="F230" s="205"/>
      <c r="G230" s="201"/>
      <c r="H230" s="136"/>
      <c r="I230" s="136"/>
      <c r="J230" s="205"/>
      <c r="K230" s="136"/>
      <c r="L230" s="136"/>
      <c r="M230" s="1"/>
      <c r="N230" s="182"/>
      <c r="O230" s="182"/>
      <c r="P230" s="182"/>
    </row>
    <row r="231" spans="1:16" x14ac:dyDescent="0.2">
      <c r="A231" s="178">
        <f t="shared" si="42"/>
        <v>43252</v>
      </c>
      <c r="B231" s="193">
        <v>221</v>
      </c>
      <c r="C231" s="135">
        <f>(Forecasts!C291/Forecasts!C290)^12-1</f>
        <v>1.8056396704414279E-2</v>
      </c>
      <c r="D231" s="136"/>
      <c r="E231" s="199"/>
      <c r="F231" s="205"/>
      <c r="G231" s="201"/>
      <c r="H231" s="136"/>
      <c r="I231" s="136"/>
      <c r="J231" s="205"/>
      <c r="K231" s="136"/>
      <c r="L231" s="136"/>
      <c r="M231" s="1"/>
      <c r="N231" s="182"/>
      <c r="O231" s="182"/>
      <c r="P231" s="182"/>
    </row>
    <row r="232" spans="1:16" x14ac:dyDescent="0.2">
      <c r="A232" s="178">
        <f t="shared" si="42"/>
        <v>43282</v>
      </c>
      <c r="B232" s="194">
        <v>222</v>
      </c>
      <c r="C232" s="135">
        <f>(Forecasts!C292/Forecasts!C291)^12-1</f>
        <v>1.805175714129148E-2</v>
      </c>
      <c r="D232" s="136"/>
      <c r="E232" s="199"/>
      <c r="F232" s="205"/>
      <c r="G232" s="201"/>
      <c r="H232" s="136"/>
      <c r="I232" s="136"/>
      <c r="J232" s="205"/>
      <c r="K232" s="136"/>
      <c r="L232" s="136"/>
      <c r="M232" s="1"/>
      <c r="N232" s="182"/>
      <c r="O232" s="182"/>
      <c r="P232" s="182"/>
    </row>
    <row r="233" spans="1:16" x14ac:dyDescent="0.2">
      <c r="A233" s="178">
        <f t="shared" si="42"/>
        <v>43313</v>
      </c>
      <c r="B233" s="193">
        <v>223</v>
      </c>
      <c r="C233" s="135">
        <f>(Forecasts!C293/Forecasts!C292)^12-1</f>
        <v>1.8047412338099367E-2</v>
      </c>
      <c r="D233" s="136"/>
      <c r="E233" s="199"/>
      <c r="F233" s="205"/>
      <c r="G233" s="201"/>
      <c r="H233" s="136"/>
      <c r="I233" s="136"/>
      <c r="J233" s="205"/>
      <c r="K233" s="136"/>
      <c r="L233" s="136"/>
      <c r="M233" s="1"/>
      <c r="N233" s="182"/>
      <c r="O233" s="182"/>
      <c r="P233" s="182"/>
    </row>
    <row r="234" spans="1:16" x14ac:dyDescent="0.2">
      <c r="A234" s="178">
        <f t="shared" si="42"/>
        <v>43344</v>
      </c>
      <c r="B234" s="194">
        <v>224</v>
      </c>
      <c r="C234" s="135">
        <f>(Forecasts!C294/Forecasts!C293)^12-1</f>
        <v>1.8043067662553591E-2</v>
      </c>
      <c r="D234" s="136"/>
      <c r="E234" s="199"/>
      <c r="F234" s="205"/>
      <c r="G234" s="201"/>
      <c r="H234" s="136"/>
      <c r="I234" s="136"/>
      <c r="J234" s="205"/>
      <c r="K234" s="136"/>
      <c r="L234" s="136"/>
      <c r="M234" s="1"/>
      <c r="N234" s="182"/>
      <c r="O234" s="182"/>
      <c r="P234" s="182"/>
    </row>
    <row r="235" spans="1:16" x14ac:dyDescent="0.2">
      <c r="A235" s="178">
        <f t="shared" si="42"/>
        <v>43374</v>
      </c>
      <c r="B235" s="193">
        <v>225</v>
      </c>
      <c r="C235" s="135">
        <f>(Forecasts!C295/Forecasts!C294)^12-1</f>
        <v>1.8038865428228634E-2</v>
      </c>
      <c r="D235" s="136"/>
      <c r="E235" s="199"/>
      <c r="F235" s="205"/>
      <c r="G235" s="201"/>
      <c r="H235" s="136"/>
      <c r="I235" s="136"/>
      <c r="J235" s="205"/>
      <c r="K235" s="136"/>
      <c r="L235" s="136"/>
      <c r="M235" s="1"/>
      <c r="N235" s="182"/>
      <c r="O235" s="182"/>
      <c r="P235" s="182"/>
    </row>
    <row r="236" spans="1:16" x14ac:dyDescent="0.2">
      <c r="A236" s="178">
        <f t="shared" si="42"/>
        <v>43405</v>
      </c>
      <c r="B236" s="194">
        <v>226</v>
      </c>
      <c r="C236" s="135">
        <f>(Forecasts!C296/Forecasts!C295)^12-1</f>
        <v>1.8034929873322003E-2</v>
      </c>
      <c r="D236" s="136"/>
      <c r="E236" s="199"/>
      <c r="F236" s="205"/>
      <c r="G236" s="201"/>
      <c r="H236" s="136"/>
      <c r="I236" s="136"/>
      <c r="J236" s="205"/>
      <c r="K236" s="136"/>
      <c r="L236" s="136"/>
      <c r="M236" s="1"/>
      <c r="N236" s="182"/>
      <c r="O236" s="182"/>
      <c r="P236" s="182"/>
    </row>
    <row r="237" spans="1:16" x14ac:dyDescent="0.2">
      <c r="A237" s="178">
        <f t="shared" si="42"/>
        <v>43435</v>
      </c>
      <c r="B237" s="193">
        <v>227</v>
      </c>
      <c r="C237" s="135">
        <f>(Forecasts!C297/Forecasts!C296)^12-1</f>
        <v>1.8030994134941691E-2</v>
      </c>
      <c r="D237" s="136"/>
      <c r="E237" s="199"/>
      <c r="F237" s="205"/>
      <c r="G237" s="201"/>
      <c r="H237" s="136"/>
      <c r="I237" s="136"/>
      <c r="J237" s="205"/>
      <c r="K237" s="136"/>
      <c r="L237" s="136"/>
      <c r="M237" s="1"/>
      <c r="N237" s="182"/>
      <c r="O237" s="182"/>
      <c r="P237" s="182"/>
    </row>
    <row r="238" spans="1:16" x14ac:dyDescent="0.2">
      <c r="A238" s="178">
        <f t="shared" si="42"/>
        <v>43466</v>
      </c>
      <c r="B238" s="194">
        <v>228</v>
      </c>
      <c r="C238" s="135">
        <f>(Forecasts!C298/Forecasts!C297)^12-1</f>
        <v>1.8027307975305273E-2</v>
      </c>
      <c r="D238" s="136"/>
      <c r="E238" s="199"/>
      <c r="F238" s="205"/>
      <c r="G238" s="201"/>
      <c r="H238" s="136"/>
      <c r="I238" s="136"/>
      <c r="J238" s="205"/>
      <c r="K238" s="136"/>
      <c r="L238" s="136"/>
      <c r="M238" s="1"/>
      <c r="N238" s="182"/>
      <c r="O238" s="182"/>
      <c r="P238" s="182"/>
    </row>
    <row r="239" spans="1:16" x14ac:dyDescent="0.2">
      <c r="A239" s="178">
        <f t="shared" si="42"/>
        <v>43497</v>
      </c>
      <c r="B239" s="193">
        <v>229</v>
      </c>
      <c r="C239" s="135">
        <f>(Forecasts!C299/Forecasts!C298)^12-1</f>
        <v>1.8023621453676864E-2</v>
      </c>
      <c r="D239" s="136"/>
      <c r="E239" s="199"/>
      <c r="F239" s="205"/>
      <c r="G239" s="201"/>
      <c r="H239" s="136"/>
      <c r="I239" s="136"/>
      <c r="J239" s="205"/>
      <c r="K239" s="136"/>
      <c r="L239" s="136"/>
      <c r="M239" s="1"/>
      <c r="N239" s="182"/>
      <c r="O239" s="182"/>
      <c r="P239" s="182"/>
    </row>
    <row r="240" spans="1:16" x14ac:dyDescent="0.2">
      <c r="A240" s="178">
        <f t="shared" si="42"/>
        <v>43525</v>
      </c>
      <c r="B240" s="194">
        <v>230</v>
      </c>
      <c r="C240" s="135">
        <f>(Forecasts!C300/Forecasts!C299)^12-1</f>
        <v>1.8020055328772822E-2</v>
      </c>
      <c r="D240" s="136"/>
      <c r="E240" s="199"/>
      <c r="F240" s="205"/>
      <c r="G240" s="201"/>
      <c r="H240" s="136"/>
      <c r="I240" s="136"/>
      <c r="J240" s="205"/>
      <c r="K240" s="136"/>
      <c r="L240" s="136"/>
      <c r="M240" s="1"/>
      <c r="N240" s="182"/>
      <c r="O240" s="182"/>
      <c r="P240" s="182"/>
    </row>
    <row r="241" spans="1:16" x14ac:dyDescent="0.2">
      <c r="A241" s="178">
        <f t="shared" si="42"/>
        <v>43556</v>
      </c>
      <c r="B241" s="193">
        <v>231</v>
      </c>
      <c r="C241" s="135">
        <f>(Forecasts!C301/Forecasts!C300)^12-1</f>
        <v>1.8016934444801569E-2</v>
      </c>
      <c r="D241" s="136"/>
      <c r="E241" s="199"/>
      <c r="F241" s="205"/>
      <c r="G241" s="201"/>
      <c r="H241" s="136"/>
      <c r="I241" s="136"/>
      <c r="J241" s="205"/>
      <c r="K241" s="136"/>
      <c r="L241" s="136"/>
      <c r="M241" s="1"/>
      <c r="N241" s="182"/>
      <c r="O241" s="182"/>
      <c r="P241" s="182"/>
    </row>
    <row r="242" spans="1:16" x14ac:dyDescent="0.2">
      <c r="A242" s="178">
        <f t="shared" si="42"/>
        <v>43586</v>
      </c>
      <c r="B242" s="194">
        <v>232</v>
      </c>
      <c r="C242" s="135">
        <f>(Forecasts!C302/Forecasts!C301)^12-1</f>
        <v>1.8013586453516695E-2</v>
      </c>
      <c r="D242" s="136"/>
      <c r="E242" s="199"/>
      <c r="F242" s="205"/>
      <c r="G242" s="201"/>
      <c r="H242" s="136"/>
      <c r="I242" s="136"/>
      <c r="J242" s="205"/>
      <c r="K242" s="136"/>
      <c r="L242" s="136"/>
      <c r="M242" s="1"/>
      <c r="N242" s="182"/>
      <c r="O242" s="182"/>
      <c r="P242" s="182"/>
    </row>
    <row r="243" spans="1:16" x14ac:dyDescent="0.2">
      <c r="A243" s="178">
        <f t="shared" si="42"/>
        <v>43617</v>
      </c>
      <c r="B243" s="193">
        <v>233</v>
      </c>
      <c r="C243" s="135">
        <f>(Forecasts!C303/Forecasts!C302)^12-1</f>
        <v>1.801045036106963E-2</v>
      </c>
      <c r="D243" s="136"/>
      <c r="E243" s="199"/>
      <c r="F243" s="205"/>
      <c r="G243" s="201"/>
      <c r="H243" s="136"/>
      <c r="I243" s="136"/>
      <c r="J243" s="205"/>
      <c r="K243" s="136"/>
      <c r="L243" s="136"/>
      <c r="M243" s="1"/>
      <c r="N243" s="182"/>
      <c r="O243" s="182"/>
      <c r="P243" s="182"/>
    </row>
    <row r="244" spans="1:16" x14ac:dyDescent="0.2">
      <c r="A244" s="178">
        <f t="shared" si="42"/>
        <v>43647</v>
      </c>
      <c r="B244" s="194">
        <v>234</v>
      </c>
      <c r="C244" s="135">
        <f>(Forecasts!C304/Forecasts!C303)^12-1</f>
        <v>1.8007313548622506E-2</v>
      </c>
      <c r="D244" s="136"/>
      <c r="E244" s="199"/>
      <c r="F244" s="205"/>
      <c r="G244" s="201"/>
      <c r="H244" s="136"/>
      <c r="I244" s="136"/>
      <c r="J244" s="205"/>
      <c r="K244" s="136"/>
      <c r="L244" s="136"/>
      <c r="M244" s="1"/>
      <c r="N244" s="182"/>
      <c r="O244" s="182"/>
      <c r="P244" s="182"/>
    </row>
    <row r="245" spans="1:16" x14ac:dyDescent="0.2">
      <c r="A245" s="178">
        <f t="shared" si="42"/>
        <v>43678</v>
      </c>
      <c r="B245" s="193">
        <v>235</v>
      </c>
      <c r="C245" s="135">
        <f>(Forecasts!C305/Forecasts!C304)^12-1</f>
        <v>1.8004375110363124E-2</v>
      </c>
      <c r="D245" s="136"/>
      <c r="E245" s="199"/>
      <c r="F245" s="205"/>
      <c r="G245" s="201"/>
      <c r="H245" s="136"/>
      <c r="I245" s="136"/>
      <c r="J245" s="205"/>
      <c r="K245" s="136"/>
      <c r="L245" s="136"/>
      <c r="M245" s="1"/>
      <c r="N245" s="182"/>
      <c r="O245" s="182"/>
      <c r="P245" s="182"/>
    </row>
    <row r="246" spans="1:16" x14ac:dyDescent="0.2">
      <c r="A246" s="178">
        <f t="shared" si="42"/>
        <v>43709</v>
      </c>
      <c r="B246" s="194">
        <v>236</v>
      </c>
      <c r="C246" s="135">
        <f>(Forecasts!C306/Forecasts!C305)^12-1</f>
        <v>-1</v>
      </c>
      <c r="D246" s="136"/>
      <c r="E246" s="199"/>
      <c r="F246" s="205"/>
      <c r="G246" s="201"/>
      <c r="H246" s="136"/>
      <c r="I246" s="136"/>
      <c r="J246" s="205"/>
      <c r="K246" s="136"/>
      <c r="L246" s="136"/>
      <c r="M246" s="1"/>
      <c r="N246" s="182"/>
      <c r="O246" s="182"/>
      <c r="P246" s="182"/>
    </row>
    <row r="247" spans="1:16" x14ac:dyDescent="0.2">
      <c r="A247" s="178">
        <f t="shared" si="42"/>
        <v>43739</v>
      </c>
      <c r="B247" s="193">
        <v>237</v>
      </c>
      <c r="C247" s="135" t="e">
        <f>(Forecasts!C307/Forecasts!C306)^12-1</f>
        <v>#DIV/0!</v>
      </c>
      <c r="D247" s="136"/>
      <c r="E247" s="199"/>
      <c r="F247" s="205"/>
      <c r="G247" s="201"/>
      <c r="H247" s="136"/>
      <c r="I247" s="136"/>
      <c r="J247" s="205"/>
      <c r="K247" s="136"/>
      <c r="L247" s="136"/>
      <c r="M247" s="1"/>
      <c r="N247" s="182"/>
      <c r="O247" s="182"/>
      <c r="P247" s="182"/>
    </row>
    <row r="248" spans="1:16" x14ac:dyDescent="0.2">
      <c r="A248" s="178">
        <f t="shared" si="42"/>
        <v>43770</v>
      </c>
      <c r="B248" s="194">
        <v>238</v>
      </c>
      <c r="C248" s="135" t="e">
        <f>(Forecasts!C308/Forecasts!C307)^12-1</f>
        <v>#DIV/0!</v>
      </c>
      <c r="D248" s="136"/>
      <c r="E248" s="199"/>
      <c r="F248" s="205"/>
      <c r="G248" s="201"/>
      <c r="H248" s="136"/>
      <c r="I248" s="136"/>
      <c r="J248" s="205"/>
      <c r="K248" s="136"/>
      <c r="L248" s="136"/>
      <c r="M248" s="1"/>
      <c r="N248" s="182"/>
      <c r="O248" s="182"/>
      <c r="P248" s="182"/>
    </row>
    <row r="249" spans="1:16" x14ac:dyDescent="0.2">
      <c r="A249" s="178">
        <f t="shared" si="42"/>
        <v>43800</v>
      </c>
      <c r="B249" s="193">
        <v>239</v>
      </c>
      <c r="C249" s="135" t="e">
        <f>(Forecasts!C309/Forecasts!C308)^12-1</f>
        <v>#DIV/0!</v>
      </c>
      <c r="D249" s="136"/>
      <c r="E249" s="199"/>
      <c r="F249" s="205"/>
      <c r="G249" s="201"/>
      <c r="H249" s="136"/>
      <c r="I249" s="136"/>
      <c r="J249" s="205"/>
      <c r="K249" s="136"/>
      <c r="L249" s="136"/>
      <c r="M249" s="1"/>
      <c r="N249" s="182"/>
      <c r="O249" s="182"/>
      <c r="P249" s="182"/>
    </row>
    <row r="250" spans="1:16" x14ac:dyDescent="0.2">
      <c r="A250" s="178">
        <f t="shared" si="42"/>
        <v>43831</v>
      </c>
      <c r="B250" s="194">
        <v>240</v>
      </c>
      <c r="C250" s="135" t="e">
        <f>(Forecasts!C310/Forecasts!C309)^12-1</f>
        <v>#DIV/0!</v>
      </c>
      <c r="D250" s="136"/>
      <c r="E250" s="199"/>
      <c r="F250" s="205"/>
      <c r="G250" s="201"/>
      <c r="H250" s="136"/>
      <c r="I250" s="136"/>
      <c r="J250" s="205"/>
      <c r="K250" s="136"/>
      <c r="L250" s="136"/>
      <c r="M250" s="1"/>
      <c r="N250" s="182"/>
      <c r="O250" s="182"/>
      <c r="P250" s="182"/>
    </row>
    <row r="251" spans="1:16" x14ac:dyDescent="0.2">
      <c r="A251" s="178">
        <f t="shared" si="42"/>
        <v>43862</v>
      </c>
      <c r="B251" s="193">
        <v>241</v>
      </c>
      <c r="C251" s="135" t="e">
        <f>(Forecasts!C311/Forecasts!C310)^12-1</f>
        <v>#DIV/0!</v>
      </c>
      <c r="D251" s="136"/>
      <c r="E251" s="199"/>
      <c r="F251" s="205"/>
      <c r="G251" s="201"/>
      <c r="H251" s="136"/>
      <c r="I251" s="136"/>
      <c r="J251" s="205"/>
      <c r="K251" s="136"/>
      <c r="L251" s="136"/>
      <c r="M251" s="1"/>
      <c r="N251" s="182"/>
      <c r="O251" s="182"/>
      <c r="P251" s="182"/>
    </row>
    <row r="252" spans="1:16" x14ac:dyDescent="0.2">
      <c r="A252" s="178">
        <f t="shared" si="42"/>
        <v>43891</v>
      </c>
      <c r="B252" s="194">
        <v>242</v>
      </c>
      <c r="C252" s="135" t="e">
        <f>(Forecasts!C312/Forecasts!C311)^12-1</f>
        <v>#DIV/0!</v>
      </c>
      <c r="D252" s="136"/>
      <c r="E252" s="199"/>
      <c r="F252" s="205"/>
      <c r="G252" s="201"/>
      <c r="H252" s="136"/>
      <c r="I252" s="136"/>
      <c r="J252" s="205"/>
      <c r="K252" s="136"/>
      <c r="L252" s="136"/>
      <c r="M252" s="1"/>
      <c r="N252" s="182"/>
      <c r="O252" s="182"/>
      <c r="P252" s="182"/>
    </row>
    <row r="253" spans="1:16" x14ac:dyDescent="0.2">
      <c r="A253" s="178">
        <f t="shared" si="42"/>
        <v>43922</v>
      </c>
      <c r="B253" s="193">
        <v>243</v>
      </c>
      <c r="C253" s="135" t="e">
        <f>(Forecasts!C313/Forecasts!C312)^12-1</f>
        <v>#DIV/0!</v>
      </c>
      <c r="D253" s="136"/>
      <c r="E253" s="199"/>
      <c r="F253" s="205"/>
      <c r="G253" s="201"/>
      <c r="H253" s="136"/>
      <c r="I253" s="136"/>
      <c r="J253" s="205"/>
      <c r="K253" s="136"/>
      <c r="L253" s="136"/>
      <c r="M253" s="1"/>
      <c r="N253" s="182"/>
      <c r="O253" s="182"/>
      <c r="P253" s="182"/>
    </row>
    <row r="254" spans="1:16" x14ac:dyDescent="0.2">
      <c r="A254" s="178">
        <f t="shared" si="42"/>
        <v>43952</v>
      </c>
      <c r="B254" s="194">
        <v>244</v>
      </c>
      <c r="C254" s="135" t="e">
        <f>(Forecasts!C314/Forecasts!C313)^12-1</f>
        <v>#DIV/0!</v>
      </c>
      <c r="D254" s="136"/>
      <c r="E254" s="199"/>
      <c r="F254" s="205"/>
      <c r="G254" s="201"/>
      <c r="H254" s="136"/>
      <c r="I254" s="136"/>
      <c r="J254" s="205"/>
      <c r="K254" s="136"/>
      <c r="L254" s="136"/>
      <c r="M254" s="1"/>
      <c r="N254" s="182"/>
      <c r="O254" s="182"/>
      <c r="P254" s="182"/>
    </row>
    <row r="255" spans="1:16" x14ac:dyDescent="0.2">
      <c r="A255" s="178">
        <f t="shared" si="42"/>
        <v>43983</v>
      </c>
      <c r="B255" s="193">
        <v>245</v>
      </c>
      <c r="C255" s="135" t="e">
        <f>(Forecasts!C315/Forecasts!C314)^12-1</f>
        <v>#DIV/0!</v>
      </c>
      <c r="D255" s="136"/>
      <c r="E255" s="199"/>
      <c r="F255" s="205"/>
      <c r="G255" s="201"/>
      <c r="H255" s="136"/>
      <c r="I255" s="136"/>
      <c r="J255" s="205"/>
      <c r="K255" s="136"/>
      <c r="L255" s="136"/>
      <c r="M255" s="1"/>
      <c r="N255" s="182"/>
      <c r="O255" s="182"/>
      <c r="P255" s="182"/>
    </row>
    <row r="256" spans="1:16" x14ac:dyDescent="0.2">
      <c r="A256" s="178">
        <f t="shared" si="42"/>
        <v>44013</v>
      </c>
      <c r="B256" s="194">
        <v>246</v>
      </c>
      <c r="C256" s="135" t="e">
        <f>(Forecasts!C316/Forecasts!C315)^12-1</f>
        <v>#DIV/0!</v>
      </c>
      <c r="D256" s="136"/>
      <c r="E256" s="199"/>
      <c r="F256" s="205"/>
      <c r="G256" s="201"/>
      <c r="H256" s="136"/>
      <c r="I256" s="136"/>
      <c r="J256" s="205"/>
      <c r="K256" s="136"/>
      <c r="L256" s="136"/>
      <c r="M256" s="1"/>
      <c r="N256" s="182"/>
      <c r="O256" s="182"/>
      <c r="P256" s="182"/>
    </row>
    <row r="257" spans="1:16" x14ac:dyDescent="0.2">
      <c r="A257" s="178">
        <f t="shared" si="42"/>
        <v>44044</v>
      </c>
      <c r="B257" s="193">
        <v>247</v>
      </c>
      <c r="C257" s="135" t="e">
        <f>(Forecasts!C317/Forecasts!C316)^12-1</f>
        <v>#DIV/0!</v>
      </c>
      <c r="D257" s="136"/>
      <c r="E257" s="199"/>
      <c r="F257" s="205"/>
      <c r="G257" s="201"/>
      <c r="H257" s="136"/>
      <c r="I257" s="136"/>
      <c r="J257" s="205"/>
      <c r="K257" s="136"/>
      <c r="L257" s="136"/>
      <c r="M257" s="1"/>
      <c r="N257" s="182"/>
      <c r="O257" s="182"/>
      <c r="P257" s="182"/>
    </row>
    <row r="258" spans="1:16" x14ac:dyDescent="0.2">
      <c r="A258" s="178">
        <f t="shared" si="42"/>
        <v>44075</v>
      </c>
      <c r="B258" s="194">
        <v>248</v>
      </c>
      <c r="C258" s="135" t="e">
        <f>(Forecasts!C318/Forecasts!C317)^12-1</f>
        <v>#DIV/0!</v>
      </c>
      <c r="D258" s="136"/>
      <c r="E258" s="199"/>
      <c r="F258" s="205"/>
      <c r="G258" s="201"/>
      <c r="H258" s="136"/>
      <c r="I258" s="136"/>
      <c r="J258" s="205"/>
      <c r="K258" s="136"/>
      <c r="L258" s="136"/>
      <c r="M258" s="1"/>
      <c r="N258" s="182"/>
      <c r="O258" s="182"/>
      <c r="P258" s="182"/>
    </row>
    <row r="259" spans="1:16" x14ac:dyDescent="0.2">
      <c r="A259" s="178">
        <f t="shared" si="42"/>
        <v>44105</v>
      </c>
      <c r="B259" s="193">
        <v>249</v>
      </c>
      <c r="C259" s="135" t="e">
        <f>(Forecasts!C319/Forecasts!C318)^12-1</f>
        <v>#DIV/0!</v>
      </c>
      <c r="D259" s="136"/>
      <c r="E259" s="199"/>
      <c r="F259" s="205"/>
      <c r="G259" s="201"/>
      <c r="H259" s="136"/>
      <c r="I259" s="136"/>
      <c r="J259" s="205"/>
      <c r="K259" s="136"/>
      <c r="L259" s="136"/>
      <c r="M259" s="1"/>
      <c r="N259" s="182"/>
      <c r="O259" s="182"/>
      <c r="P259" s="182"/>
    </row>
    <row r="260" spans="1:16" x14ac:dyDescent="0.2">
      <c r="A260" s="178">
        <f t="shared" si="42"/>
        <v>44136</v>
      </c>
      <c r="B260" s="194">
        <v>250</v>
      </c>
      <c r="C260" s="135" t="e">
        <f>(Forecasts!C320/Forecasts!C319)^12-1</f>
        <v>#DIV/0!</v>
      </c>
      <c r="D260" s="136"/>
      <c r="E260" s="199"/>
      <c r="F260" s="205"/>
      <c r="G260" s="201"/>
      <c r="H260" s="136"/>
      <c r="I260" s="136"/>
      <c r="J260" s="205"/>
      <c r="K260" s="136"/>
      <c r="L260" s="136"/>
      <c r="M260" s="1"/>
      <c r="N260" s="182"/>
      <c r="O260" s="182"/>
      <c r="P260" s="182"/>
    </row>
    <row r="261" spans="1:16" x14ac:dyDescent="0.2">
      <c r="A261" s="178">
        <f t="shared" si="42"/>
        <v>44166</v>
      </c>
      <c r="B261" s="193">
        <v>251</v>
      </c>
      <c r="C261" s="135" t="e">
        <f>(Forecasts!C321/Forecasts!C320)^12-1</f>
        <v>#DIV/0!</v>
      </c>
      <c r="D261" s="136"/>
      <c r="E261" s="199"/>
      <c r="F261" s="205"/>
      <c r="G261" s="201"/>
      <c r="H261" s="136"/>
      <c r="I261" s="136"/>
      <c r="J261" s="205"/>
      <c r="K261" s="136"/>
      <c r="L261" s="136"/>
      <c r="M261" s="1"/>
      <c r="N261" s="182"/>
      <c r="O261" s="182"/>
      <c r="P261" s="182"/>
    </row>
    <row r="262" spans="1:16" x14ac:dyDescent="0.2">
      <c r="A262" s="178">
        <f t="shared" si="42"/>
        <v>44197</v>
      </c>
      <c r="B262" s="194">
        <v>252</v>
      </c>
      <c r="C262" s="135" t="e">
        <f>(Forecasts!C322/Forecasts!C321)^12-1</f>
        <v>#DIV/0!</v>
      </c>
      <c r="D262" s="136"/>
      <c r="E262" s="199"/>
      <c r="F262" s="205"/>
      <c r="G262" s="201"/>
      <c r="H262" s="136"/>
      <c r="I262" s="136"/>
      <c r="J262" s="205"/>
      <c r="K262" s="136"/>
      <c r="L262" s="136"/>
      <c r="M262" s="1"/>
      <c r="N262" s="182"/>
      <c r="O262" s="182"/>
      <c r="P262" s="182"/>
    </row>
    <row r="263" spans="1:16" x14ac:dyDescent="0.2">
      <c r="A263" s="178">
        <f t="shared" si="42"/>
        <v>44228</v>
      </c>
      <c r="B263" s="193">
        <v>253</v>
      </c>
      <c r="C263" s="135" t="e">
        <f>(Forecasts!C323/Forecasts!C322)^12-1</f>
        <v>#DIV/0!</v>
      </c>
      <c r="D263" s="136"/>
      <c r="E263" s="199"/>
      <c r="F263" s="205"/>
      <c r="G263" s="201"/>
      <c r="H263" s="136"/>
      <c r="I263" s="136"/>
      <c r="J263" s="205"/>
      <c r="K263" s="136"/>
      <c r="L263" s="136"/>
      <c r="M263" s="1"/>
      <c r="N263" s="182"/>
      <c r="O263" s="182"/>
      <c r="P263" s="182"/>
    </row>
    <row r="264" spans="1:16" x14ac:dyDescent="0.2">
      <c r="A264" s="178">
        <f t="shared" si="42"/>
        <v>44256</v>
      </c>
      <c r="B264" s="194">
        <v>254</v>
      </c>
      <c r="C264" s="135" t="e">
        <f>(Forecasts!C324/Forecasts!C323)^12-1</f>
        <v>#DIV/0!</v>
      </c>
      <c r="D264" s="136"/>
      <c r="E264" s="199"/>
      <c r="F264" s="205"/>
      <c r="G264" s="201"/>
      <c r="H264" s="136"/>
      <c r="I264" s="136"/>
      <c r="J264" s="205"/>
      <c r="K264" s="136"/>
      <c r="L264" s="136"/>
      <c r="M264" s="1"/>
      <c r="N264" s="182"/>
      <c r="O264" s="182"/>
      <c r="P264" s="182"/>
    </row>
    <row r="265" spans="1:16" x14ac:dyDescent="0.2">
      <c r="A265" s="178">
        <f t="shared" si="42"/>
        <v>44287</v>
      </c>
      <c r="B265" s="193">
        <v>255</v>
      </c>
      <c r="C265" s="135" t="e">
        <f>(Forecasts!C325/Forecasts!C324)^12-1</f>
        <v>#DIV/0!</v>
      </c>
      <c r="D265" s="136"/>
      <c r="E265" s="199"/>
      <c r="F265" s="205"/>
      <c r="G265" s="201"/>
      <c r="H265" s="136"/>
      <c r="I265" s="136"/>
      <c r="J265" s="205"/>
      <c r="K265" s="136"/>
      <c r="L265" s="136"/>
      <c r="M265" s="1"/>
      <c r="N265" s="182"/>
      <c r="O265" s="182"/>
      <c r="P265" s="182"/>
    </row>
    <row r="266" spans="1:16" x14ac:dyDescent="0.2">
      <c r="A266" s="178">
        <f t="shared" si="42"/>
        <v>44317</v>
      </c>
      <c r="B266" s="194">
        <v>256</v>
      </c>
      <c r="C266" s="135" t="e">
        <f>(Forecasts!C326/Forecasts!C325)^12-1</f>
        <v>#DIV/0!</v>
      </c>
      <c r="D266" s="136"/>
      <c r="E266" s="199"/>
      <c r="F266" s="205"/>
      <c r="G266" s="201"/>
      <c r="H266" s="136"/>
      <c r="I266" s="136"/>
      <c r="J266" s="205"/>
      <c r="K266" s="136"/>
      <c r="L266" s="136"/>
      <c r="M266" s="1"/>
      <c r="N266" s="182"/>
      <c r="O266" s="182"/>
      <c r="P266" s="182"/>
    </row>
    <row r="267" spans="1:16" x14ac:dyDescent="0.2">
      <c r="A267" s="178">
        <f t="shared" si="42"/>
        <v>44348</v>
      </c>
      <c r="B267" s="193">
        <v>257</v>
      </c>
      <c r="C267" s="135" t="e">
        <f>(Forecasts!C327/Forecasts!C326)^12-1</f>
        <v>#DIV/0!</v>
      </c>
      <c r="D267" s="136"/>
      <c r="E267" s="199"/>
      <c r="F267" s="205"/>
      <c r="G267" s="201"/>
      <c r="H267" s="136"/>
      <c r="I267" s="136"/>
      <c r="J267" s="205"/>
      <c r="K267" s="136"/>
      <c r="L267" s="136"/>
      <c r="M267" s="1"/>
      <c r="N267" s="182"/>
      <c r="O267" s="182"/>
      <c r="P267" s="182"/>
    </row>
    <row r="268" spans="1:16" x14ac:dyDescent="0.2">
      <c r="A268" s="178">
        <f t="shared" si="42"/>
        <v>44378</v>
      </c>
      <c r="B268" s="194">
        <v>258</v>
      </c>
      <c r="C268" s="135" t="e">
        <f>(Forecasts!C328/Forecasts!C327)^12-1</f>
        <v>#DIV/0!</v>
      </c>
      <c r="D268" s="136"/>
      <c r="E268" s="199"/>
      <c r="F268" s="205"/>
      <c r="G268" s="201"/>
      <c r="H268" s="136"/>
      <c r="I268" s="136"/>
      <c r="J268" s="205"/>
      <c r="K268" s="136"/>
      <c r="L268" s="136"/>
      <c r="M268" s="1"/>
      <c r="N268" s="182"/>
      <c r="O268" s="182"/>
      <c r="P268" s="182"/>
    </row>
    <row r="269" spans="1:16" x14ac:dyDescent="0.2">
      <c r="A269" s="178">
        <f t="shared" ref="A269:A310" si="43">DATE(YEAR(A268),MONTH(A268)+1,1)</f>
        <v>44409</v>
      </c>
      <c r="B269" s="193">
        <v>259</v>
      </c>
      <c r="C269" s="135" t="e">
        <f>(Forecasts!C329/Forecasts!C328)^12-1</f>
        <v>#DIV/0!</v>
      </c>
      <c r="D269" s="136"/>
      <c r="E269" s="199"/>
      <c r="F269" s="205"/>
      <c r="G269" s="201"/>
      <c r="H269" s="136"/>
      <c r="I269" s="136"/>
      <c r="J269" s="205"/>
      <c r="K269" s="136"/>
      <c r="L269" s="136"/>
      <c r="M269" s="1"/>
      <c r="N269" s="182"/>
      <c r="O269" s="182"/>
      <c r="P269" s="182"/>
    </row>
    <row r="270" spans="1:16" x14ac:dyDescent="0.2">
      <c r="A270" s="178">
        <f t="shared" si="43"/>
        <v>44440</v>
      </c>
      <c r="B270" s="194">
        <v>260</v>
      </c>
      <c r="C270" s="135" t="e">
        <f>(Forecasts!C330/Forecasts!C329)^12-1</f>
        <v>#DIV/0!</v>
      </c>
      <c r="D270" s="136"/>
      <c r="E270" s="199"/>
      <c r="F270" s="205"/>
      <c r="G270" s="201"/>
      <c r="H270" s="136"/>
      <c r="I270" s="136"/>
      <c r="J270" s="205"/>
      <c r="K270" s="136"/>
      <c r="L270" s="136"/>
      <c r="M270" s="1"/>
      <c r="N270" s="182"/>
      <c r="O270" s="182"/>
      <c r="P270" s="182"/>
    </row>
    <row r="271" spans="1:16" x14ac:dyDescent="0.2">
      <c r="A271" s="178">
        <f t="shared" si="43"/>
        <v>44470</v>
      </c>
      <c r="B271" s="193">
        <v>261</v>
      </c>
      <c r="C271" s="135" t="e">
        <f>(Forecasts!C331/Forecasts!C330)^12-1</f>
        <v>#DIV/0!</v>
      </c>
      <c r="D271" s="136"/>
      <c r="E271" s="199"/>
      <c r="F271" s="205"/>
      <c r="G271" s="201"/>
      <c r="H271" s="136"/>
      <c r="I271" s="136"/>
      <c r="J271" s="205"/>
      <c r="K271" s="136"/>
      <c r="L271" s="136"/>
      <c r="M271" s="1"/>
      <c r="N271" s="182"/>
      <c r="O271" s="182"/>
      <c r="P271" s="182"/>
    </row>
    <row r="272" spans="1:16" x14ac:dyDescent="0.2">
      <c r="A272" s="178">
        <f t="shared" si="43"/>
        <v>44501</v>
      </c>
      <c r="B272" s="194">
        <v>262</v>
      </c>
      <c r="C272" s="135" t="e">
        <f>(Forecasts!C332/Forecasts!C331)^12-1</f>
        <v>#DIV/0!</v>
      </c>
      <c r="D272" s="136"/>
      <c r="E272" s="199"/>
      <c r="F272" s="205"/>
      <c r="G272" s="201"/>
      <c r="H272" s="136"/>
      <c r="I272" s="136"/>
      <c r="J272" s="205"/>
      <c r="K272" s="136"/>
      <c r="L272" s="136"/>
      <c r="M272" s="1"/>
      <c r="N272" s="182"/>
      <c r="O272" s="182"/>
      <c r="P272" s="182"/>
    </row>
    <row r="273" spans="1:16" x14ac:dyDescent="0.2">
      <c r="A273" s="178">
        <f t="shared" si="43"/>
        <v>44531</v>
      </c>
      <c r="B273" s="193">
        <v>263</v>
      </c>
      <c r="C273" s="135" t="e">
        <f>(Forecasts!C333/Forecasts!C332)^12-1</f>
        <v>#DIV/0!</v>
      </c>
      <c r="D273" s="136"/>
      <c r="E273" s="199"/>
      <c r="F273" s="205"/>
      <c r="G273" s="201"/>
      <c r="H273" s="136"/>
      <c r="I273" s="136"/>
      <c r="J273" s="205"/>
      <c r="K273" s="136"/>
      <c r="L273" s="136"/>
      <c r="M273" s="1"/>
      <c r="N273" s="182"/>
      <c r="O273" s="182"/>
      <c r="P273" s="182"/>
    </row>
    <row r="274" spans="1:16" x14ac:dyDescent="0.2">
      <c r="A274" s="178">
        <f t="shared" si="43"/>
        <v>44562</v>
      </c>
      <c r="B274" s="194">
        <v>264</v>
      </c>
      <c r="C274" s="135" t="e">
        <f>(Forecasts!C334/Forecasts!C333)^12-1</f>
        <v>#DIV/0!</v>
      </c>
      <c r="D274" s="136"/>
      <c r="E274" s="199"/>
      <c r="F274" s="205"/>
      <c r="G274" s="201"/>
      <c r="H274" s="136"/>
      <c r="I274" s="136"/>
      <c r="J274" s="205"/>
      <c r="K274" s="136"/>
      <c r="L274" s="136"/>
      <c r="M274" s="1"/>
      <c r="N274" s="182"/>
      <c r="O274" s="182"/>
      <c r="P274" s="182"/>
    </row>
    <row r="275" spans="1:16" x14ac:dyDescent="0.2">
      <c r="A275" s="178">
        <f t="shared" si="43"/>
        <v>44593</v>
      </c>
      <c r="B275" s="193">
        <v>265</v>
      </c>
      <c r="C275" s="135" t="e">
        <f>(Forecasts!C335/Forecasts!C334)^12-1</f>
        <v>#DIV/0!</v>
      </c>
      <c r="D275" s="136"/>
      <c r="E275" s="199"/>
      <c r="F275" s="205"/>
      <c r="G275" s="201"/>
      <c r="H275" s="136"/>
      <c r="I275" s="136"/>
      <c r="J275" s="205"/>
      <c r="K275" s="136"/>
      <c r="L275" s="136"/>
      <c r="M275" s="1"/>
      <c r="N275" s="182"/>
      <c r="O275" s="182"/>
      <c r="P275" s="182"/>
    </row>
    <row r="276" spans="1:16" x14ac:dyDescent="0.2">
      <c r="A276" s="178">
        <f t="shared" si="43"/>
        <v>44621</v>
      </c>
      <c r="B276" s="194">
        <v>266</v>
      </c>
      <c r="C276" s="135" t="e">
        <f>(Forecasts!C336/Forecasts!C335)^12-1</f>
        <v>#DIV/0!</v>
      </c>
      <c r="D276" s="136"/>
      <c r="E276" s="199"/>
      <c r="F276" s="205"/>
      <c r="G276" s="201"/>
      <c r="H276" s="136"/>
      <c r="I276" s="136"/>
      <c r="J276" s="205"/>
      <c r="K276" s="136"/>
      <c r="L276" s="136"/>
      <c r="M276" s="1"/>
      <c r="N276" s="182"/>
      <c r="O276" s="182"/>
      <c r="P276" s="182"/>
    </row>
    <row r="277" spans="1:16" x14ac:dyDescent="0.2">
      <c r="A277" s="178">
        <f t="shared" si="43"/>
        <v>44652</v>
      </c>
      <c r="B277" s="193">
        <v>267</v>
      </c>
      <c r="C277" s="135" t="e">
        <f>(Forecasts!C337/Forecasts!C336)^12-1</f>
        <v>#DIV/0!</v>
      </c>
      <c r="D277" s="136"/>
      <c r="E277" s="199"/>
      <c r="F277" s="205"/>
      <c r="G277" s="201"/>
      <c r="H277" s="136"/>
      <c r="I277" s="136"/>
      <c r="J277" s="205"/>
      <c r="K277" s="136"/>
      <c r="L277" s="136"/>
      <c r="M277" s="1"/>
      <c r="N277" s="182"/>
      <c r="O277" s="182"/>
      <c r="P277" s="182"/>
    </row>
    <row r="278" spans="1:16" x14ac:dyDescent="0.2">
      <c r="A278" s="178">
        <f t="shared" si="43"/>
        <v>44682</v>
      </c>
      <c r="B278" s="194">
        <v>268</v>
      </c>
      <c r="C278" s="135" t="e">
        <f>(Forecasts!C338/Forecasts!C337)^12-1</f>
        <v>#DIV/0!</v>
      </c>
      <c r="D278" s="136"/>
      <c r="E278" s="199"/>
      <c r="F278" s="205"/>
      <c r="G278" s="201"/>
      <c r="H278" s="136"/>
      <c r="I278" s="136"/>
      <c r="J278" s="205"/>
      <c r="K278" s="136"/>
      <c r="L278" s="136"/>
      <c r="M278" s="1"/>
      <c r="N278" s="182"/>
      <c r="O278" s="182"/>
      <c r="P278" s="182"/>
    </row>
    <row r="279" spans="1:16" x14ac:dyDescent="0.2">
      <c r="A279" s="178">
        <f t="shared" si="43"/>
        <v>44713</v>
      </c>
      <c r="B279" s="193">
        <v>269</v>
      </c>
      <c r="C279" s="135" t="e">
        <f>(Forecasts!C339/Forecasts!C338)^12-1</f>
        <v>#DIV/0!</v>
      </c>
      <c r="D279" s="136"/>
      <c r="E279" s="199"/>
      <c r="F279" s="205"/>
      <c r="G279" s="201"/>
      <c r="H279" s="136"/>
      <c r="I279" s="136"/>
      <c r="J279" s="205"/>
      <c r="K279" s="136"/>
      <c r="L279" s="136"/>
      <c r="M279" s="1"/>
      <c r="N279" s="182"/>
      <c r="O279" s="182"/>
      <c r="P279" s="182"/>
    </row>
    <row r="280" spans="1:16" x14ac:dyDescent="0.2">
      <c r="A280" s="178">
        <f t="shared" si="43"/>
        <v>44743</v>
      </c>
      <c r="B280" s="194">
        <v>270</v>
      </c>
      <c r="C280" s="135" t="e">
        <f>(Forecasts!C340/Forecasts!C339)^12-1</f>
        <v>#DIV/0!</v>
      </c>
      <c r="D280" s="136"/>
      <c r="E280" s="199"/>
      <c r="F280" s="205"/>
      <c r="G280" s="201"/>
      <c r="H280" s="136"/>
      <c r="I280" s="136"/>
      <c r="J280" s="205"/>
      <c r="K280" s="136"/>
      <c r="L280" s="136"/>
      <c r="M280" s="1"/>
      <c r="N280" s="182"/>
      <c r="O280" s="182"/>
      <c r="P280" s="182"/>
    </row>
    <row r="281" spans="1:16" x14ac:dyDescent="0.2">
      <c r="A281" s="178">
        <f t="shared" si="43"/>
        <v>44774</v>
      </c>
      <c r="B281" s="193">
        <v>271</v>
      </c>
      <c r="C281" s="135" t="e">
        <f>(Forecasts!C341/Forecasts!C340)^12-1</f>
        <v>#DIV/0!</v>
      </c>
      <c r="D281" s="136"/>
      <c r="E281" s="199"/>
      <c r="F281" s="205"/>
      <c r="G281" s="201"/>
      <c r="H281" s="136"/>
      <c r="I281" s="136"/>
      <c r="J281" s="205"/>
      <c r="K281" s="136"/>
      <c r="L281" s="136"/>
      <c r="M281" s="1"/>
      <c r="N281" s="182"/>
      <c r="O281" s="182"/>
      <c r="P281" s="182"/>
    </row>
    <row r="282" spans="1:16" x14ac:dyDescent="0.2">
      <c r="A282" s="178">
        <f t="shared" si="43"/>
        <v>44805</v>
      </c>
      <c r="B282" s="194">
        <v>272</v>
      </c>
      <c r="C282" s="135" t="e">
        <f>(Forecasts!C342/Forecasts!C341)^12-1</f>
        <v>#DIV/0!</v>
      </c>
      <c r="D282" s="136"/>
      <c r="E282" s="199"/>
      <c r="F282" s="205"/>
      <c r="G282" s="201"/>
      <c r="H282" s="136"/>
      <c r="I282" s="136"/>
      <c r="J282" s="205"/>
      <c r="K282" s="136"/>
      <c r="L282" s="136"/>
      <c r="M282" s="1"/>
      <c r="N282" s="182"/>
      <c r="O282" s="182"/>
      <c r="P282" s="182"/>
    </row>
    <row r="283" spans="1:16" x14ac:dyDescent="0.2">
      <c r="A283" s="178">
        <f t="shared" si="43"/>
        <v>44835</v>
      </c>
      <c r="B283" s="193">
        <v>273</v>
      </c>
      <c r="C283" s="135" t="e">
        <f>(Forecasts!C343/Forecasts!C342)^12-1</f>
        <v>#DIV/0!</v>
      </c>
      <c r="D283" s="136"/>
      <c r="E283" s="199"/>
      <c r="F283" s="205"/>
      <c r="G283" s="201"/>
      <c r="H283" s="136"/>
      <c r="I283" s="136"/>
      <c r="J283" s="205"/>
      <c r="K283" s="136"/>
      <c r="L283" s="136"/>
      <c r="M283" s="1"/>
      <c r="N283" s="182"/>
      <c r="O283" s="182"/>
      <c r="P283" s="182"/>
    </row>
    <row r="284" spans="1:16" x14ac:dyDescent="0.2">
      <c r="A284" s="178">
        <f t="shared" si="43"/>
        <v>44866</v>
      </c>
      <c r="B284" s="194">
        <v>274</v>
      </c>
      <c r="C284" s="135" t="e">
        <f>(Forecasts!C344/Forecasts!C343)^12-1</f>
        <v>#DIV/0!</v>
      </c>
      <c r="D284" s="136"/>
      <c r="E284" s="199"/>
      <c r="F284" s="205"/>
      <c r="G284" s="201"/>
      <c r="H284" s="136"/>
      <c r="I284" s="136"/>
      <c r="J284" s="205"/>
      <c r="K284" s="136"/>
      <c r="L284" s="136"/>
      <c r="M284" s="1"/>
      <c r="N284" s="182"/>
      <c r="O284" s="182"/>
      <c r="P284" s="182"/>
    </row>
    <row r="285" spans="1:16" x14ac:dyDescent="0.2">
      <c r="A285" s="178">
        <f t="shared" si="43"/>
        <v>44896</v>
      </c>
      <c r="B285" s="193">
        <v>275</v>
      </c>
      <c r="C285" s="135" t="e">
        <f>(Forecasts!C345/Forecasts!C344)^12-1</f>
        <v>#DIV/0!</v>
      </c>
      <c r="D285" s="136"/>
      <c r="E285" s="199"/>
      <c r="F285" s="205"/>
      <c r="G285" s="201"/>
      <c r="H285" s="136"/>
      <c r="I285" s="136"/>
      <c r="J285" s="205"/>
      <c r="K285" s="136"/>
      <c r="L285" s="136"/>
      <c r="M285" s="1"/>
      <c r="N285" s="182"/>
      <c r="O285" s="182"/>
      <c r="P285" s="182"/>
    </row>
    <row r="286" spans="1:16" x14ac:dyDescent="0.2">
      <c r="A286" s="178">
        <f t="shared" si="43"/>
        <v>44927</v>
      </c>
      <c r="B286" s="194">
        <v>276</v>
      </c>
      <c r="C286" s="135" t="e">
        <f>(Forecasts!C346/Forecasts!C345)^12-1</f>
        <v>#DIV/0!</v>
      </c>
      <c r="D286" s="136"/>
      <c r="E286" s="199"/>
      <c r="F286" s="205"/>
      <c r="G286" s="201"/>
      <c r="H286" s="136"/>
      <c r="I286" s="136"/>
      <c r="J286" s="205"/>
      <c r="K286" s="136"/>
      <c r="L286" s="136"/>
      <c r="M286" s="1"/>
      <c r="N286" s="182"/>
      <c r="O286" s="182"/>
      <c r="P286" s="182"/>
    </row>
    <row r="287" spans="1:16" x14ac:dyDescent="0.2">
      <c r="A287" s="178">
        <f t="shared" si="43"/>
        <v>44958</v>
      </c>
      <c r="B287" s="193">
        <v>277</v>
      </c>
      <c r="C287" s="135" t="e">
        <f>(Forecasts!C347/Forecasts!C346)^12-1</f>
        <v>#DIV/0!</v>
      </c>
      <c r="D287" s="136"/>
      <c r="E287" s="199"/>
      <c r="F287" s="205"/>
      <c r="G287" s="201"/>
      <c r="H287" s="136"/>
      <c r="I287" s="136"/>
      <c r="J287" s="205"/>
      <c r="K287" s="136"/>
      <c r="L287" s="136"/>
      <c r="M287" s="1"/>
      <c r="N287" s="182"/>
      <c r="O287" s="182"/>
      <c r="P287" s="182"/>
    </row>
    <row r="288" spans="1:16" x14ac:dyDescent="0.2">
      <c r="A288" s="178">
        <f t="shared" si="43"/>
        <v>44986</v>
      </c>
      <c r="B288" s="194">
        <v>278</v>
      </c>
      <c r="C288" s="135" t="e">
        <f>(Forecasts!C348/Forecasts!C347)^12-1</f>
        <v>#DIV/0!</v>
      </c>
      <c r="D288" s="136"/>
      <c r="E288" s="199"/>
      <c r="F288" s="205"/>
      <c r="G288" s="201"/>
      <c r="H288" s="136"/>
      <c r="I288" s="136"/>
      <c r="J288" s="205"/>
      <c r="K288" s="136"/>
      <c r="L288" s="136"/>
      <c r="M288" s="1"/>
      <c r="N288" s="182"/>
      <c r="O288" s="182"/>
      <c r="P288" s="182"/>
    </row>
    <row r="289" spans="1:13" x14ac:dyDescent="0.2">
      <c r="A289" s="178">
        <f t="shared" si="43"/>
        <v>45017</v>
      </c>
      <c r="B289" s="193">
        <v>279</v>
      </c>
      <c r="C289" s="135" t="e">
        <f>(Forecasts!C349/Forecasts!C348)^12-1</f>
        <v>#DIV/0!</v>
      </c>
      <c r="D289" s="136"/>
      <c r="E289" s="199"/>
      <c r="F289" s="205"/>
      <c r="G289" s="201"/>
      <c r="H289" s="136"/>
      <c r="I289" s="136"/>
      <c r="J289" s="205"/>
      <c r="K289" s="136"/>
      <c r="L289" s="136"/>
      <c r="M289" s="1"/>
    </row>
    <row r="290" spans="1:13" x14ac:dyDescent="0.2">
      <c r="A290" s="178">
        <f t="shared" si="43"/>
        <v>45047</v>
      </c>
      <c r="B290" s="194">
        <v>280</v>
      </c>
      <c r="C290" s="135" t="e">
        <f>(Forecasts!C350/Forecasts!C349)^12-1</f>
        <v>#DIV/0!</v>
      </c>
      <c r="D290" s="136"/>
      <c r="E290" s="199"/>
      <c r="F290" s="205"/>
      <c r="G290" s="201"/>
      <c r="H290" s="136"/>
      <c r="I290" s="136"/>
      <c r="J290" s="205"/>
      <c r="K290" s="136"/>
      <c r="L290" s="136"/>
      <c r="M290" s="1"/>
    </row>
    <row r="291" spans="1:13" x14ac:dyDescent="0.2">
      <c r="A291" s="178">
        <f t="shared" si="43"/>
        <v>45078</v>
      </c>
      <c r="B291" s="193">
        <v>281</v>
      </c>
      <c r="C291" s="135" t="e">
        <f>(Forecasts!C351/Forecasts!C350)^12-1</f>
        <v>#DIV/0!</v>
      </c>
      <c r="D291" s="136"/>
      <c r="E291" s="199"/>
      <c r="F291" s="205"/>
      <c r="G291" s="201"/>
      <c r="H291" s="136"/>
      <c r="I291" s="136"/>
      <c r="J291" s="205"/>
      <c r="K291" s="136"/>
      <c r="L291" s="136"/>
      <c r="M291" s="1"/>
    </row>
    <row r="292" spans="1:13" x14ac:dyDescent="0.2">
      <c r="A292" s="178">
        <f t="shared" si="43"/>
        <v>45108</v>
      </c>
      <c r="B292" s="194">
        <v>282</v>
      </c>
      <c r="C292" s="135" t="e">
        <f>(Forecasts!C352/Forecasts!C351)^12-1</f>
        <v>#DIV/0!</v>
      </c>
      <c r="D292" s="136"/>
      <c r="E292" s="199"/>
      <c r="F292" s="205"/>
      <c r="G292" s="201"/>
      <c r="H292" s="136"/>
      <c r="I292" s="136"/>
      <c r="J292" s="205"/>
      <c r="K292" s="136"/>
      <c r="L292" s="136"/>
      <c r="M292" s="1"/>
    </row>
    <row r="293" spans="1:13" x14ac:dyDescent="0.2">
      <c r="A293" s="178">
        <f t="shared" si="43"/>
        <v>45139</v>
      </c>
      <c r="B293" s="193">
        <v>283</v>
      </c>
      <c r="C293" s="135" t="e">
        <f>(Forecasts!C353/Forecasts!C352)^12-1</f>
        <v>#DIV/0!</v>
      </c>
      <c r="D293" s="136"/>
      <c r="E293" s="199"/>
      <c r="F293" s="205"/>
      <c r="G293" s="201"/>
      <c r="H293" s="136"/>
      <c r="I293" s="136"/>
      <c r="J293" s="205"/>
      <c r="K293" s="136"/>
      <c r="L293" s="136"/>
      <c r="M293" s="1"/>
    </row>
    <row r="294" spans="1:13" x14ac:dyDescent="0.2">
      <c r="A294" s="178">
        <f t="shared" si="43"/>
        <v>45170</v>
      </c>
      <c r="B294" s="194">
        <v>284</v>
      </c>
      <c r="C294" s="135" t="e">
        <f>(Forecasts!C354/Forecasts!C353)^12-1</f>
        <v>#DIV/0!</v>
      </c>
      <c r="D294" s="136"/>
      <c r="E294" s="199"/>
      <c r="F294" s="205"/>
      <c r="G294" s="201"/>
      <c r="H294" s="136"/>
      <c r="I294" s="136"/>
      <c r="J294" s="205"/>
      <c r="K294" s="136"/>
      <c r="L294" s="136"/>
      <c r="M294" s="1"/>
    </row>
    <row r="295" spans="1:13" x14ac:dyDescent="0.2">
      <c r="A295" s="178">
        <f t="shared" si="43"/>
        <v>45200</v>
      </c>
      <c r="B295" s="193">
        <v>285</v>
      </c>
      <c r="C295" s="135" t="e">
        <f>(Forecasts!C355/Forecasts!C354)^12-1</f>
        <v>#DIV/0!</v>
      </c>
      <c r="D295" s="136"/>
      <c r="E295" s="199"/>
      <c r="F295" s="205"/>
      <c r="G295" s="201"/>
      <c r="H295" s="136"/>
      <c r="I295" s="136"/>
      <c r="J295" s="205"/>
      <c r="K295" s="136"/>
      <c r="L295" s="136"/>
      <c r="M295" s="1"/>
    </row>
    <row r="296" spans="1:13" x14ac:dyDescent="0.2">
      <c r="A296" s="178">
        <f t="shared" si="43"/>
        <v>45231</v>
      </c>
      <c r="B296" s="194">
        <v>286</v>
      </c>
      <c r="C296" s="135" t="e">
        <f>(Forecasts!C356/Forecasts!C355)^12-1</f>
        <v>#DIV/0!</v>
      </c>
      <c r="D296" s="136"/>
      <c r="E296" s="199"/>
      <c r="F296" s="205"/>
      <c r="G296" s="201"/>
      <c r="H296" s="136"/>
      <c r="I296" s="136"/>
      <c r="J296" s="205"/>
      <c r="K296" s="136"/>
      <c r="L296" s="136"/>
      <c r="M296" s="1"/>
    </row>
    <row r="297" spans="1:13" x14ac:dyDescent="0.2">
      <c r="A297" s="178">
        <f t="shared" si="43"/>
        <v>45261</v>
      </c>
      <c r="B297" s="193">
        <v>287</v>
      </c>
      <c r="C297" s="135" t="e">
        <f>(Forecasts!C357/Forecasts!C356)^12-1</f>
        <v>#DIV/0!</v>
      </c>
      <c r="D297" s="136"/>
      <c r="E297" s="199"/>
      <c r="F297" s="205"/>
      <c r="G297" s="201"/>
      <c r="H297" s="136"/>
      <c r="I297" s="136"/>
      <c r="J297" s="205"/>
      <c r="K297" s="136"/>
      <c r="L297" s="136"/>
      <c r="M297" s="1"/>
    </row>
    <row r="298" spans="1:13" x14ac:dyDescent="0.2">
      <c r="A298" s="178">
        <f t="shared" si="43"/>
        <v>45292</v>
      </c>
      <c r="B298" s="194">
        <v>288</v>
      </c>
      <c r="C298" s="135" t="e">
        <f>(Forecasts!C358/Forecasts!C357)^12-1</f>
        <v>#DIV/0!</v>
      </c>
      <c r="D298" s="136"/>
      <c r="E298" s="199"/>
      <c r="F298" s="205"/>
      <c r="G298" s="201"/>
      <c r="H298" s="136"/>
      <c r="I298" s="136"/>
      <c r="J298" s="205"/>
      <c r="K298" s="136"/>
      <c r="L298" s="136"/>
      <c r="M298" s="1"/>
    </row>
    <row r="299" spans="1:13" x14ac:dyDescent="0.2">
      <c r="A299" s="178">
        <f t="shared" si="43"/>
        <v>45323</v>
      </c>
      <c r="B299" s="193">
        <v>289</v>
      </c>
      <c r="C299" s="135" t="e">
        <f>(Forecasts!C359/Forecasts!C358)^12-1</f>
        <v>#DIV/0!</v>
      </c>
      <c r="D299" s="136"/>
      <c r="E299" s="199"/>
      <c r="F299" s="205"/>
      <c r="G299" s="201"/>
      <c r="H299" s="136"/>
      <c r="I299" s="136"/>
      <c r="J299" s="205"/>
      <c r="K299" s="136"/>
      <c r="L299" s="136"/>
      <c r="M299" s="1"/>
    </row>
    <row r="300" spans="1:13" x14ac:dyDescent="0.2">
      <c r="A300" s="178">
        <f t="shared" si="43"/>
        <v>45352</v>
      </c>
      <c r="B300" s="194">
        <v>290</v>
      </c>
      <c r="C300" s="135" t="e">
        <f>(Forecasts!C360/Forecasts!C359)^12-1</f>
        <v>#DIV/0!</v>
      </c>
      <c r="D300" s="136"/>
      <c r="E300" s="199"/>
      <c r="F300" s="205"/>
      <c r="G300" s="201"/>
      <c r="H300" s="136"/>
      <c r="I300" s="136"/>
      <c r="J300" s="205"/>
      <c r="K300" s="136"/>
      <c r="L300" s="136"/>
      <c r="M300" s="1"/>
    </row>
    <row r="301" spans="1:13" x14ac:dyDescent="0.2">
      <c r="A301" s="178">
        <f t="shared" si="43"/>
        <v>45383</v>
      </c>
      <c r="B301" s="193">
        <v>291</v>
      </c>
      <c r="C301" s="135" t="e">
        <f>(Forecasts!C361/Forecasts!C360)^12-1</f>
        <v>#DIV/0!</v>
      </c>
      <c r="D301" s="136"/>
      <c r="E301" s="199"/>
      <c r="F301" s="205"/>
      <c r="G301" s="201"/>
      <c r="H301" s="136"/>
      <c r="I301" s="136"/>
      <c r="J301" s="205"/>
      <c r="K301" s="136"/>
      <c r="L301" s="136"/>
      <c r="M301" s="1"/>
    </row>
    <row r="302" spans="1:13" x14ac:dyDescent="0.2">
      <c r="A302" s="178">
        <f t="shared" si="43"/>
        <v>45413</v>
      </c>
      <c r="B302" s="194">
        <v>292</v>
      </c>
      <c r="C302" s="135" t="e">
        <f>(Forecasts!C362/Forecasts!C361)^12-1</f>
        <v>#DIV/0!</v>
      </c>
      <c r="D302" s="136"/>
      <c r="E302" s="199"/>
      <c r="F302" s="205"/>
      <c r="G302" s="201"/>
      <c r="H302" s="136"/>
      <c r="I302" s="136"/>
      <c r="J302" s="205"/>
      <c r="K302" s="136"/>
      <c r="L302" s="136"/>
      <c r="M302" s="1"/>
    </row>
    <row r="303" spans="1:13" x14ac:dyDescent="0.2">
      <c r="A303" s="178">
        <f t="shared" si="43"/>
        <v>45444</v>
      </c>
      <c r="B303" s="193">
        <v>293</v>
      </c>
      <c r="C303" s="135" t="e">
        <f>(Forecasts!C363/Forecasts!C362)^12-1</f>
        <v>#DIV/0!</v>
      </c>
      <c r="D303" s="136"/>
      <c r="E303" s="199"/>
      <c r="F303" s="205"/>
      <c r="G303" s="201"/>
      <c r="H303" s="136"/>
      <c r="I303" s="136"/>
      <c r="J303" s="205"/>
      <c r="K303" s="136"/>
      <c r="L303" s="136"/>
      <c r="M303" s="1"/>
    </row>
    <row r="304" spans="1:13" x14ac:dyDescent="0.2">
      <c r="A304" s="178">
        <f t="shared" si="43"/>
        <v>45474</v>
      </c>
      <c r="B304" s="194">
        <v>294</v>
      </c>
      <c r="C304" s="135" t="e">
        <f>(Forecasts!C364/Forecasts!C363)^12-1</f>
        <v>#DIV/0!</v>
      </c>
      <c r="D304" s="136"/>
      <c r="E304" s="199"/>
      <c r="F304" s="205"/>
      <c r="G304" s="201"/>
      <c r="H304" s="136"/>
      <c r="I304" s="136"/>
      <c r="J304" s="205"/>
      <c r="K304" s="136"/>
      <c r="L304" s="136"/>
      <c r="M304" s="1"/>
    </row>
    <row r="305" spans="1:13" x14ac:dyDescent="0.2">
      <c r="A305" s="178">
        <f t="shared" si="43"/>
        <v>45505</v>
      </c>
      <c r="B305" s="193">
        <v>295</v>
      </c>
      <c r="C305" s="135" t="e">
        <f>(Forecasts!C365/Forecasts!C364)^12-1</f>
        <v>#DIV/0!</v>
      </c>
      <c r="D305" s="136"/>
      <c r="E305" s="199"/>
      <c r="F305" s="205"/>
      <c r="G305" s="201"/>
      <c r="H305" s="136"/>
      <c r="I305" s="136"/>
      <c r="J305" s="205"/>
      <c r="K305" s="136"/>
      <c r="L305" s="136"/>
      <c r="M305" s="1"/>
    </row>
    <row r="306" spans="1:13" x14ac:dyDescent="0.2">
      <c r="A306" s="178">
        <f t="shared" si="43"/>
        <v>45536</v>
      </c>
      <c r="B306" s="194">
        <v>296</v>
      </c>
      <c r="C306" s="135" t="e">
        <f>(Forecasts!C366/Forecasts!C365)^12-1</f>
        <v>#DIV/0!</v>
      </c>
      <c r="D306" s="136"/>
      <c r="E306" s="199"/>
      <c r="F306" s="205"/>
      <c r="G306" s="201"/>
      <c r="H306" s="136"/>
      <c r="I306" s="136"/>
      <c r="J306" s="205"/>
      <c r="K306" s="136"/>
      <c r="L306" s="136"/>
      <c r="M306" s="1"/>
    </row>
    <row r="307" spans="1:13" x14ac:dyDescent="0.2">
      <c r="A307" s="178">
        <f t="shared" si="43"/>
        <v>45566</v>
      </c>
      <c r="B307" s="193">
        <v>297</v>
      </c>
      <c r="C307" s="135" t="e">
        <f>(Forecasts!C367/Forecasts!C366)^12-1</f>
        <v>#DIV/0!</v>
      </c>
      <c r="D307" s="136"/>
      <c r="E307" s="199"/>
      <c r="F307" s="205"/>
      <c r="G307" s="201"/>
      <c r="H307" s="136"/>
      <c r="I307" s="136"/>
      <c r="J307" s="205"/>
      <c r="K307" s="136"/>
      <c r="L307" s="136"/>
      <c r="M307" s="1"/>
    </row>
    <row r="308" spans="1:13" x14ac:dyDescent="0.2">
      <c r="A308" s="178">
        <f t="shared" si="43"/>
        <v>45597</v>
      </c>
      <c r="B308" s="194">
        <v>298</v>
      </c>
      <c r="C308" s="135" t="e">
        <f>(Forecasts!C368/Forecasts!C367)^12-1</f>
        <v>#DIV/0!</v>
      </c>
      <c r="D308" s="136"/>
      <c r="E308" s="199"/>
      <c r="F308" s="205"/>
      <c r="G308" s="201"/>
      <c r="H308" s="136"/>
      <c r="I308" s="136"/>
      <c r="J308" s="205"/>
      <c r="K308" s="136"/>
      <c r="L308" s="136"/>
      <c r="M308" s="1"/>
    </row>
    <row r="309" spans="1:13" x14ac:dyDescent="0.2">
      <c r="A309" s="178">
        <f t="shared" si="43"/>
        <v>45627</v>
      </c>
      <c r="B309" s="193">
        <v>299</v>
      </c>
      <c r="C309" s="135" t="e">
        <f>(Forecasts!C369/Forecasts!C368)^12-1</f>
        <v>#DIV/0!</v>
      </c>
      <c r="D309" s="136"/>
      <c r="E309" s="199"/>
      <c r="F309" s="205"/>
      <c r="G309" s="201"/>
      <c r="H309" s="136"/>
      <c r="I309" s="136"/>
      <c r="J309" s="205"/>
      <c r="K309" s="136"/>
      <c r="L309" s="136"/>
      <c r="M309" s="1"/>
    </row>
    <row r="310" spans="1:13" x14ac:dyDescent="0.2">
      <c r="A310" s="178">
        <f t="shared" si="43"/>
        <v>45658</v>
      </c>
      <c r="B310" s="194">
        <v>300</v>
      </c>
      <c r="C310" s="135" t="e">
        <f>(Forecasts!C370/Forecasts!C369)^12-1</f>
        <v>#DIV/0!</v>
      </c>
      <c r="D310" s="136"/>
      <c r="E310" s="199"/>
      <c r="F310" s="206"/>
      <c r="G310" s="201"/>
      <c r="H310" s="136"/>
      <c r="I310" s="136"/>
      <c r="J310" s="206"/>
      <c r="K310" s="136"/>
      <c r="L310" s="136"/>
      <c r="M310" s="1"/>
    </row>
    <row r="311" spans="1:13" x14ac:dyDescent="0.2">
      <c r="F311" s="12"/>
      <c r="G311" s="2"/>
      <c r="H311" s="2"/>
      <c r="I311" s="2"/>
      <c r="J311" s="12"/>
    </row>
  </sheetData>
  <pageMargins left="0.75" right="0.75" top="1" bottom="1" header="0.5" footer="0.5"/>
  <pageSetup paperSize="5" scale="75" orientation="landscape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491"/>
  <sheetViews>
    <sheetView workbookViewId="0">
      <pane xSplit="1" ySplit="6" topLeftCell="B58" activePane="bottomRight" state="frozenSplit"/>
      <selection pane="topRight" activeCell="C1" sqref="C1"/>
      <selection pane="bottomLeft" activeCell="A7" sqref="A7"/>
      <selection pane="bottomRight" activeCell="B72" sqref="B72"/>
    </sheetView>
  </sheetViews>
  <sheetFormatPr defaultColWidth="11.42578125" defaultRowHeight="12.75" x14ac:dyDescent="0.2"/>
  <cols>
    <col min="1" max="1" width="11.140625" style="14" customWidth="1"/>
    <col min="2" max="2" width="11.42578125" style="40" customWidth="1"/>
    <col min="3" max="7" width="11.42578125" style="14" customWidth="1"/>
    <col min="8" max="8" width="5.28515625" style="14" customWidth="1"/>
    <col min="9" max="16384" width="11.42578125" style="14"/>
  </cols>
  <sheetData>
    <row r="1" spans="1:18" ht="12.75" customHeight="1" x14ac:dyDescent="0.2">
      <c r="A1" s="13"/>
      <c r="B1" s="14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18" ht="12.75" customHeight="1" x14ac:dyDescent="0.2">
      <c r="A2" s="42">
        <f>inputs!$B$1</f>
        <v>36601</v>
      </c>
      <c r="B2" s="1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</row>
    <row r="3" spans="1:18" x14ac:dyDescent="0.2">
      <c r="A3" s="13"/>
      <c r="B3" s="14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8" x14ac:dyDescent="0.2">
      <c r="A4" s="17"/>
      <c r="B4" s="1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8" x14ac:dyDescent="0.2">
      <c r="A5" s="18"/>
      <c r="B5" s="44" t="s">
        <v>54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8" x14ac:dyDescent="0.2">
      <c r="A6" s="13" t="s">
        <v>11</v>
      </c>
      <c r="B6" s="36">
        <f>$A$2</f>
        <v>36601</v>
      </c>
      <c r="C6"/>
      <c r="D6"/>
      <c r="E6"/>
      <c r="F6"/>
      <c r="G6"/>
      <c r="I6"/>
      <c r="J6"/>
      <c r="K6"/>
      <c r="L6"/>
      <c r="M6"/>
      <c r="N6"/>
      <c r="O6"/>
      <c r="P6"/>
      <c r="Q6"/>
      <c r="R6"/>
    </row>
    <row r="7" spans="1:18" x14ac:dyDescent="0.2">
      <c r="A7" s="19" t="s">
        <v>50</v>
      </c>
      <c r="B7" s="37"/>
      <c r="C7"/>
      <c r="D7"/>
      <c r="E7"/>
      <c r="F7"/>
      <c r="G7"/>
      <c r="I7"/>
      <c r="J7"/>
      <c r="K7"/>
      <c r="L7"/>
      <c r="M7"/>
      <c r="N7"/>
      <c r="O7"/>
      <c r="P7"/>
      <c r="Q7"/>
      <c r="R7"/>
    </row>
    <row r="8" spans="1:18" x14ac:dyDescent="0.2">
      <c r="A8" s="20">
        <v>34668</v>
      </c>
      <c r="B8" s="38"/>
      <c r="C8"/>
      <c r="D8"/>
      <c r="E8"/>
      <c r="F8"/>
      <c r="G8"/>
      <c r="I8"/>
      <c r="J8"/>
      <c r="K8"/>
      <c r="L8"/>
      <c r="M8"/>
      <c r="N8"/>
      <c r="O8"/>
      <c r="P8"/>
      <c r="Q8"/>
      <c r="R8"/>
    </row>
    <row r="9" spans="1:18" x14ac:dyDescent="0.2">
      <c r="A9" s="20">
        <v>34699</v>
      </c>
      <c r="B9" s="38"/>
      <c r="C9"/>
      <c r="D9"/>
      <c r="E9"/>
      <c r="F9"/>
      <c r="G9"/>
      <c r="I9"/>
      <c r="J9"/>
      <c r="K9"/>
      <c r="L9"/>
      <c r="M9"/>
      <c r="N9"/>
      <c r="O9"/>
      <c r="P9"/>
      <c r="Q9"/>
      <c r="R9"/>
    </row>
    <row r="10" spans="1:18" x14ac:dyDescent="0.2">
      <c r="A10" s="20">
        <v>34730</v>
      </c>
      <c r="B10" s="38"/>
      <c r="C10"/>
      <c r="D10"/>
      <c r="E10"/>
      <c r="F10"/>
      <c r="G10"/>
      <c r="I10"/>
      <c r="J10"/>
      <c r="K10"/>
      <c r="L10"/>
      <c r="M10"/>
      <c r="N10"/>
      <c r="O10"/>
      <c r="P10"/>
      <c r="Q10"/>
      <c r="R10"/>
    </row>
    <row r="11" spans="1:18" x14ac:dyDescent="0.2">
      <c r="A11" s="20">
        <v>34758</v>
      </c>
      <c r="B11" s="38"/>
      <c r="C11"/>
      <c r="D11"/>
      <c r="E11"/>
      <c r="F11"/>
      <c r="G11"/>
      <c r="I11"/>
      <c r="J11"/>
      <c r="K11"/>
      <c r="L11"/>
      <c r="M11"/>
      <c r="N11"/>
      <c r="O11"/>
      <c r="P11"/>
      <c r="Q11"/>
      <c r="R11"/>
    </row>
    <row r="12" spans="1:18" x14ac:dyDescent="0.2">
      <c r="A12" s="20">
        <v>34789</v>
      </c>
      <c r="B12" s="38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</row>
    <row r="13" spans="1:18" x14ac:dyDescent="0.2">
      <c r="A13" s="20">
        <v>34819</v>
      </c>
      <c r="B13" s="38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</row>
    <row r="14" spans="1:18" x14ac:dyDescent="0.2">
      <c r="A14" s="20">
        <v>34850</v>
      </c>
      <c r="B14" s="38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</row>
    <row r="15" spans="1:18" x14ac:dyDescent="0.2">
      <c r="A15" s="20">
        <v>34880</v>
      </c>
      <c r="B15" s="38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</row>
    <row r="16" spans="1:18" x14ac:dyDescent="0.2">
      <c r="A16" s="20">
        <v>34911</v>
      </c>
      <c r="B16" s="38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</row>
    <row r="17" spans="1:18" x14ac:dyDescent="0.2">
      <c r="A17" s="20">
        <v>34942</v>
      </c>
      <c r="B17" s="38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</row>
    <row r="18" spans="1:18" x14ac:dyDescent="0.2">
      <c r="A18" s="20">
        <v>34972</v>
      </c>
      <c r="B18" s="38"/>
      <c r="C18"/>
      <c r="D18"/>
      <c r="E18"/>
      <c r="F18"/>
      <c r="G18"/>
      <c r="I18"/>
      <c r="J18"/>
      <c r="K18"/>
      <c r="L18"/>
      <c r="M18"/>
      <c r="N18"/>
      <c r="O18"/>
      <c r="P18"/>
      <c r="Q18"/>
      <c r="R18"/>
    </row>
    <row r="19" spans="1:18" x14ac:dyDescent="0.2">
      <c r="A19" s="20">
        <v>35003</v>
      </c>
      <c r="B19" s="38"/>
      <c r="C19"/>
      <c r="D19"/>
      <c r="E19"/>
      <c r="F19"/>
      <c r="G19"/>
      <c r="I19"/>
      <c r="J19"/>
      <c r="K19"/>
      <c r="L19"/>
      <c r="M19"/>
      <c r="N19"/>
      <c r="O19"/>
      <c r="P19"/>
      <c r="Q19"/>
      <c r="R19"/>
    </row>
    <row r="20" spans="1:18" x14ac:dyDescent="0.2">
      <c r="A20" s="20">
        <v>35033</v>
      </c>
      <c r="B20" s="39"/>
      <c r="C20"/>
      <c r="D20"/>
      <c r="E20"/>
      <c r="F20"/>
      <c r="G20"/>
      <c r="I20"/>
      <c r="J20"/>
      <c r="K20"/>
      <c r="L20"/>
      <c r="M20"/>
      <c r="N20"/>
      <c r="O20"/>
      <c r="P20"/>
      <c r="Q20"/>
      <c r="R20"/>
    </row>
    <row r="21" spans="1:18" x14ac:dyDescent="0.2">
      <c r="A21" s="20">
        <v>35064</v>
      </c>
      <c r="B21" s="39"/>
      <c r="C21"/>
      <c r="D21"/>
      <c r="E21"/>
      <c r="F21"/>
      <c r="G21"/>
      <c r="I21"/>
      <c r="J21"/>
      <c r="K21"/>
      <c r="L21"/>
      <c r="M21"/>
      <c r="N21"/>
      <c r="O21"/>
      <c r="P21"/>
      <c r="Q21"/>
      <c r="R21"/>
    </row>
    <row r="22" spans="1:18" x14ac:dyDescent="0.2">
      <c r="A22" s="20">
        <v>35095</v>
      </c>
      <c r="B22" s="39"/>
      <c r="C22"/>
      <c r="D22"/>
      <c r="E22"/>
      <c r="F22"/>
      <c r="G22"/>
      <c r="I22"/>
      <c r="J22"/>
      <c r="K22"/>
      <c r="L22"/>
      <c r="M22"/>
      <c r="N22"/>
      <c r="O22"/>
      <c r="P22"/>
      <c r="Q22"/>
      <c r="R22"/>
    </row>
    <row r="23" spans="1:18" x14ac:dyDescent="0.2">
      <c r="A23" s="20">
        <v>35124</v>
      </c>
      <c r="B23" s="39"/>
      <c r="C23"/>
      <c r="D23"/>
      <c r="E23"/>
      <c r="F23"/>
      <c r="G23"/>
    </row>
    <row r="24" spans="1:18" x14ac:dyDescent="0.2">
      <c r="A24" s="20">
        <v>35155</v>
      </c>
      <c r="B24" s="39"/>
      <c r="C24"/>
      <c r="D24"/>
      <c r="E24"/>
      <c r="F24"/>
      <c r="G24"/>
    </row>
    <row r="25" spans="1:18" x14ac:dyDescent="0.2">
      <c r="A25" s="20">
        <v>35185</v>
      </c>
      <c r="B25" s="39"/>
      <c r="C25"/>
      <c r="D25"/>
      <c r="E25"/>
      <c r="F25"/>
      <c r="G25"/>
    </row>
    <row r="26" spans="1:18" x14ac:dyDescent="0.2">
      <c r="A26" s="20">
        <v>35216</v>
      </c>
      <c r="B26" s="39"/>
      <c r="C26"/>
      <c r="D26"/>
      <c r="E26"/>
      <c r="F26"/>
      <c r="G26"/>
    </row>
    <row r="27" spans="1:18" x14ac:dyDescent="0.2">
      <c r="A27" s="20">
        <v>35246</v>
      </c>
      <c r="B27" s="39"/>
      <c r="C27"/>
      <c r="D27"/>
      <c r="E27"/>
      <c r="F27"/>
      <c r="G27"/>
    </row>
    <row r="28" spans="1:18" x14ac:dyDescent="0.2">
      <c r="A28" s="20">
        <v>35277</v>
      </c>
      <c r="B28" s="39"/>
      <c r="C28"/>
      <c r="D28"/>
      <c r="E28"/>
      <c r="F28"/>
      <c r="G28"/>
    </row>
    <row r="29" spans="1:18" x14ac:dyDescent="0.2">
      <c r="A29" s="20">
        <v>35308</v>
      </c>
      <c r="B29" s="39"/>
      <c r="C29"/>
      <c r="D29"/>
      <c r="E29"/>
      <c r="F29"/>
      <c r="G29"/>
    </row>
    <row r="30" spans="1:18" x14ac:dyDescent="0.2">
      <c r="A30" s="20">
        <v>35338</v>
      </c>
      <c r="B30" s="39"/>
      <c r="C30"/>
      <c r="D30"/>
      <c r="E30"/>
      <c r="F30"/>
      <c r="G30"/>
    </row>
    <row r="31" spans="1:18" x14ac:dyDescent="0.2">
      <c r="A31" s="20">
        <v>35369</v>
      </c>
      <c r="B31" s="39"/>
      <c r="C31"/>
      <c r="D31"/>
      <c r="E31"/>
      <c r="F31"/>
      <c r="G31"/>
    </row>
    <row r="32" spans="1:18" x14ac:dyDescent="0.2">
      <c r="A32" s="20">
        <v>35399</v>
      </c>
      <c r="B32" s="39"/>
      <c r="C32"/>
      <c r="D32"/>
      <c r="E32"/>
      <c r="F32"/>
      <c r="G32"/>
    </row>
    <row r="33" spans="1:7" x14ac:dyDescent="0.2">
      <c r="A33" s="20">
        <v>35430</v>
      </c>
      <c r="B33" s="39"/>
      <c r="C33"/>
      <c r="D33"/>
      <c r="E33"/>
      <c r="F33"/>
      <c r="G33"/>
    </row>
    <row r="34" spans="1:7" x14ac:dyDescent="0.2">
      <c r="A34" s="20">
        <v>35461</v>
      </c>
      <c r="B34" s="39"/>
      <c r="C34"/>
      <c r="D34"/>
      <c r="E34"/>
      <c r="F34"/>
      <c r="G34"/>
    </row>
    <row r="35" spans="1:7" x14ac:dyDescent="0.2">
      <c r="A35" s="20">
        <v>35489</v>
      </c>
      <c r="B35" s="39"/>
      <c r="C35"/>
      <c r="D35"/>
      <c r="E35"/>
      <c r="F35"/>
      <c r="G35"/>
    </row>
    <row r="36" spans="1:7" x14ac:dyDescent="0.2">
      <c r="A36" s="20">
        <v>35520</v>
      </c>
      <c r="B36" s="39"/>
      <c r="C36"/>
      <c r="D36"/>
      <c r="E36"/>
      <c r="F36"/>
      <c r="G36"/>
    </row>
    <row r="37" spans="1:7" x14ac:dyDescent="0.2">
      <c r="A37" s="20">
        <v>35550</v>
      </c>
      <c r="B37" s="39"/>
      <c r="C37"/>
      <c r="D37"/>
      <c r="E37"/>
      <c r="F37"/>
      <c r="G37"/>
    </row>
    <row r="38" spans="1:7" x14ac:dyDescent="0.2">
      <c r="A38" s="20">
        <v>35581</v>
      </c>
      <c r="B38" s="39"/>
      <c r="C38"/>
      <c r="D38"/>
      <c r="E38"/>
      <c r="F38"/>
      <c r="G38"/>
    </row>
    <row r="39" spans="1:7" x14ac:dyDescent="0.2">
      <c r="A39" s="20">
        <v>35611</v>
      </c>
      <c r="B39" s="39"/>
      <c r="C39"/>
      <c r="D39"/>
      <c r="E39"/>
      <c r="F39"/>
      <c r="G39"/>
    </row>
    <row r="40" spans="1:7" x14ac:dyDescent="0.2">
      <c r="A40" s="20">
        <v>35642</v>
      </c>
      <c r="B40" s="39"/>
      <c r="C40"/>
      <c r="D40"/>
      <c r="E40"/>
      <c r="F40"/>
      <c r="G40"/>
    </row>
    <row r="41" spans="1:7" x14ac:dyDescent="0.2">
      <c r="A41" s="20">
        <v>35673</v>
      </c>
      <c r="B41" s="39"/>
      <c r="C41"/>
      <c r="D41"/>
      <c r="E41"/>
      <c r="F41"/>
      <c r="G41"/>
    </row>
    <row r="42" spans="1:7" x14ac:dyDescent="0.2">
      <c r="A42" s="20">
        <v>35703</v>
      </c>
      <c r="B42" s="39"/>
      <c r="C42"/>
      <c r="D42"/>
      <c r="E42"/>
      <c r="F42"/>
      <c r="G42"/>
    </row>
    <row r="43" spans="1:7" x14ac:dyDescent="0.2">
      <c r="A43" s="20">
        <v>35734</v>
      </c>
      <c r="B43" s="39"/>
      <c r="C43"/>
      <c r="D43"/>
      <c r="E43"/>
      <c r="F43"/>
      <c r="G43"/>
    </row>
    <row r="44" spans="1:7" x14ac:dyDescent="0.2">
      <c r="A44" s="20">
        <v>35764</v>
      </c>
      <c r="B44" s="39"/>
      <c r="C44"/>
      <c r="D44"/>
      <c r="E44"/>
      <c r="F44"/>
      <c r="G44"/>
    </row>
    <row r="45" spans="1:7" x14ac:dyDescent="0.2">
      <c r="A45" s="20">
        <v>35795</v>
      </c>
      <c r="B45" s="39"/>
      <c r="C45"/>
      <c r="D45"/>
      <c r="E45"/>
      <c r="F45"/>
      <c r="G45"/>
    </row>
    <row r="46" spans="1:7" x14ac:dyDescent="0.2">
      <c r="A46" s="20">
        <v>35826</v>
      </c>
      <c r="B46" s="39"/>
      <c r="C46"/>
      <c r="D46"/>
      <c r="E46"/>
      <c r="F46"/>
      <c r="G46"/>
    </row>
    <row r="47" spans="1:7" x14ac:dyDescent="0.2">
      <c r="A47" s="20">
        <v>35854</v>
      </c>
      <c r="B47" s="39"/>
      <c r="C47"/>
      <c r="D47"/>
      <c r="E47"/>
      <c r="F47"/>
      <c r="G47"/>
    </row>
    <row r="48" spans="1:7" x14ac:dyDescent="0.2">
      <c r="A48" s="20">
        <v>35885</v>
      </c>
      <c r="B48" s="39"/>
      <c r="C48"/>
      <c r="D48"/>
      <c r="E48"/>
      <c r="F48"/>
      <c r="G48"/>
    </row>
    <row r="49" spans="1:7" x14ac:dyDescent="0.2">
      <c r="A49" s="20">
        <v>35915</v>
      </c>
      <c r="B49" s="39"/>
      <c r="C49"/>
      <c r="D49"/>
      <c r="E49"/>
      <c r="F49"/>
      <c r="G49"/>
    </row>
    <row r="50" spans="1:7" x14ac:dyDescent="0.2">
      <c r="A50" s="20">
        <v>35946</v>
      </c>
      <c r="B50" s="39"/>
      <c r="C50"/>
      <c r="D50"/>
      <c r="E50"/>
      <c r="F50"/>
      <c r="G50"/>
    </row>
    <row r="51" spans="1:7" x14ac:dyDescent="0.2">
      <c r="A51" s="20">
        <v>35976</v>
      </c>
      <c r="B51" s="39"/>
      <c r="C51"/>
      <c r="D51"/>
      <c r="E51"/>
      <c r="F51"/>
      <c r="G51"/>
    </row>
    <row r="52" spans="1:7" x14ac:dyDescent="0.2">
      <c r="A52" s="20">
        <v>36007</v>
      </c>
      <c r="B52" s="39"/>
      <c r="C52"/>
      <c r="D52"/>
      <c r="E52"/>
      <c r="F52"/>
      <c r="G52"/>
    </row>
    <row r="53" spans="1:7" x14ac:dyDescent="0.2">
      <c r="A53" s="20">
        <v>36038</v>
      </c>
      <c r="B53" s="39"/>
      <c r="C53"/>
      <c r="D53"/>
      <c r="E53"/>
      <c r="F53"/>
      <c r="G53"/>
    </row>
    <row r="54" spans="1:7" x14ac:dyDescent="0.2">
      <c r="A54" s="20">
        <v>36068</v>
      </c>
      <c r="B54" s="39"/>
      <c r="C54"/>
      <c r="D54"/>
      <c r="E54"/>
      <c r="F54"/>
      <c r="G54"/>
    </row>
    <row r="55" spans="1:7" x14ac:dyDescent="0.2">
      <c r="A55" s="20">
        <v>36099</v>
      </c>
      <c r="B55" s="39"/>
      <c r="C55"/>
      <c r="D55"/>
      <c r="E55"/>
      <c r="F55"/>
      <c r="G55"/>
    </row>
    <row r="56" spans="1:7" x14ac:dyDescent="0.2">
      <c r="A56" s="20">
        <v>36129</v>
      </c>
      <c r="B56" s="39"/>
      <c r="C56"/>
      <c r="D56"/>
      <c r="E56"/>
      <c r="F56"/>
      <c r="G56"/>
    </row>
    <row r="57" spans="1:7" x14ac:dyDescent="0.2">
      <c r="A57" s="20">
        <v>36160</v>
      </c>
      <c r="B57" s="39"/>
      <c r="C57"/>
      <c r="D57"/>
      <c r="E57"/>
      <c r="F57"/>
      <c r="G57"/>
    </row>
    <row r="58" spans="1:7" x14ac:dyDescent="0.2">
      <c r="A58" s="20">
        <v>36191</v>
      </c>
      <c r="B58" s="39"/>
      <c r="C58"/>
      <c r="D58"/>
      <c r="E58"/>
      <c r="F58"/>
      <c r="G58"/>
    </row>
    <row r="59" spans="1:7" x14ac:dyDescent="0.2">
      <c r="A59" s="20">
        <v>36219</v>
      </c>
      <c r="B59" s="39"/>
      <c r="C59"/>
      <c r="D59"/>
      <c r="E59"/>
      <c r="F59"/>
      <c r="G59"/>
    </row>
    <row r="60" spans="1:7" x14ac:dyDescent="0.2">
      <c r="A60" s="20">
        <v>36250</v>
      </c>
      <c r="B60" s="39"/>
      <c r="C60"/>
      <c r="D60"/>
      <c r="E60"/>
      <c r="F60"/>
      <c r="G60"/>
    </row>
    <row r="61" spans="1:7" x14ac:dyDescent="0.2">
      <c r="A61" s="20">
        <v>36280</v>
      </c>
      <c r="B61" s="39"/>
      <c r="C61"/>
      <c r="D61"/>
      <c r="E61"/>
      <c r="F61"/>
      <c r="G61"/>
    </row>
    <row r="62" spans="1:7" x14ac:dyDescent="0.2">
      <c r="A62" s="20">
        <v>36311</v>
      </c>
      <c r="B62" s="39"/>
      <c r="C62"/>
      <c r="D62"/>
      <c r="E62"/>
      <c r="F62"/>
      <c r="G62"/>
    </row>
    <row r="63" spans="1:7" x14ac:dyDescent="0.2">
      <c r="A63" s="20">
        <v>36341</v>
      </c>
      <c r="B63" s="39"/>
      <c r="C63"/>
      <c r="D63"/>
      <c r="E63"/>
      <c r="F63"/>
      <c r="G63"/>
    </row>
    <row r="64" spans="1:7" x14ac:dyDescent="0.2">
      <c r="A64" s="20">
        <v>36372</v>
      </c>
      <c r="B64" s="39"/>
      <c r="C64"/>
      <c r="D64"/>
      <c r="E64"/>
      <c r="F64"/>
      <c r="G64"/>
    </row>
    <row r="65" spans="1:7" x14ac:dyDescent="0.2">
      <c r="A65" s="20">
        <v>36403</v>
      </c>
      <c r="B65" s="39"/>
      <c r="C65"/>
      <c r="D65"/>
      <c r="E65"/>
      <c r="F65"/>
      <c r="G65"/>
    </row>
    <row r="66" spans="1:7" x14ac:dyDescent="0.2">
      <c r="A66" s="20">
        <v>36433</v>
      </c>
      <c r="B66" s="39"/>
      <c r="C66"/>
      <c r="D66"/>
      <c r="E66"/>
      <c r="F66"/>
      <c r="G66"/>
    </row>
    <row r="67" spans="1:7" x14ac:dyDescent="0.2">
      <c r="A67" s="20">
        <v>36464</v>
      </c>
      <c r="B67" s="39"/>
      <c r="C67"/>
      <c r="D67"/>
      <c r="E67"/>
      <c r="F67"/>
      <c r="G67"/>
    </row>
    <row r="68" spans="1:7" x14ac:dyDescent="0.2">
      <c r="A68" s="20">
        <v>36494</v>
      </c>
      <c r="B68" s="39"/>
      <c r="C68"/>
      <c r="D68"/>
      <c r="E68"/>
      <c r="F68"/>
      <c r="G68"/>
    </row>
    <row r="69" spans="1:7" x14ac:dyDescent="0.2">
      <c r="A69" s="20">
        <v>36525</v>
      </c>
      <c r="B69" s="39"/>
      <c r="C69"/>
      <c r="D69"/>
      <c r="E69"/>
      <c r="F69"/>
      <c r="G69"/>
    </row>
    <row r="70" spans="1:7" x14ac:dyDescent="0.2">
      <c r="A70" s="20">
        <v>36556</v>
      </c>
      <c r="B70" s="39"/>
      <c r="C70"/>
      <c r="D70"/>
      <c r="E70"/>
      <c r="F70"/>
      <c r="G70"/>
    </row>
    <row r="71" spans="1:7" x14ac:dyDescent="0.2">
      <c r="A71" s="20">
        <v>36585</v>
      </c>
      <c r="B71" s="148">
        <f>Forecasts!C71/Forecasts!C59-1</f>
        <v>2.3213194868662246E-2</v>
      </c>
      <c r="C71"/>
      <c r="D71"/>
      <c r="E71"/>
      <c r="F71"/>
      <c r="G71"/>
    </row>
    <row r="72" spans="1:7" x14ac:dyDescent="0.2">
      <c r="A72" s="20">
        <v>36616</v>
      </c>
      <c r="B72" s="148">
        <f>(Forecasts!C72/Forecasts!C71)^12-1</f>
        <v>2.2898613135536428E-2</v>
      </c>
      <c r="C72"/>
      <c r="D72"/>
      <c r="E72"/>
      <c r="F72"/>
      <c r="G72"/>
    </row>
    <row r="73" spans="1:7" x14ac:dyDescent="0.2">
      <c r="A73" s="20">
        <v>36646</v>
      </c>
      <c r="B73" s="148">
        <f>(Forecasts!C73/Forecasts!C72)^12-1</f>
        <v>2.2584031402405946E-2</v>
      </c>
      <c r="C73"/>
      <c r="D73"/>
      <c r="E73"/>
      <c r="F73"/>
      <c r="G73"/>
    </row>
    <row r="74" spans="1:7" x14ac:dyDescent="0.2">
      <c r="A74" s="20">
        <v>36677</v>
      </c>
      <c r="B74" s="148">
        <f>(Forecasts!C74/Forecasts!C73)^12-1</f>
        <v>2.2269449669279906E-2</v>
      </c>
      <c r="C74"/>
      <c r="D74"/>
      <c r="E74"/>
      <c r="F74"/>
      <c r="G74"/>
    </row>
    <row r="75" spans="1:7" x14ac:dyDescent="0.2">
      <c r="A75" s="20">
        <v>36707</v>
      </c>
      <c r="B75" s="148">
        <f>(Forecasts!C75/Forecasts!C74)^12-1</f>
        <v>2.1954867936152533E-2</v>
      </c>
      <c r="C75"/>
      <c r="D75"/>
      <c r="E75"/>
      <c r="F75"/>
      <c r="G75"/>
    </row>
    <row r="76" spans="1:7" x14ac:dyDescent="0.2">
      <c r="A76" s="20">
        <v>36738</v>
      </c>
      <c r="B76" s="148">
        <f>(Forecasts!C76/Forecasts!C75)^12-1</f>
        <v>2.1640286203023607E-2</v>
      </c>
      <c r="C76"/>
      <c r="D76"/>
      <c r="E76"/>
      <c r="F76"/>
      <c r="G76"/>
    </row>
    <row r="77" spans="1:7" x14ac:dyDescent="0.2">
      <c r="A77" s="20">
        <v>36769</v>
      </c>
      <c r="B77" s="148">
        <f>(Forecasts!C77/Forecasts!C76)^12-1</f>
        <v>2.1325704469896012E-2</v>
      </c>
      <c r="C77"/>
      <c r="D77"/>
      <c r="E77"/>
      <c r="F77"/>
      <c r="G77"/>
    </row>
    <row r="78" spans="1:7" x14ac:dyDescent="0.2">
      <c r="A78" s="20">
        <v>36799</v>
      </c>
      <c r="B78" s="148">
        <f>(Forecasts!C78/Forecasts!C77)^12-1</f>
        <v>2.1011122736767973E-2</v>
      </c>
      <c r="C78"/>
      <c r="D78"/>
      <c r="E78"/>
      <c r="F78"/>
      <c r="G78"/>
    </row>
    <row r="79" spans="1:7" x14ac:dyDescent="0.2">
      <c r="A79" s="20">
        <v>36830</v>
      </c>
      <c r="B79" s="148">
        <f>(Forecasts!C79/Forecasts!C78)^12-1</f>
        <v>2.0696541003639712E-2</v>
      </c>
      <c r="C79"/>
      <c r="D79"/>
      <c r="E79"/>
      <c r="F79"/>
      <c r="G79"/>
    </row>
    <row r="80" spans="1:7" x14ac:dyDescent="0.2">
      <c r="A80" s="20">
        <v>36860</v>
      </c>
      <c r="B80" s="148">
        <f>(Forecasts!C80/Forecasts!C79)^12-1</f>
        <v>2.0381959270515226E-2</v>
      </c>
      <c r="C80"/>
      <c r="D80"/>
      <c r="E80"/>
      <c r="F80"/>
      <c r="G80"/>
    </row>
    <row r="81" spans="1:7" x14ac:dyDescent="0.2">
      <c r="A81" s="20">
        <v>36891</v>
      </c>
      <c r="B81" s="148">
        <f>(Forecasts!C81/Forecasts!C80)^12-1</f>
        <v>2.0067377537385411E-2</v>
      </c>
      <c r="C81"/>
      <c r="D81"/>
      <c r="E81"/>
      <c r="F81"/>
      <c r="G81"/>
    </row>
    <row r="82" spans="1:7" x14ac:dyDescent="0.2">
      <c r="A82" s="20">
        <v>36922</v>
      </c>
      <c r="B82" s="148">
        <f>(Forecasts!C82/Forecasts!C81)^12-1</f>
        <v>1.9752795804259149E-2</v>
      </c>
      <c r="C82"/>
      <c r="D82"/>
      <c r="E82"/>
      <c r="F82"/>
      <c r="G82"/>
    </row>
    <row r="83" spans="1:7" x14ac:dyDescent="0.2">
      <c r="A83" s="20">
        <v>36950</v>
      </c>
      <c r="B83" s="148">
        <f>(Forecasts!C83/Forecasts!C82)^12-1</f>
        <v>1.9438214071130666E-2</v>
      </c>
      <c r="C83"/>
      <c r="D83"/>
      <c r="E83"/>
      <c r="F83"/>
      <c r="G83"/>
    </row>
    <row r="84" spans="1:7" x14ac:dyDescent="0.2">
      <c r="A84" s="20">
        <v>36981</v>
      </c>
      <c r="B84" s="148">
        <f>(Forecasts!C84/Forecasts!C83)^12-1</f>
        <v>1.9918583047880745E-2</v>
      </c>
      <c r="C84"/>
      <c r="D84"/>
      <c r="E84"/>
      <c r="F84"/>
      <c r="G84"/>
    </row>
    <row r="85" spans="1:7" x14ac:dyDescent="0.2">
      <c r="A85" s="20">
        <v>37011</v>
      </c>
      <c r="B85" s="148">
        <f>(Forecasts!C85/Forecasts!C84)^12-1</f>
        <v>2.0414804574229173E-2</v>
      </c>
      <c r="C85"/>
      <c r="D85"/>
      <c r="E85"/>
      <c r="F85"/>
      <c r="G85"/>
    </row>
    <row r="86" spans="1:7" x14ac:dyDescent="0.2">
      <c r="A86" s="20">
        <v>37042</v>
      </c>
      <c r="B86" s="148">
        <f>(Forecasts!C86/Forecasts!C85)^12-1</f>
        <v>2.1029791160614764E-2</v>
      </c>
      <c r="C86"/>
      <c r="D86"/>
      <c r="E86"/>
      <c r="F86"/>
      <c r="G86"/>
    </row>
    <row r="87" spans="1:7" x14ac:dyDescent="0.2">
      <c r="A87" s="20">
        <v>37072</v>
      </c>
      <c r="B87" s="148">
        <f>(Forecasts!C87/Forecasts!C86)^12-1</f>
        <v>2.1685676390397868E-2</v>
      </c>
      <c r="C87"/>
      <c r="D87"/>
      <c r="E87"/>
      <c r="F87"/>
      <c r="G87"/>
    </row>
    <row r="88" spans="1:7" x14ac:dyDescent="0.2">
      <c r="A88" s="20">
        <v>37103</v>
      </c>
      <c r="B88" s="148">
        <f>(Forecasts!C88/Forecasts!C87)^12-1</f>
        <v>2.2419664243108928E-2</v>
      </c>
      <c r="C88"/>
      <c r="D88"/>
      <c r="E88"/>
      <c r="F88"/>
      <c r="G88"/>
    </row>
    <row r="89" spans="1:7" x14ac:dyDescent="0.2">
      <c r="A89" s="20">
        <v>37134</v>
      </c>
      <c r="B89" s="148">
        <f>(Forecasts!C89/Forecasts!C88)^12-1</f>
        <v>2.3177216371834453E-2</v>
      </c>
      <c r="C89"/>
      <c r="D89"/>
      <c r="E89"/>
      <c r="F89"/>
      <c r="G89"/>
    </row>
    <row r="90" spans="1:7" x14ac:dyDescent="0.2">
      <c r="A90" s="20">
        <v>37164</v>
      </c>
      <c r="B90" s="148">
        <f>(Forecasts!C90/Forecasts!C89)^12-1</f>
        <v>2.4000664831515861E-2</v>
      </c>
      <c r="C90"/>
      <c r="D90"/>
      <c r="E90"/>
      <c r="F90"/>
      <c r="G90"/>
    </row>
    <row r="91" spans="1:7" x14ac:dyDescent="0.2">
      <c r="A91" s="20">
        <v>37195</v>
      </c>
      <c r="B91" s="148">
        <f>(Forecasts!C91/Forecasts!C90)^12-1</f>
        <v>2.4856732233332179E-2</v>
      </c>
      <c r="C91"/>
      <c r="D91"/>
      <c r="E91"/>
      <c r="F91"/>
      <c r="G91"/>
    </row>
    <row r="92" spans="1:7" x14ac:dyDescent="0.2">
      <c r="A92" s="20">
        <v>37225</v>
      </c>
      <c r="B92" s="148">
        <f>(Forecasts!C92/Forecasts!C91)^12-1</f>
        <v>2.5707846728866723E-2</v>
      </c>
      <c r="C92"/>
      <c r="D92"/>
      <c r="E92"/>
      <c r="F92"/>
      <c r="G92"/>
    </row>
    <row r="93" spans="1:7" x14ac:dyDescent="0.2">
      <c r="A93" s="20">
        <v>37256</v>
      </c>
      <c r="B93" s="148">
        <f>(Forecasts!C93/Forecasts!C92)^12-1</f>
        <v>2.660216696921025E-2</v>
      </c>
      <c r="C93"/>
      <c r="D93"/>
      <c r="E93"/>
      <c r="F93"/>
      <c r="G93"/>
    </row>
    <row r="94" spans="1:7" x14ac:dyDescent="0.2">
      <c r="A94" s="20">
        <v>37287</v>
      </c>
      <c r="B94" s="148">
        <f>(Forecasts!C94/Forecasts!C93)^12-1</f>
        <v>2.7474037933383544E-2</v>
      </c>
      <c r="C94"/>
      <c r="D94"/>
      <c r="E94"/>
      <c r="F94"/>
      <c r="G94"/>
    </row>
    <row r="95" spans="1:7" x14ac:dyDescent="0.2">
      <c r="A95" s="20">
        <v>37315</v>
      </c>
      <c r="B95" s="148">
        <f>(Forecasts!C95/Forecasts!C94)^12-1</f>
        <v>2.8373682598678895E-2</v>
      </c>
      <c r="C95"/>
      <c r="D95"/>
      <c r="E95"/>
      <c r="F95"/>
      <c r="G95"/>
    </row>
    <row r="96" spans="1:7" x14ac:dyDescent="0.2">
      <c r="A96" s="20">
        <v>37346</v>
      </c>
      <c r="B96" s="148">
        <f>(Forecasts!C96/Forecasts!C95)^12-1</f>
        <v>2.9264516961597264E-2</v>
      </c>
      <c r="C96"/>
      <c r="D96"/>
      <c r="E96"/>
      <c r="F96"/>
      <c r="G96"/>
    </row>
    <row r="97" spans="1:7" x14ac:dyDescent="0.2">
      <c r="A97" s="20">
        <v>37376</v>
      </c>
      <c r="B97" s="148">
        <f>(Forecasts!C97/Forecasts!C96)^12-1</f>
        <v>3.0055761811774495E-2</v>
      </c>
      <c r="C97"/>
      <c r="D97"/>
      <c r="E97"/>
      <c r="F97"/>
      <c r="G97"/>
    </row>
    <row r="98" spans="1:7" x14ac:dyDescent="0.2">
      <c r="A98" s="20">
        <v>37407</v>
      </c>
      <c r="B98" s="148">
        <f>(Forecasts!C98/Forecasts!C97)^12-1</f>
        <v>3.0911145439354692E-2</v>
      </c>
      <c r="C98"/>
      <c r="D98"/>
      <c r="E98"/>
      <c r="F98"/>
      <c r="G98"/>
    </row>
    <row r="99" spans="1:7" x14ac:dyDescent="0.2">
      <c r="A99" s="20">
        <v>37437</v>
      </c>
      <c r="B99" s="148">
        <f>(Forecasts!C99/Forecasts!C98)^12-1</f>
        <v>3.1713144613247257E-2</v>
      </c>
      <c r="C99"/>
      <c r="D99"/>
      <c r="E99"/>
      <c r="F99"/>
      <c r="G99"/>
    </row>
    <row r="100" spans="1:7" x14ac:dyDescent="0.2">
      <c r="A100" s="20">
        <v>37468</v>
      </c>
      <c r="B100" s="148">
        <f>(Forecasts!C100/Forecasts!C99)^12-1</f>
        <v>3.2510404554689565E-2</v>
      </c>
      <c r="C100"/>
      <c r="D100"/>
      <c r="E100"/>
      <c r="F100"/>
      <c r="G100"/>
    </row>
    <row r="101" spans="1:7" x14ac:dyDescent="0.2">
      <c r="A101" s="20">
        <v>37499</v>
      </c>
      <c r="B101" s="148">
        <f>(Forecasts!C101/Forecasts!C100)^12-1</f>
        <v>3.3247522798967921E-2</v>
      </c>
      <c r="C101"/>
      <c r="D101"/>
      <c r="E101"/>
      <c r="F101"/>
      <c r="G101"/>
    </row>
    <row r="102" spans="1:7" x14ac:dyDescent="0.2">
      <c r="A102" s="20">
        <v>37529</v>
      </c>
      <c r="B102" s="148">
        <f>(Forecasts!C102/Forecasts!C101)^12-1</f>
        <v>3.3970157176270055E-2</v>
      </c>
      <c r="C102"/>
      <c r="D102"/>
      <c r="E102"/>
      <c r="F102"/>
      <c r="G102"/>
    </row>
    <row r="103" spans="1:7" x14ac:dyDescent="0.2">
      <c r="A103" s="20">
        <v>37560</v>
      </c>
      <c r="B103" s="148">
        <f>(Forecasts!C103/Forecasts!C102)^12-1</f>
        <v>3.4650204951061525E-2</v>
      </c>
      <c r="C103"/>
      <c r="D103"/>
      <c r="E103"/>
      <c r="F103"/>
      <c r="G103"/>
    </row>
    <row r="104" spans="1:7" x14ac:dyDescent="0.2">
      <c r="A104" s="20">
        <v>37590</v>
      </c>
      <c r="B104" s="148">
        <f>(Forecasts!C104/Forecasts!C103)^12-1</f>
        <v>3.5265593352844071E-2</v>
      </c>
      <c r="C104"/>
      <c r="D104"/>
      <c r="E104"/>
      <c r="F104"/>
      <c r="G104"/>
    </row>
    <row r="105" spans="1:7" x14ac:dyDescent="0.2">
      <c r="A105" s="20">
        <v>37621</v>
      </c>
      <c r="B105" s="148">
        <f>(Forecasts!C105/Forecasts!C104)^12-1</f>
        <v>3.5855665199845621E-2</v>
      </c>
      <c r="C105"/>
      <c r="D105"/>
      <c r="E105"/>
      <c r="F105"/>
      <c r="G105"/>
    </row>
    <row r="106" spans="1:7" x14ac:dyDescent="0.2">
      <c r="A106" s="20">
        <v>37652</v>
      </c>
      <c r="B106" s="148">
        <f>(Forecasts!C106/Forecasts!C105)^12-1</f>
        <v>3.6381234441915877E-2</v>
      </c>
      <c r="C106"/>
      <c r="D106"/>
      <c r="E106"/>
      <c r="F106"/>
      <c r="G106"/>
    </row>
    <row r="107" spans="1:7" x14ac:dyDescent="0.2">
      <c r="A107" s="20">
        <v>37680</v>
      </c>
      <c r="B107" s="148">
        <f>(Forecasts!C107/Forecasts!C106)^12-1</f>
        <v>3.6876643869779846E-2</v>
      </c>
      <c r="C107"/>
      <c r="D107"/>
      <c r="E107"/>
      <c r="F107"/>
      <c r="G107"/>
    </row>
    <row r="108" spans="1:7" x14ac:dyDescent="0.2">
      <c r="A108" s="20">
        <v>37711</v>
      </c>
      <c r="B108" s="148">
        <f>(Forecasts!C108/Forecasts!C107)^12-1</f>
        <v>3.7323323301917455E-2</v>
      </c>
      <c r="C108"/>
      <c r="D108"/>
      <c r="E108"/>
      <c r="F108"/>
      <c r="G108"/>
    </row>
    <row r="109" spans="1:7" x14ac:dyDescent="0.2">
      <c r="A109" s="20">
        <v>37741</v>
      </c>
      <c r="B109" s="148">
        <f>(Forecasts!C109/Forecasts!C108)^12-1</f>
        <v>3.7684985754365963E-2</v>
      </c>
      <c r="C109"/>
      <c r="D109"/>
      <c r="E109"/>
      <c r="F109"/>
      <c r="G109"/>
    </row>
    <row r="110" spans="1:7" x14ac:dyDescent="0.2">
      <c r="A110" s="20">
        <v>37772</v>
      </c>
      <c r="B110" s="148">
        <f>(Forecasts!C110/Forecasts!C109)^12-1</f>
        <v>3.8039552996423032E-2</v>
      </c>
      <c r="C110"/>
      <c r="D110"/>
      <c r="E110"/>
      <c r="F110"/>
      <c r="G110"/>
    </row>
    <row r="111" spans="1:7" x14ac:dyDescent="0.2">
      <c r="A111" s="20">
        <v>37802</v>
      </c>
      <c r="B111" s="148">
        <f>(Forecasts!C111/Forecasts!C110)^12-1</f>
        <v>3.8337504683607415E-2</v>
      </c>
      <c r="C111"/>
      <c r="D111"/>
      <c r="E111"/>
      <c r="F111"/>
      <c r="G111"/>
    </row>
    <row r="112" spans="1:7" x14ac:dyDescent="0.2">
      <c r="A112" s="20">
        <v>37833</v>
      </c>
      <c r="B112" s="148">
        <f>(Forecasts!C112/Forecasts!C111)^12-1</f>
        <v>3.8599696785420745E-2</v>
      </c>
      <c r="C112"/>
      <c r="D112"/>
      <c r="E112"/>
      <c r="F112"/>
      <c r="G112"/>
    </row>
    <row r="113" spans="1:7" x14ac:dyDescent="0.2">
      <c r="A113" s="20">
        <v>37864</v>
      </c>
      <c r="B113" s="148">
        <f>(Forecasts!C113/Forecasts!C112)^12-1</f>
        <v>3.8810374944761472E-2</v>
      </c>
      <c r="C113"/>
      <c r="D113"/>
      <c r="E113"/>
      <c r="F113"/>
      <c r="G113"/>
    </row>
    <row r="114" spans="1:7" x14ac:dyDescent="0.2">
      <c r="A114" s="20">
        <v>37894</v>
      </c>
      <c r="B114" s="148">
        <f>(Forecasts!C114/Forecasts!C113)^12-1</f>
        <v>3.8984982931080436E-2</v>
      </c>
      <c r="C114"/>
      <c r="D114"/>
      <c r="E114"/>
      <c r="F114"/>
      <c r="G114"/>
    </row>
    <row r="115" spans="1:7" x14ac:dyDescent="0.2">
      <c r="A115" s="20">
        <v>37925</v>
      </c>
      <c r="B115" s="148">
        <f>(Forecasts!C115/Forecasts!C114)^12-1</f>
        <v>3.9117369816200842E-2</v>
      </c>
      <c r="C115"/>
      <c r="D115"/>
      <c r="E115"/>
      <c r="F115"/>
      <c r="G115"/>
    </row>
    <row r="116" spans="1:7" x14ac:dyDescent="0.2">
      <c r="A116" s="20">
        <v>37955</v>
      </c>
      <c r="B116" s="148">
        <f>(Forecasts!C116/Forecasts!C115)^12-1</f>
        <v>3.9206907659257384E-2</v>
      </c>
      <c r="C116"/>
      <c r="D116"/>
      <c r="E116"/>
      <c r="F116"/>
      <c r="G116"/>
    </row>
    <row r="117" spans="1:7" x14ac:dyDescent="0.2">
      <c r="A117" s="20">
        <v>37986</v>
      </c>
      <c r="B117" s="148">
        <f>(Forecasts!C117/Forecasts!C116)^12-1</f>
        <v>3.9261337966014276E-2</v>
      </c>
      <c r="C117"/>
      <c r="D117"/>
      <c r="E117"/>
      <c r="F117"/>
      <c r="G117"/>
    </row>
    <row r="118" spans="1:7" x14ac:dyDescent="0.2">
      <c r="A118" s="20">
        <v>38017</v>
      </c>
      <c r="B118" s="148">
        <f>(Forecasts!C118/Forecasts!C117)^12-1</f>
        <v>3.9278913897715206E-2</v>
      </c>
      <c r="C118"/>
      <c r="D118"/>
      <c r="E118"/>
      <c r="F118"/>
      <c r="G118"/>
    </row>
    <row r="119" spans="1:7" x14ac:dyDescent="0.2">
      <c r="A119" s="20">
        <v>38046</v>
      </c>
      <c r="B119" s="148">
        <f>(Forecasts!C119/Forecasts!C118)^12-1</f>
        <v>3.926270021470768E-2</v>
      </c>
      <c r="C119"/>
      <c r="D119"/>
      <c r="E119"/>
      <c r="F119"/>
      <c r="G119"/>
    </row>
    <row r="120" spans="1:7" x14ac:dyDescent="0.2">
      <c r="A120" s="20">
        <v>38077</v>
      </c>
      <c r="B120" s="148">
        <f>(Forecasts!C120/Forecasts!C119)^12-1</f>
        <v>3.9213502147993129E-2</v>
      </c>
      <c r="C120"/>
      <c r="D120"/>
      <c r="E120"/>
      <c r="F120"/>
      <c r="G120"/>
    </row>
    <row r="121" spans="1:7" x14ac:dyDescent="0.2">
      <c r="A121" s="20">
        <v>38107</v>
      </c>
      <c r="B121" s="148">
        <f>(Forecasts!C121/Forecasts!C120)^12-1</f>
        <v>3.9139378889841092E-2</v>
      </c>
      <c r="C121"/>
      <c r="D121"/>
      <c r="E121"/>
      <c r="F121"/>
      <c r="G121"/>
    </row>
    <row r="122" spans="1:7" x14ac:dyDescent="0.2">
      <c r="A122" s="20">
        <v>38138</v>
      </c>
      <c r="B122" s="148">
        <f>(Forecasts!C122/Forecasts!C121)^12-1</f>
        <v>3.9031987455054429E-2</v>
      </c>
      <c r="C122"/>
      <c r="D122"/>
      <c r="E122"/>
      <c r="F122"/>
      <c r="G122"/>
    </row>
    <row r="123" spans="1:7" x14ac:dyDescent="0.2">
      <c r="A123" s="20">
        <v>38168</v>
      </c>
      <c r="B123" s="148">
        <f>(Forecasts!C123/Forecasts!C122)^12-1</f>
        <v>3.8902173884453717E-2</v>
      </c>
      <c r="C123"/>
      <c r="D123"/>
      <c r="E123"/>
      <c r="F123"/>
      <c r="G123"/>
    </row>
    <row r="124" spans="1:7" x14ac:dyDescent="0.2">
      <c r="A124" s="20">
        <v>38199</v>
      </c>
      <c r="B124" s="148">
        <f>(Forecasts!C124/Forecasts!C123)^12-1</f>
        <v>3.8743175374572614E-2</v>
      </c>
      <c r="C124"/>
      <c r="D124"/>
      <c r="E124"/>
      <c r="F124"/>
      <c r="G124"/>
    </row>
    <row r="125" spans="1:7" x14ac:dyDescent="0.2">
      <c r="A125" s="20">
        <v>38230</v>
      </c>
      <c r="B125" s="148">
        <f>(Forecasts!C125/Forecasts!C124)^12-1</f>
        <v>3.8567025715654957E-2</v>
      </c>
      <c r="C125"/>
      <c r="D125"/>
      <c r="E125"/>
      <c r="F125"/>
      <c r="G125"/>
    </row>
    <row r="126" spans="1:7" x14ac:dyDescent="0.2">
      <c r="A126" s="20">
        <v>38260</v>
      </c>
      <c r="B126" s="148">
        <f>(Forecasts!C126/Forecasts!C125)^12-1</f>
        <v>3.836379239478549E-2</v>
      </c>
      <c r="C126"/>
      <c r="D126"/>
      <c r="E126"/>
      <c r="F126"/>
      <c r="G126"/>
    </row>
    <row r="127" spans="1:7" x14ac:dyDescent="0.2">
      <c r="A127" s="20">
        <v>38291</v>
      </c>
      <c r="B127" s="148">
        <f>(Forecasts!C127/Forecasts!C126)^12-1</f>
        <v>3.8140787437473733E-2</v>
      </c>
      <c r="C127"/>
      <c r="D127"/>
      <c r="E127"/>
      <c r="F127"/>
      <c r="G127"/>
    </row>
    <row r="128" spans="1:7" x14ac:dyDescent="0.2">
      <c r="A128" s="20">
        <v>38321</v>
      </c>
      <c r="B128" s="148">
        <f>(Forecasts!C128/Forecasts!C127)^12-1</f>
        <v>3.7907798717774721E-2</v>
      </c>
      <c r="C128"/>
      <c r="D128"/>
      <c r="E128"/>
      <c r="F128"/>
      <c r="G128"/>
    </row>
    <row r="129" spans="1:7" x14ac:dyDescent="0.2">
      <c r="A129" s="20">
        <v>38352</v>
      </c>
      <c r="B129" s="148">
        <f>(Forecasts!C129/Forecasts!C128)^12-1</f>
        <v>3.7650934923429524E-2</v>
      </c>
      <c r="C129"/>
      <c r="D129"/>
      <c r="E129"/>
      <c r="F129"/>
      <c r="G129"/>
    </row>
    <row r="130" spans="1:7" x14ac:dyDescent="0.2">
      <c r="A130" s="20">
        <v>38383</v>
      </c>
      <c r="B130" s="148">
        <f>(Forecasts!C130/Forecasts!C129)^12-1</f>
        <v>3.7388277473674236E-2</v>
      </c>
      <c r="C130"/>
      <c r="D130"/>
      <c r="E130"/>
      <c r="F130"/>
      <c r="G130"/>
    </row>
    <row r="131" spans="1:7" x14ac:dyDescent="0.2">
      <c r="A131" s="20">
        <v>38411</v>
      </c>
      <c r="B131" s="148">
        <f>(Forecasts!C131/Forecasts!C130)^12-1</f>
        <v>3.7103826214731184E-2</v>
      </c>
      <c r="C131"/>
      <c r="D131"/>
      <c r="E131"/>
      <c r="F131"/>
      <c r="G131"/>
    </row>
    <row r="132" spans="1:7" x14ac:dyDescent="0.2">
      <c r="A132" s="20">
        <v>38442</v>
      </c>
      <c r="B132" s="148">
        <f>(Forecasts!C132/Forecasts!C131)^12-1</f>
        <v>3.6807587742595516E-2</v>
      </c>
      <c r="C132"/>
      <c r="D132"/>
      <c r="E132"/>
      <c r="F132"/>
      <c r="G132"/>
    </row>
    <row r="133" spans="1:7" x14ac:dyDescent="0.2">
      <c r="A133" s="20">
        <v>38472</v>
      </c>
      <c r="B133" s="148">
        <f>(Forecasts!C133/Forecasts!C132)^12-1</f>
        <v>3.6531059829993495E-2</v>
      </c>
      <c r="C133"/>
      <c r="D133"/>
      <c r="E133"/>
      <c r="F133"/>
      <c r="G133"/>
    </row>
    <row r="134" spans="1:7" x14ac:dyDescent="0.2">
      <c r="A134" s="20">
        <v>38503</v>
      </c>
      <c r="B134" s="148">
        <f>(Forecasts!C134/Forecasts!C133)^12-1</f>
        <v>3.6216220600145288E-2</v>
      </c>
      <c r="C134"/>
      <c r="D134"/>
      <c r="E134"/>
      <c r="F134"/>
      <c r="G134"/>
    </row>
    <row r="135" spans="1:7" x14ac:dyDescent="0.2">
      <c r="A135" s="20">
        <v>38533</v>
      </c>
      <c r="B135" s="148">
        <f>(Forecasts!C135/Forecasts!C134)^12-1</f>
        <v>3.5904006501249031E-2</v>
      </c>
      <c r="C135"/>
      <c r="D135"/>
      <c r="E135"/>
      <c r="F135"/>
      <c r="G135"/>
    </row>
    <row r="136" spans="1:7" x14ac:dyDescent="0.2">
      <c r="A136" s="20">
        <v>38564</v>
      </c>
      <c r="B136" s="148">
        <f>(Forecasts!C136/Forecasts!C135)^12-1</f>
        <v>3.5574771504863767E-2</v>
      </c>
      <c r="C136"/>
      <c r="D136"/>
      <c r="E136"/>
      <c r="F136"/>
      <c r="G136"/>
    </row>
    <row r="137" spans="1:7" x14ac:dyDescent="0.2">
      <c r="A137" s="20">
        <v>38595</v>
      </c>
      <c r="B137" s="148">
        <f>(Forecasts!C137/Forecasts!C136)^12-1</f>
        <v>3.5250809860201127E-2</v>
      </c>
      <c r="C137"/>
      <c r="D137"/>
      <c r="E137"/>
      <c r="F137"/>
      <c r="G137"/>
    </row>
    <row r="138" spans="1:7" x14ac:dyDescent="0.2">
      <c r="A138" s="20">
        <v>38625</v>
      </c>
      <c r="B138" s="148">
        <f>(Forecasts!C138/Forecasts!C137)^12-1</f>
        <v>3.4911557885600519E-2</v>
      </c>
      <c r="C138"/>
      <c r="D138"/>
      <c r="E138"/>
      <c r="F138"/>
      <c r="G138"/>
    </row>
    <row r="139" spans="1:7" x14ac:dyDescent="0.2">
      <c r="A139" s="20">
        <v>38656</v>
      </c>
      <c r="B139" s="148">
        <f>(Forecasts!C139/Forecasts!C138)^12-1</f>
        <v>3.4568724753448299E-2</v>
      </c>
      <c r="C139"/>
      <c r="D139"/>
      <c r="E139"/>
      <c r="F139"/>
      <c r="G139"/>
    </row>
    <row r="140" spans="1:7" x14ac:dyDescent="0.2">
      <c r="A140" s="20">
        <v>38686</v>
      </c>
      <c r="B140" s="148">
        <f>(Forecasts!C140/Forecasts!C139)^12-1</f>
        <v>3.4234416810065005E-2</v>
      </c>
      <c r="C140"/>
      <c r="D140"/>
      <c r="E140"/>
      <c r="F140"/>
      <c r="G140"/>
    </row>
    <row r="141" spans="1:7" x14ac:dyDescent="0.2">
      <c r="A141" s="20">
        <v>38717</v>
      </c>
      <c r="B141" s="148">
        <f>(Forecasts!C141/Forecasts!C140)^12-1</f>
        <v>3.3887190091340669E-2</v>
      </c>
      <c r="C141"/>
      <c r="D141"/>
      <c r="E141"/>
      <c r="F141"/>
      <c r="G141"/>
    </row>
    <row r="142" spans="1:7" x14ac:dyDescent="0.2">
      <c r="A142" s="20">
        <v>38748</v>
      </c>
      <c r="B142" s="148">
        <f>(Forecasts!C142/Forecasts!C141)^12-1</f>
        <v>3.3550196867407456E-2</v>
      </c>
      <c r="C142"/>
      <c r="D142"/>
      <c r="E142"/>
      <c r="F142"/>
      <c r="G142"/>
    </row>
    <row r="143" spans="1:7" x14ac:dyDescent="0.2">
      <c r="A143" s="20">
        <v>38776</v>
      </c>
      <c r="B143" s="148">
        <f>(Forecasts!C143/Forecasts!C142)^12-1</f>
        <v>3.3201698079067699E-2</v>
      </c>
      <c r="C143"/>
      <c r="D143"/>
      <c r="E143"/>
      <c r="F143"/>
      <c r="G143"/>
    </row>
    <row r="144" spans="1:7" x14ac:dyDescent="0.2">
      <c r="A144" s="20">
        <v>38807</v>
      </c>
      <c r="B144" s="148">
        <f>(Forecasts!C144/Forecasts!C143)^12-1</f>
        <v>3.285360544915239E-2</v>
      </c>
      <c r="C144"/>
      <c r="D144"/>
      <c r="E144"/>
      <c r="F144"/>
      <c r="G144"/>
    </row>
    <row r="145" spans="1:7" x14ac:dyDescent="0.2">
      <c r="A145" s="20">
        <v>38837</v>
      </c>
      <c r="B145" s="148">
        <f>(Forecasts!C145/Forecasts!C144)^12-1</f>
        <v>3.2540078668840122E-2</v>
      </c>
      <c r="C145"/>
      <c r="D145"/>
      <c r="E145"/>
      <c r="F145"/>
      <c r="G145"/>
    </row>
    <row r="146" spans="1:7" x14ac:dyDescent="0.2">
      <c r="A146" s="20">
        <v>38868</v>
      </c>
      <c r="B146" s="148">
        <f>(Forecasts!C146/Forecasts!C145)^12-1</f>
        <v>3.2194473689474146E-2</v>
      </c>
      <c r="C146"/>
      <c r="D146"/>
      <c r="E146"/>
      <c r="F146"/>
      <c r="G146"/>
    </row>
    <row r="147" spans="1:7" x14ac:dyDescent="0.2">
      <c r="A147" s="20">
        <v>38898</v>
      </c>
      <c r="B147" s="148">
        <f>(Forecasts!C147/Forecasts!C146)^12-1</f>
        <v>3.1862022697374703E-2</v>
      </c>
      <c r="C147"/>
      <c r="D147"/>
      <c r="E147"/>
      <c r="F147"/>
      <c r="G147"/>
    </row>
    <row r="148" spans="1:7" x14ac:dyDescent="0.2">
      <c r="A148" s="20">
        <v>38929</v>
      </c>
      <c r="B148" s="148">
        <f>(Forecasts!C148/Forecasts!C147)^12-1</f>
        <v>3.1521041797762495E-2</v>
      </c>
      <c r="C148"/>
      <c r="D148"/>
      <c r="E148"/>
      <c r="F148"/>
      <c r="G148"/>
    </row>
    <row r="149" spans="1:7" x14ac:dyDescent="0.2">
      <c r="A149" s="20">
        <v>38960</v>
      </c>
      <c r="B149" s="148">
        <f>(Forecasts!C149/Forecasts!C148)^12-1</f>
        <v>3.1193947542840661E-2</v>
      </c>
      <c r="C149"/>
      <c r="D149"/>
      <c r="E149"/>
      <c r="F149"/>
      <c r="G149"/>
    </row>
    <row r="150" spans="1:7" x14ac:dyDescent="0.2">
      <c r="A150" s="20">
        <v>38990</v>
      </c>
      <c r="B150" s="148">
        <f>(Forecasts!C150/Forecasts!C149)^12-1</f>
        <v>3.0859329353821519E-2</v>
      </c>
      <c r="C150"/>
      <c r="D150"/>
      <c r="E150"/>
      <c r="F150"/>
      <c r="G150"/>
    </row>
    <row r="151" spans="1:7" x14ac:dyDescent="0.2">
      <c r="A151" s="20">
        <v>39021</v>
      </c>
      <c r="B151" s="148">
        <f>(Forecasts!C151/Forecasts!C150)^12-1</f>
        <v>3.0528508513635533E-2</v>
      </c>
      <c r="C151"/>
      <c r="D151"/>
      <c r="E151"/>
      <c r="F151"/>
      <c r="G151"/>
    </row>
    <row r="152" spans="1:7" x14ac:dyDescent="0.2">
      <c r="A152" s="20">
        <v>39051</v>
      </c>
      <c r="B152" s="148">
        <f>(Forecasts!C152/Forecasts!C151)^12-1</f>
        <v>3.0212285151029805E-2</v>
      </c>
      <c r="C152"/>
      <c r="D152"/>
      <c r="E152"/>
      <c r="F152"/>
      <c r="G152"/>
    </row>
    <row r="153" spans="1:7" x14ac:dyDescent="0.2">
      <c r="A153" s="20">
        <v>39082</v>
      </c>
      <c r="B153" s="148">
        <f>(Forecasts!C153/Forecasts!C152)^12-1</f>
        <v>2.9889863868639122E-2</v>
      </c>
      <c r="C153"/>
      <c r="D153"/>
      <c r="E153"/>
      <c r="F153"/>
      <c r="G153"/>
    </row>
    <row r="154" spans="1:7" x14ac:dyDescent="0.2">
      <c r="A154" s="20">
        <v>39113</v>
      </c>
      <c r="B154" s="148">
        <f>(Forecasts!C154/Forecasts!C153)^12-1</f>
        <v>2.9582289245918547E-2</v>
      </c>
      <c r="C154"/>
      <c r="D154"/>
      <c r="E154"/>
      <c r="F154"/>
      <c r="G154"/>
    </row>
    <row r="155" spans="1:7" x14ac:dyDescent="0.2">
      <c r="A155" s="20">
        <v>39141</v>
      </c>
      <c r="B155" s="148">
        <f>(Forecasts!C155/Forecasts!C154)^12-1</f>
        <v>2.9269280299250466E-2</v>
      </c>
      <c r="C155"/>
      <c r="D155"/>
      <c r="E155"/>
      <c r="F155"/>
      <c r="G155"/>
    </row>
    <row r="156" spans="1:7" x14ac:dyDescent="0.2">
      <c r="A156" s="20">
        <v>39172</v>
      </c>
      <c r="B156" s="148">
        <f>(Forecasts!C156/Forecasts!C155)^12-1</f>
        <v>2.896136731323451E-2</v>
      </c>
      <c r="C156"/>
      <c r="D156"/>
      <c r="E156"/>
      <c r="F156"/>
      <c r="G156"/>
    </row>
    <row r="157" spans="1:7" x14ac:dyDescent="0.2">
      <c r="A157" s="20">
        <v>39202</v>
      </c>
      <c r="B157" s="148">
        <f>(Forecasts!C157/Forecasts!C156)^12-1</f>
        <v>2.8687777481148036E-2</v>
      </c>
      <c r="C157"/>
      <c r="D157"/>
      <c r="E157"/>
      <c r="F157"/>
      <c r="G157"/>
    </row>
    <row r="158" spans="1:7" x14ac:dyDescent="0.2">
      <c r="A158" s="20">
        <v>39233</v>
      </c>
      <c r="B158" s="148">
        <f>(Forecasts!C158/Forecasts!C157)^12-1</f>
        <v>2.8390021924683095E-2</v>
      </c>
      <c r="C158"/>
      <c r="D158"/>
      <c r="E158"/>
      <c r="F158"/>
      <c r="G158"/>
    </row>
    <row r="159" spans="1:7" x14ac:dyDescent="0.2">
      <c r="A159" s="20">
        <v>39263</v>
      </c>
      <c r="B159" s="148">
        <f>(Forecasts!C159/Forecasts!C158)^12-1</f>
        <v>2.8107136648731101E-2</v>
      </c>
      <c r="C159"/>
      <c r="D159"/>
      <c r="E159"/>
      <c r="F159"/>
      <c r="G159"/>
    </row>
    <row r="160" spans="1:7" x14ac:dyDescent="0.2">
      <c r="A160" s="20">
        <v>39294</v>
      </c>
      <c r="B160" s="148">
        <f>(Forecasts!C160/Forecasts!C159)^12-1</f>
        <v>2.7820364502043393E-2</v>
      </c>
      <c r="C160"/>
      <c r="D160"/>
      <c r="E160"/>
      <c r="F160"/>
      <c r="G160"/>
    </row>
    <row r="161" spans="1:7" x14ac:dyDescent="0.2">
      <c r="A161" s="20">
        <v>39325</v>
      </c>
      <c r="B161" s="148">
        <f>(Forecasts!C161/Forecasts!C160)^12-1</f>
        <v>2.7548285489642943E-2</v>
      </c>
      <c r="C161"/>
      <c r="D161"/>
      <c r="E161"/>
      <c r="F161"/>
      <c r="G161"/>
    </row>
    <row r="162" spans="1:7" x14ac:dyDescent="0.2">
      <c r="A162" s="20">
        <v>39355</v>
      </c>
      <c r="B162" s="148">
        <f>(Forecasts!C162/Forecasts!C161)^12-1</f>
        <v>2.7272824790042449E-2</v>
      </c>
      <c r="C162"/>
      <c r="D162"/>
      <c r="E162"/>
      <c r="F162"/>
      <c r="G162"/>
    </row>
    <row r="163" spans="1:7" x14ac:dyDescent="0.2">
      <c r="A163" s="20">
        <v>39386</v>
      </c>
      <c r="B163" s="148">
        <f>(Forecasts!C163/Forecasts!C162)^12-1</f>
        <v>2.7003192437548007E-2</v>
      </c>
      <c r="C163"/>
      <c r="D163"/>
      <c r="E163"/>
      <c r="F163"/>
      <c r="G163"/>
    </row>
    <row r="164" spans="1:7" x14ac:dyDescent="0.2">
      <c r="A164" s="20">
        <v>39416</v>
      </c>
      <c r="B164" s="148">
        <f>(Forecasts!C164/Forecasts!C163)^12-1</f>
        <v>2.6747837399671237E-2</v>
      </c>
      <c r="C164"/>
      <c r="D164"/>
      <c r="E164"/>
      <c r="F164"/>
      <c r="G164"/>
    </row>
    <row r="165" spans="1:7" x14ac:dyDescent="0.2">
      <c r="A165" s="20">
        <v>39447</v>
      </c>
      <c r="B165" s="148">
        <f>(Forecasts!C165/Forecasts!C164)^12-1</f>
        <v>2.6489752689274004E-2</v>
      </c>
      <c r="C165"/>
      <c r="D165"/>
      <c r="E165"/>
      <c r="F165"/>
      <c r="G165"/>
    </row>
    <row r="166" spans="1:7" x14ac:dyDescent="0.2">
      <c r="A166" s="20">
        <v>39478</v>
      </c>
      <c r="B166" s="148">
        <f>(Forecasts!C166/Forecasts!C165)^12-1</f>
        <v>2.6245592306627819E-2</v>
      </c>
      <c r="C166"/>
      <c r="D166"/>
      <c r="E166"/>
      <c r="F166"/>
      <c r="G166"/>
    </row>
    <row r="167" spans="1:7" x14ac:dyDescent="0.2">
      <c r="A167" s="20">
        <v>39507</v>
      </c>
      <c r="B167" s="148">
        <f>(Forecasts!C167/Forecasts!C166)^12-1</f>
        <v>2.5999070373846411E-2</v>
      </c>
      <c r="C167"/>
      <c r="D167"/>
      <c r="E167"/>
      <c r="F167"/>
      <c r="G167"/>
    </row>
    <row r="168" spans="1:7" x14ac:dyDescent="0.2">
      <c r="A168" s="20">
        <v>39538</v>
      </c>
      <c r="B168" s="148">
        <f>(Forecasts!C168/Forecasts!C167)^12-1</f>
        <v>2.5758400351850286E-2</v>
      </c>
      <c r="C168"/>
      <c r="D168"/>
      <c r="E168"/>
      <c r="F168"/>
      <c r="G168"/>
    </row>
    <row r="169" spans="1:7" x14ac:dyDescent="0.2">
      <c r="A169" s="20">
        <v>39568</v>
      </c>
      <c r="B169" s="148">
        <f>(Forecasts!C169/Forecasts!C168)^12-1</f>
        <v>2.5538528320636633E-2</v>
      </c>
      <c r="C169"/>
      <c r="D169"/>
      <c r="E169"/>
      <c r="F169"/>
      <c r="G169"/>
    </row>
    <row r="170" spans="1:7" x14ac:dyDescent="0.2">
      <c r="A170" s="20">
        <v>39599</v>
      </c>
      <c r="B170" s="148">
        <f>(Forecasts!C170/Forecasts!C169)^12-1</f>
        <v>2.5309089518096739E-2</v>
      </c>
      <c r="C170"/>
      <c r="D170"/>
      <c r="E170"/>
      <c r="F170"/>
      <c r="G170"/>
    </row>
    <row r="171" spans="1:7" x14ac:dyDescent="0.2">
      <c r="A171" s="20">
        <v>39629</v>
      </c>
      <c r="B171" s="148">
        <f>(Forecasts!C171/Forecasts!C170)^12-1</f>
        <v>2.509251421150771E-2</v>
      </c>
      <c r="C171"/>
      <c r="D171"/>
      <c r="E171"/>
      <c r="F171"/>
      <c r="G171"/>
    </row>
    <row r="172" spans="1:7" x14ac:dyDescent="0.2">
      <c r="A172" s="20">
        <v>39660</v>
      </c>
      <c r="B172" s="148">
        <f>(Forecasts!C172/Forecasts!C171)^12-1</f>
        <v>2.4874309889701962E-2</v>
      </c>
      <c r="C172"/>
      <c r="D172"/>
      <c r="E172"/>
      <c r="F172"/>
      <c r="G172"/>
    </row>
    <row r="173" spans="1:7" x14ac:dyDescent="0.2">
      <c r="A173" s="20">
        <v>39691</v>
      </c>
      <c r="B173" s="148">
        <f>(Forecasts!C173/Forecasts!C172)^12-1</f>
        <v>2.4668496024398356E-2</v>
      </c>
      <c r="C173"/>
      <c r="D173"/>
      <c r="E173"/>
      <c r="F173"/>
      <c r="G173"/>
    </row>
    <row r="174" spans="1:7" x14ac:dyDescent="0.2">
      <c r="A174" s="20">
        <v>39721</v>
      </c>
      <c r="B174" s="148">
        <f>(Forecasts!C174/Forecasts!C173)^12-1</f>
        <v>2.4461284903188218E-2</v>
      </c>
      <c r="C174"/>
      <c r="D174"/>
      <c r="E174"/>
      <c r="F174"/>
      <c r="G174"/>
    </row>
    <row r="175" spans="1:7" x14ac:dyDescent="0.2">
      <c r="A175" s="20">
        <v>39752</v>
      </c>
      <c r="B175" s="148">
        <f>(Forecasts!C175/Forecasts!C174)^12-1</f>
        <v>2.4259553239069254E-2</v>
      </c>
      <c r="C175"/>
      <c r="D175"/>
      <c r="E175"/>
      <c r="F175"/>
      <c r="G175"/>
    </row>
    <row r="176" spans="1:7" x14ac:dyDescent="0.2">
      <c r="A176" s="20">
        <v>39782</v>
      </c>
      <c r="B176" s="148">
        <f>(Forecasts!C176/Forecasts!C175)^12-1</f>
        <v>2.4069471893075844E-2</v>
      </c>
      <c r="C176"/>
      <c r="D176"/>
      <c r="E176"/>
      <c r="F176"/>
      <c r="G176"/>
    </row>
    <row r="177" spans="1:7" x14ac:dyDescent="0.2">
      <c r="A177" s="20">
        <v>39813</v>
      </c>
      <c r="B177" s="148">
        <f>(Forecasts!C177/Forecasts!C176)^12-1</f>
        <v>2.3878287833093648E-2</v>
      </c>
      <c r="C177"/>
      <c r="D177"/>
      <c r="E177"/>
      <c r="F177"/>
      <c r="G177"/>
    </row>
    <row r="178" spans="1:7" x14ac:dyDescent="0.2">
      <c r="A178" s="20">
        <v>39844</v>
      </c>
      <c r="B178" s="148">
        <f>(Forecasts!C178/Forecasts!C177)^12-1</f>
        <v>2.3698254618000458E-2</v>
      </c>
      <c r="C178"/>
      <c r="D178"/>
      <c r="E178"/>
      <c r="F178"/>
      <c r="G178"/>
    </row>
    <row r="179" spans="1:7" x14ac:dyDescent="0.2">
      <c r="A179" s="20">
        <v>39872</v>
      </c>
      <c r="B179" s="148">
        <f>(Forecasts!C179/Forecasts!C178)^12-1</f>
        <v>2.3517282447333088E-2</v>
      </c>
      <c r="C179"/>
      <c r="D179"/>
      <c r="E179"/>
      <c r="F179"/>
      <c r="G179"/>
    </row>
    <row r="180" spans="1:7" x14ac:dyDescent="0.2">
      <c r="A180" s="20">
        <v>39903</v>
      </c>
      <c r="B180" s="148">
        <f>(Forecasts!C180/Forecasts!C179)^12-1</f>
        <v>2.3341363711648411E-2</v>
      </c>
      <c r="C180"/>
      <c r="D180"/>
      <c r="E180"/>
      <c r="F180"/>
      <c r="G180"/>
    </row>
    <row r="181" spans="1:7" x14ac:dyDescent="0.2">
      <c r="A181" s="20">
        <v>39933</v>
      </c>
      <c r="B181" s="148">
        <f>(Forecasts!C181/Forecasts!C180)^12-1</f>
        <v>2.3186733950827598E-2</v>
      </c>
      <c r="C181"/>
      <c r="D181"/>
      <c r="E181"/>
      <c r="F181"/>
      <c r="G181"/>
    </row>
    <row r="182" spans="1:7" x14ac:dyDescent="0.2">
      <c r="A182" s="20">
        <v>39964</v>
      </c>
      <c r="B182" s="148">
        <f>(Forecasts!C182/Forecasts!C181)^12-1</f>
        <v>2.3020169103516341E-2</v>
      </c>
      <c r="C182"/>
      <c r="D182"/>
      <c r="E182"/>
      <c r="F182"/>
      <c r="G182"/>
    </row>
    <row r="183" spans="1:7" x14ac:dyDescent="0.2">
      <c r="A183" s="20">
        <v>39994</v>
      </c>
      <c r="B183" s="148">
        <f>(Forecasts!C183/Forecasts!C182)^12-1</f>
        <v>2.2863522727077923E-2</v>
      </c>
      <c r="C183"/>
      <c r="D183"/>
      <c r="E183"/>
      <c r="F183"/>
      <c r="G183"/>
    </row>
    <row r="184" spans="1:7" x14ac:dyDescent="0.2">
      <c r="A184" s="20">
        <v>40025</v>
      </c>
      <c r="B184" s="148">
        <f>(Forecasts!C184/Forecasts!C183)^12-1</f>
        <v>2.2706255012238108E-2</v>
      </c>
      <c r="C184"/>
      <c r="D184"/>
      <c r="E184"/>
      <c r="F184"/>
      <c r="G184"/>
    </row>
    <row r="185" spans="1:7" x14ac:dyDescent="0.2">
      <c r="A185" s="20">
        <v>40056</v>
      </c>
      <c r="B185" s="148">
        <f>(Forecasts!C185/Forecasts!C184)^12-1</f>
        <v>2.2558418893124266E-2</v>
      </c>
      <c r="C185"/>
      <c r="D185"/>
      <c r="E185"/>
      <c r="F185"/>
      <c r="G185"/>
    </row>
    <row r="186" spans="1:7" x14ac:dyDescent="0.2">
      <c r="A186" s="20">
        <v>40086</v>
      </c>
      <c r="B186" s="148">
        <f>(Forecasts!C186/Forecasts!C185)^12-1</f>
        <v>2.241006054165573E-2</v>
      </c>
      <c r="C186"/>
      <c r="D186"/>
      <c r="E186"/>
      <c r="F186"/>
      <c r="G186"/>
    </row>
    <row r="187" spans="1:7" x14ac:dyDescent="0.2">
      <c r="A187" s="20">
        <v>40117</v>
      </c>
      <c r="B187" s="148">
        <f>(Forecasts!C187/Forecasts!C186)^12-1</f>
        <v>2.2266080062923521E-2</v>
      </c>
      <c r="C187"/>
      <c r="D187"/>
      <c r="E187"/>
      <c r="F187"/>
      <c r="G187"/>
    </row>
    <row r="188" spans="1:7" x14ac:dyDescent="0.2">
      <c r="A188" s="20">
        <v>40147</v>
      </c>
      <c r="B188" s="148">
        <f>(Forecasts!C188/Forecasts!C187)^12-1</f>
        <v>2.213081717980403E-2</v>
      </c>
      <c r="C188"/>
      <c r="D188"/>
      <c r="E188"/>
      <c r="F188"/>
      <c r="G188"/>
    </row>
    <row r="189" spans="1:7" x14ac:dyDescent="0.2">
      <c r="A189" s="20">
        <v>40178</v>
      </c>
      <c r="B189" s="148">
        <f>(Forecasts!C189/Forecasts!C188)^12-1</f>
        <v>2.1995156099974489E-2</v>
      </c>
      <c r="C189"/>
      <c r="D189"/>
      <c r="E189"/>
      <c r="F189"/>
      <c r="G189"/>
    </row>
    <row r="190" spans="1:7" x14ac:dyDescent="0.2">
      <c r="A190" s="20">
        <v>40209</v>
      </c>
      <c r="B190" s="148">
        <f>(Forecasts!C190/Forecasts!C189)^12-1</f>
        <v>2.1867755427700919E-2</v>
      </c>
      <c r="C190"/>
      <c r="D190"/>
      <c r="E190"/>
      <c r="F190"/>
      <c r="G190"/>
    </row>
    <row r="191" spans="1:7" x14ac:dyDescent="0.2">
      <c r="A191" s="20">
        <v>40237</v>
      </c>
      <c r="B191" s="148">
        <f>(Forecasts!C191/Forecasts!C190)^12-1</f>
        <v>2.1740024403648972E-2</v>
      </c>
      <c r="C191"/>
      <c r="D191"/>
      <c r="E191"/>
      <c r="F191"/>
      <c r="G191"/>
    </row>
    <row r="192" spans="1:7" x14ac:dyDescent="0.2">
      <c r="A192" s="20">
        <v>40268</v>
      </c>
      <c r="B192" s="148">
        <f>(Forecasts!C192/Forecasts!C191)^12-1</f>
        <v>2.1616175647820812E-2</v>
      </c>
      <c r="C192"/>
      <c r="D192"/>
      <c r="E192"/>
      <c r="F192"/>
      <c r="G192"/>
    </row>
    <row r="193" spans="1:7" x14ac:dyDescent="0.2">
      <c r="A193" s="20">
        <v>40298</v>
      </c>
      <c r="B193" s="148">
        <f>(Forecasts!C193/Forecasts!C192)^12-1</f>
        <v>2.1507567215677703E-2</v>
      </c>
      <c r="C193"/>
      <c r="D193"/>
      <c r="E193"/>
      <c r="F193"/>
      <c r="G193"/>
    </row>
    <row r="194" spans="1:7" x14ac:dyDescent="0.2">
      <c r="A194" s="20">
        <v>40329</v>
      </c>
      <c r="B194" s="148">
        <f>(Forecasts!C194/Forecasts!C193)^12-1</f>
        <v>2.1390836059093532E-2</v>
      </c>
      <c r="C194"/>
      <c r="D194"/>
      <c r="E194"/>
      <c r="F194"/>
      <c r="G194"/>
    </row>
    <row r="195" spans="1:7" x14ac:dyDescent="0.2">
      <c r="A195" s="20">
        <v>40359</v>
      </c>
      <c r="B195" s="148">
        <f>(Forecasts!C195/Forecasts!C194)^12-1</f>
        <v>2.1281298360142697E-2</v>
      </c>
      <c r="C195"/>
      <c r="D195"/>
      <c r="E195"/>
      <c r="F195"/>
      <c r="G195"/>
    </row>
    <row r="196" spans="1:7" x14ac:dyDescent="0.2">
      <c r="A196" s="20">
        <v>40390</v>
      </c>
      <c r="B196" s="148">
        <f>(Forecasts!C196/Forecasts!C195)^12-1</f>
        <v>2.117155888873401E-2</v>
      </c>
      <c r="C196"/>
      <c r="D196"/>
      <c r="E196"/>
      <c r="F196"/>
      <c r="G196"/>
    </row>
    <row r="197" spans="1:7" x14ac:dyDescent="0.2">
      <c r="A197" s="20">
        <v>40421</v>
      </c>
      <c r="B197" s="148">
        <f>(Forecasts!C197/Forecasts!C196)^12-1</f>
        <v>2.1068610065283933E-2</v>
      </c>
      <c r="C197"/>
      <c r="D197"/>
      <c r="E197"/>
      <c r="F197"/>
      <c r="G197"/>
    </row>
    <row r="198" spans="1:7" x14ac:dyDescent="0.2">
      <c r="A198" s="20">
        <v>40451</v>
      </c>
      <c r="B198" s="148">
        <f>(Forecasts!C198/Forecasts!C197)^12-1</f>
        <v>2.0965498515550962E-2</v>
      </c>
      <c r="C198"/>
      <c r="D198"/>
      <c r="E198"/>
      <c r="F198"/>
      <c r="G198"/>
    </row>
    <row r="199" spans="1:7" x14ac:dyDescent="0.2">
      <c r="A199" s="20">
        <v>40482</v>
      </c>
      <c r="B199" s="148">
        <f>(Forecasts!C199/Forecasts!C198)^12-1</f>
        <v>2.0865619301203564E-2</v>
      </c>
      <c r="C199"/>
      <c r="D199"/>
      <c r="E199"/>
      <c r="F199"/>
      <c r="G199"/>
    </row>
    <row r="200" spans="1:7" x14ac:dyDescent="0.2">
      <c r="A200" s="20">
        <v>40512</v>
      </c>
      <c r="B200" s="148">
        <f>(Forecasts!C200/Forecasts!C199)^12-1</f>
        <v>2.0771955191892122E-2</v>
      </c>
      <c r="C200"/>
      <c r="D200"/>
      <c r="E200"/>
      <c r="F200"/>
      <c r="G200"/>
    </row>
    <row r="201" spans="1:7" x14ac:dyDescent="0.2">
      <c r="A201" s="20">
        <v>40543</v>
      </c>
      <c r="B201" s="148">
        <f>(Forecasts!C201/Forecasts!C200)^12-1</f>
        <v>2.0678176211575305E-2</v>
      </c>
      <c r="C201"/>
      <c r="D201"/>
      <c r="E201"/>
      <c r="F201"/>
      <c r="G201"/>
    </row>
    <row r="202" spans="1:7" x14ac:dyDescent="0.2">
      <c r="A202" s="20">
        <v>40574</v>
      </c>
      <c r="B202" s="148">
        <f>(Forecasts!C202/Forecasts!C201)^12-1</f>
        <v>2.0590252075630255E-2</v>
      </c>
      <c r="C202"/>
      <c r="D202"/>
      <c r="E202"/>
      <c r="F202"/>
      <c r="G202"/>
    </row>
    <row r="203" spans="1:7" x14ac:dyDescent="0.2">
      <c r="A203" s="20">
        <v>40602</v>
      </c>
      <c r="B203" s="148">
        <f>(Forecasts!C203/Forecasts!C202)^12-1</f>
        <v>2.0502238631313618E-2</v>
      </c>
      <c r="C203"/>
      <c r="D203"/>
      <c r="E203"/>
      <c r="F203"/>
      <c r="G203"/>
    </row>
    <row r="204" spans="1:7" x14ac:dyDescent="0.2">
      <c r="A204" s="20">
        <v>40633</v>
      </c>
      <c r="B204" s="148">
        <f>(Forecasts!C204/Forecasts!C203)^12-1</f>
        <v>2.0417031034229538E-2</v>
      </c>
      <c r="C204"/>
      <c r="D204"/>
      <c r="E204"/>
      <c r="F204"/>
      <c r="G204"/>
    </row>
    <row r="205" spans="1:7" x14ac:dyDescent="0.2">
      <c r="A205" s="20">
        <v>40663</v>
      </c>
      <c r="B205" s="148">
        <f>(Forecasts!C205/Forecasts!C204)^12-1</f>
        <v>2.0342413262064873E-2</v>
      </c>
      <c r="C205"/>
      <c r="D205"/>
      <c r="E205"/>
      <c r="F205"/>
      <c r="G205"/>
    </row>
    <row r="206" spans="1:7" x14ac:dyDescent="0.2">
      <c r="A206" s="20">
        <v>40694</v>
      </c>
      <c r="B206" s="148">
        <f>(Forecasts!C206/Forecasts!C205)^12-1</f>
        <v>2.0262322337884831E-2</v>
      </c>
      <c r="C206"/>
      <c r="D206"/>
      <c r="E206"/>
      <c r="F206"/>
      <c r="G206"/>
    </row>
    <row r="207" spans="1:7" x14ac:dyDescent="0.2">
      <c r="A207" s="20">
        <v>40724</v>
      </c>
      <c r="B207" s="148">
        <f>(Forecasts!C207/Forecasts!C206)^12-1</f>
        <v>2.0187266845999252E-2</v>
      </c>
      <c r="C207"/>
      <c r="D207"/>
      <c r="E207"/>
      <c r="F207"/>
      <c r="G207"/>
    </row>
    <row r="208" spans="1:7" x14ac:dyDescent="0.2">
      <c r="A208" s="20">
        <v>40755</v>
      </c>
      <c r="B208" s="148">
        <f>(Forecasts!C208/Forecasts!C207)^12-1</f>
        <v>2.0112168760392457E-2</v>
      </c>
      <c r="C208"/>
      <c r="D208"/>
      <c r="E208"/>
      <c r="F208"/>
      <c r="G208"/>
    </row>
    <row r="209" spans="1:7" x14ac:dyDescent="0.2">
      <c r="A209" s="20">
        <v>40786</v>
      </c>
      <c r="B209" s="148">
        <f>(Forecasts!C209/Forecasts!C208)^12-1</f>
        <v>2.0041803586147822E-2</v>
      </c>
      <c r="C209"/>
      <c r="D209"/>
      <c r="E209"/>
      <c r="F209"/>
      <c r="G209"/>
    </row>
    <row r="210" spans="1:7" x14ac:dyDescent="0.2">
      <c r="A210" s="20">
        <v>40816</v>
      </c>
      <c r="B210" s="148">
        <f>(Forecasts!C210/Forecasts!C209)^12-1</f>
        <v>1.9971409357089298E-2</v>
      </c>
      <c r="C210"/>
      <c r="D210"/>
      <c r="E210"/>
      <c r="F210"/>
      <c r="G210"/>
    </row>
    <row r="211" spans="1:7" x14ac:dyDescent="0.2">
      <c r="A211" s="20">
        <v>40847</v>
      </c>
      <c r="B211" s="148">
        <f>(Forecasts!C211/Forecasts!C210)^12-1</f>
        <v>1.9903299158215093E-2</v>
      </c>
      <c r="C211"/>
      <c r="D211"/>
      <c r="E211"/>
      <c r="F211"/>
      <c r="G211"/>
    </row>
    <row r="212" spans="1:7" x14ac:dyDescent="0.2">
      <c r="A212" s="20">
        <v>40877</v>
      </c>
      <c r="B212" s="148">
        <f>(Forecasts!C212/Forecasts!C211)^12-1</f>
        <v>1.9839495356573922E-2</v>
      </c>
      <c r="C212"/>
      <c r="D212"/>
      <c r="E212"/>
      <c r="F212"/>
      <c r="G212"/>
    </row>
    <row r="213" spans="1:7" x14ac:dyDescent="0.2">
      <c r="A213" s="20">
        <v>40908</v>
      </c>
      <c r="B213" s="148">
        <f>(Forecasts!C213/Forecasts!C212)^12-1</f>
        <v>1.9775678453868295E-2</v>
      </c>
      <c r="C213"/>
      <c r="D213"/>
      <c r="E213"/>
      <c r="F213"/>
      <c r="G213"/>
    </row>
    <row r="214" spans="1:7" x14ac:dyDescent="0.2">
      <c r="A214" s="20">
        <v>40939</v>
      </c>
      <c r="B214" s="148">
        <f>(Forecasts!C214/Forecasts!C213)^12-1</f>
        <v>1.9715904155602759E-2</v>
      </c>
      <c r="C214"/>
      <c r="D214"/>
      <c r="E214"/>
      <c r="F214"/>
      <c r="G214"/>
    </row>
    <row r="215" spans="1:7" x14ac:dyDescent="0.2">
      <c r="A215" s="20">
        <v>40968</v>
      </c>
      <c r="B215" s="148">
        <f>(Forecasts!C215/Forecasts!C214)^12-1</f>
        <v>1.965612487822499E-2</v>
      </c>
      <c r="C215"/>
      <c r="D215"/>
      <c r="E215"/>
      <c r="F215"/>
      <c r="G215"/>
    </row>
    <row r="216" spans="1:7" x14ac:dyDescent="0.2">
      <c r="A216" s="20">
        <v>40999</v>
      </c>
      <c r="B216" s="148">
        <f>(Forecasts!C216/Forecasts!C215)^12-1</f>
        <v>1.9598303677846873E-2</v>
      </c>
      <c r="C216"/>
      <c r="D216"/>
      <c r="E216"/>
      <c r="F216"/>
      <c r="G216"/>
    </row>
    <row r="217" spans="1:7" x14ac:dyDescent="0.2">
      <c r="A217" s="20">
        <v>41029</v>
      </c>
      <c r="B217" s="148">
        <f>(Forecasts!C217/Forecasts!C216)^12-1</f>
        <v>1.9545931456961485E-2</v>
      </c>
      <c r="C217"/>
      <c r="D217"/>
      <c r="E217"/>
      <c r="F217"/>
      <c r="G217"/>
    </row>
    <row r="218" spans="1:7" x14ac:dyDescent="0.2">
      <c r="A218" s="20">
        <v>41060</v>
      </c>
      <c r="B218" s="148">
        <f>(Forecasts!C218/Forecasts!C217)^12-1</f>
        <v>1.9491728181034951E-2</v>
      </c>
      <c r="C218"/>
      <c r="D218"/>
      <c r="E218"/>
      <c r="F218"/>
      <c r="G218"/>
    </row>
    <row r="219" spans="1:7" x14ac:dyDescent="0.2">
      <c r="A219" s="20">
        <v>41090</v>
      </c>
      <c r="B219" s="148">
        <f>(Forecasts!C219/Forecasts!C218)^12-1</f>
        <v>1.9440972189798122E-2</v>
      </c>
      <c r="C219"/>
      <c r="D219"/>
      <c r="E219"/>
      <c r="F219"/>
      <c r="G219"/>
    </row>
    <row r="220" spans="1:7" x14ac:dyDescent="0.2">
      <c r="A220" s="20">
        <v>41121</v>
      </c>
      <c r="B220" s="148">
        <f>(Forecasts!C220/Forecasts!C219)^12-1</f>
        <v>1.9390224956571389E-2</v>
      </c>
      <c r="C220"/>
      <c r="D220"/>
      <c r="E220"/>
      <c r="F220"/>
      <c r="G220"/>
    </row>
    <row r="221" spans="1:7" x14ac:dyDescent="0.2">
      <c r="A221" s="20">
        <v>41152</v>
      </c>
      <c r="B221" s="148">
        <f>(Forecasts!C221/Forecasts!C220)^12-1</f>
        <v>1.9342709484252207E-2</v>
      </c>
      <c r="C221"/>
      <c r="D221"/>
      <c r="E221"/>
      <c r="F221"/>
      <c r="G221"/>
    </row>
    <row r="222" spans="1:7" x14ac:dyDescent="0.2">
      <c r="A222" s="20">
        <v>41182</v>
      </c>
      <c r="B222" s="148">
        <f>(Forecasts!C222/Forecasts!C221)^12-1</f>
        <v>1.9295206258843844E-2</v>
      </c>
      <c r="C222"/>
      <c r="D222"/>
      <c r="E222"/>
      <c r="F222"/>
      <c r="G222"/>
    </row>
    <row r="223" spans="1:7" x14ac:dyDescent="0.2">
      <c r="A223" s="20">
        <v>41213</v>
      </c>
      <c r="B223" s="148">
        <f>(Forecasts!C223/Forecasts!C222)^12-1</f>
        <v>1.9249274114501613E-2</v>
      </c>
      <c r="C223"/>
      <c r="D223"/>
      <c r="E223"/>
      <c r="F223"/>
      <c r="G223"/>
    </row>
    <row r="224" spans="1:7" x14ac:dyDescent="0.2">
      <c r="A224" s="20">
        <v>41243</v>
      </c>
      <c r="B224" s="148">
        <f>(Forecasts!C224/Forecasts!C223)^12-1</f>
        <v>1.9206272175677386E-2</v>
      </c>
      <c r="C224"/>
      <c r="D224"/>
      <c r="E224"/>
      <c r="F224"/>
      <c r="G224"/>
    </row>
    <row r="225" spans="1:7" x14ac:dyDescent="0.2">
      <c r="A225" s="20">
        <v>41274</v>
      </c>
      <c r="B225" s="148">
        <f>(Forecasts!C225/Forecasts!C224)^12-1</f>
        <v>1.916328611771001E-2</v>
      </c>
      <c r="C225"/>
      <c r="D225"/>
      <c r="E225"/>
      <c r="F225"/>
      <c r="G225"/>
    </row>
    <row r="226" spans="1:7" x14ac:dyDescent="0.2">
      <c r="A226" s="20">
        <v>41305</v>
      </c>
      <c r="B226" s="148">
        <f>(Forecasts!C226/Forecasts!C225)^12-1</f>
        <v>1.912304504546869E-2</v>
      </c>
      <c r="C226"/>
      <c r="D226"/>
      <c r="E226"/>
      <c r="F226"/>
      <c r="G226"/>
    </row>
    <row r="227" spans="1:7" x14ac:dyDescent="0.2">
      <c r="A227" s="20">
        <v>41333</v>
      </c>
      <c r="B227" s="148">
        <f>(Forecasts!C227/Forecasts!C226)^12-1</f>
        <v>1.9082821392811367E-2</v>
      </c>
      <c r="C227"/>
      <c r="D227"/>
      <c r="E227"/>
      <c r="F227"/>
      <c r="G227"/>
    </row>
    <row r="228" spans="1:7" x14ac:dyDescent="0.2">
      <c r="A228" s="20">
        <v>41364</v>
      </c>
      <c r="B228" s="148">
        <f>(Forecasts!C228/Forecasts!C227)^12-1</f>
        <v>1.9043934580350363E-2</v>
      </c>
      <c r="C228"/>
      <c r="D228"/>
      <c r="E228"/>
      <c r="F228"/>
      <c r="G228"/>
    </row>
    <row r="229" spans="1:7" x14ac:dyDescent="0.2">
      <c r="A229" s="20">
        <v>41394</v>
      </c>
      <c r="B229" s="148">
        <f>(Forecasts!C229/Forecasts!C228)^12-1</f>
        <v>1.9009923939960816E-2</v>
      </c>
      <c r="C229"/>
      <c r="D229"/>
      <c r="E229"/>
      <c r="F229"/>
      <c r="G229"/>
    </row>
    <row r="230" spans="1:7" x14ac:dyDescent="0.2">
      <c r="A230" s="20">
        <v>41425</v>
      </c>
      <c r="B230" s="148">
        <f>(Forecasts!C230/Forecasts!C229)^12-1</f>
        <v>1.8973462670060837E-2</v>
      </c>
      <c r="C230"/>
      <c r="D230"/>
      <c r="E230"/>
      <c r="F230"/>
      <c r="G230"/>
    </row>
    <row r="231" spans="1:7" x14ac:dyDescent="0.2">
      <c r="A231" s="20">
        <v>41455</v>
      </c>
      <c r="B231" s="148">
        <f>(Forecasts!C231/Forecasts!C230)^12-1</f>
        <v>1.8939334317032541E-2</v>
      </c>
      <c r="C231"/>
      <c r="D231"/>
      <c r="E231"/>
      <c r="F231"/>
      <c r="G231"/>
    </row>
    <row r="232" spans="1:7" x14ac:dyDescent="0.2">
      <c r="A232" s="20">
        <v>41486</v>
      </c>
      <c r="B232" s="148">
        <f>(Forecasts!C232/Forecasts!C231)^12-1</f>
        <v>1.8905225015361182E-2</v>
      </c>
      <c r="C232"/>
      <c r="D232"/>
      <c r="E232"/>
      <c r="F232"/>
      <c r="G232"/>
    </row>
    <row r="233" spans="1:7" x14ac:dyDescent="0.2">
      <c r="A233" s="20">
        <v>41517</v>
      </c>
      <c r="B233" s="148">
        <f>(Forecasts!C233/Forecasts!C232)^12-1</f>
        <v>1.8873299489502005E-2</v>
      </c>
      <c r="C233"/>
      <c r="D233"/>
      <c r="E233"/>
      <c r="F233"/>
      <c r="G233"/>
    </row>
    <row r="234" spans="1:7" x14ac:dyDescent="0.2">
      <c r="A234" s="20">
        <v>41547</v>
      </c>
      <c r="B234" s="148">
        <f>(Forecasts!C234/Forecasts!C233)^12-1</f>
        <v>1.8841393026415298E-2</v>
      </c>
      <c r="C234"/>
      <c r="D234"/>
      <c r="E234"/>
      <c r="F234"/>
      <c r="G234"/>
    </row>
    <row r="235" spans="1:7" x14ac:dyDescent="0.2">
      <c r="A235" s="20">
        <v>41578</v>
      </c>
      <c r="B235" s="148">
        <f>(Forecasts!C235/Forecasts!C234)^12-1</f>
        <v>1.8810551760938043E-2</v>
      </c>
      <c r="C235"/>
      <c r="D235"/>
      <c r="E235"/>
      <c r="F235"/>
      <c r="G235"/>
    </row>
    <row r="236" spans="1:7" x14ac:dyDescent="0.2">
      <c r="A236" s="20">
        <v>41608</v>
      </c>
      <c r="B236" s="148">
        <f>(Forecasts!C236/Forecasts!C235)^12-1</f>
        <v>1.8781686534012021E-2</v>
      </c>
      <c r="C236"/>
      <c r="D236"/>
      <c r="E236"/>
      <c r="F236"/>
      <c r="G236"/>
    </row>
    <row r="237" spans="1:7" x14ac:dyDescent="0.2">
      <c r="A237" s="20">
        <v>41639</v>
      </c>
      <c r="B237" s="148">
        <f>(Forecasts!C237/Forecasts!C236)^12-1</f>
        <v>1.8752839902343554E-2</v>
      </c>
      <c r="C237"/>
      <c r="D237"/>
      <c r="E237"/>
      <c r="F237"/>
      <c r="G237"/>
    </row>
    <row r="238" spans="1:7" x14ac:dyDescent="0.2">
      <c r="A238" s="20">
        <v>41670</v>
      </c>
      <c r="B238" s="148">
        <f>(Forecasts!C238/Forecasts!C237)^12-1</f>
        <v>1.872584223766971E-2</v>
      </c>
      <c r="C238"/>
      <c r="D238"/>
      <c r="E238"/>
      <c r="F238"/>
      <c r="G238"/>
    </row>
    <row r="239" spans="1:7" x14ac:dyDescent="0.2">
      <c r="A239" s="20">
        <v>41698</v>
      </c>
      <c r="B239" s="148">
        <f>(Forecasts!C239/Forecasts!C238)^12-1</f>
        <v>1.8698862616669087E-2</v>
      </c>
      <c r="C239"/>
      <c r="D239"/>
      <c r="E239"/>
      <c r="F239"/>
      <c r="G239"/>
    </row>
    <row r="240" spans="1:7" x14ac:dyDescent="0.2">
      <c r="A240" s="20">
        <v>41729</v>
      </c>
      <c r="B240" s="148">
        <f>(Forecasts!C240/Forecasts!C239)^12-1</f>
        <v>1.8672785412864989E-2</v>
      </c>
      <c r="C240"/>
      <c r="D240"/>
      <c r="E240"/>
      <c r="F240"/>
      <c r="G240"/>
    </row>
    <row r="241" spans="1:7" x14ac:dyDescent="0.2">
      <c r="A241" s="20">
        <v>41759</v>
      </c>
      <c r="B241" s="148">
        <f>(Forecasts!C241/Forecasts!C240)^12-1</f>
        <v>1.8649982520169806E-2</v>
      </c>
      <c r="C241"/>
      <c r="D241"/>
      <c r="E241"/>
      <c r="F241"/>
      <c r="G241"/>
    </row>
    <row r="242" spans="1:7" x14ac:dyDescent="0.2">
      <c r="A242" s="20">
        <v>41790</v>
      </c>
      <c r="B242" s="148">
        <f>(Forecasts!C242/Forecasts!C241)^12-1</f>
        <v>1.862554085572854E-2</v>
      </c>
      <c r="C242"/>
      <c r="D242"/>
      <c r="E242"/>
      <c r="F242"/>
      <c r="G242"/>
    </row>
    <row r="243" spans="1:7" x14ac:dyDescent="0.2">
      <c r="A243" s="20">
        <v>41820</v>
      </c>
      <c r="B243" s="148">
        <f>(Forecasts!C243/Forecasts!C242)^12-1</f>
        <v>1.8602666820985991E-2</v>
      </c>
      <c r="C243"/>
      <c r="D243"/>
      <c r="E243"/>
      <c r="F243"/>
      <c r="G243"/>
    </row>
    <row r="244" spans="1:7" x14ac:dyDescent="0.2">
      <c r="A244" s="20">
        <v>41851</v>
      </c>
      <c r="B244" s="148">
        <f>(Forecasts!C244/Forecasts!C243)^12-1</f>
        <v>1.8579808937105424E-2</v>
      </c>
      <c r="C244"/>
      <c r="D244"/>
      <c r="E244"/>
      <c r="F244"/>
      <c r="G244"/>
    </row>
    <row r="245" spans="1:7" x14ac:dyDescent="0.2">
      <c r="A245" s="20">
        <v>41882</v>
      </c>
      <c r="B245" s="148">
        <f>(Forecasts!C245/Forecasts!C244)^12-1</f>
        <v>1.8558417303756736E-2</v>
      </c>
      <c r="C245"/>
      <c r="D245"/>
      <c r="E245"/>
      <c r="F245"/>
      <c r="G245"/>
    </row>
    <row r="246" spans="1:7" x14ac:dyDescent="0.2">
      <c r="A246" s="20">
        <v>41912</v>
      </c>
      <c r="B246" s="148">
        <f>(Forecasts!C246/Forecasts!C245)^12-1</f>
        <v>1.8537040927116388E-2</v>
      </c>
      <c r="C246"/>
      <c r="D246"/>
      <c r="E246"/>
      <c r="F246"/>
      <c r="G246"/>
    </row>
    <row r="247" spans="1:7" x14ac:dyDescent="0.2">
      <c r="A247" s="20">
        <v>41943</v>
      </c>
      <c r="B247" s="148">
        <f>(Forecasts!C247/Forecasts!C246)^12-1</f>
        <v>1.8516380321231596E-2</v>
      </c>
      <c r="C247"/>
      <c r="D247"/>
      <c r="E247"/>
      <c r="F247"/>
      <c r="G247"/>
    </row>
    <row r="248" spans="1:7" x14ac:dyDescent="0.2">
      <c r="A248" s="20">
        <v>41973</v>
      </c>
      <c r="B248" s="148">
        <f>(Forecasts!C248/Forecasts!C247)^12-1</f>
        <v>1.8497045132798817E-2</v>
      </c>
      <c r="C248"/>
      <c r="D248"/>
      <c r="E248"/>
      <c r="F248"/>
      <c r="G248"/>
    </row>
    <row r="249" spans="1:7" x14ac:dyDescent="0.2">
      <c r="A249" s="20">
        <v>42004</v>
      </c>
      <c r="B249" s="148">
        <f>(Forecasts!C249/Forecasts!C248)^12-1</f>
        <v>1.8477723787974965E-2</v>
      </c>
      <c r="C249"/>
      <c r="D249"/>
      <c r="E249"/>
      <c r="F249"/>
      <c r="G249"/>
    </row>
    <row r="250" spans="1:7" x14ac:dyDescent="0.2">
      <c r="A250" s="20">
        <v>42035</v>
      </c>
      <c r="B250" s="148">
        <f>(Forecasts!C250/Forecasts!C249)^12-1</f>
        <v>1.8459641923285197E-2</v>
      </c>
      <c r="C250"/>
      <c r="D250"/>
      <c r="E250"/>
      <c r="F250"/>
      <c r="G250"/>
    </row>
    <row r="251" spans="1:7" x14ac:dyDescent="0.2">
      <c r="A251" s="20">
        <v>42063</v>
      </c>
      <c r="B251" s="148">
        <f>(Forecasts!C251/Forecasts!C250)^12-1</f>
        <v>1.844157294885318E-2</v>
      </c>
      <c r="C251"/>
      <c r="D251"/>
      <c r="E251"/>
      <c r="F251"/>
      <c r="G251"/>
    </row>
    <row r="252" spans="1:7" x14ac:dyDescent="0.2">
      <c r="A252" s="20">
        <v>42094</v>
      </c>
      <c r="B252" s="148">
        <f>(Forecasts!C252/Forecasts!C251)^12-1</f>
        <v>1.8424108906392789E-2</v>
      </c>
      <c r="C252"/>
      <c r="D252"/>
      <c r="E252"/>
      <c r="F252"/>
      <c r="G252"/>
    </row>
    <row r="253" spans="1:7" x14ac:dyDescent="0.2">
      <c r="A253" s="20">
        <v>42124</v>
      </c>
      <c r="B253" s="148">
        <f>(Forecasts!C253/Forecasts!C252)^12-1</f>
        <v>1.8408837969213554E-2</v>
      </c>
      <c r="C253"/>
      <c r="D253"/>
      <c r="E253"/>
      <c r="F253"/>
      <c r="G253"/>
    </row>
    <row r="254" spans="1:7" x14ac:dyDescent="0.2">
      <c r="A254" s="20">
        <v>42155</v>
      </c>
      <c r="B254" s="148">
        <f>(Forecasts!C254/Forecasts!C253)^12-1</f>
        <v>1.8392469668785605E-2</v>
      </c>
      <c r="C254"/>
      <c r="D254"/>
      <c r="E254"/>
      <c r="F254"/>
      <c r="G254"/>
    </row>
    <row r="255" spans="1:7" x14ac:dyDescent="0.2">
      <c r="A255" s="20">
        <v>42185</v>
      </c>
      <c r="B255" s="148">
        <f>(Forecasts!C255/Forecasts!C254)^12-1</f>
        <v>1.8377151121605317E-2</v>
      </c>
      <c r="C255"/>
      <c r="D255"/>
      <c r="E255"/>
      <c r="F255"/>
      <c r="G255"/>
    </row>
    <row r="256" spans="1:7" x14ac:dyDescent="0.2">
      <c r="A256" s="20">
        <v>42216</v>
      </c>
      <c r="B256" s="148">
        <f>(Forecasts!C256/Forecasts!C255)^12-1</f>
        <v>1.8361843142397305E-2</v>
      </c>
      <c r="C256"/>
      <c r="D256"/>
      <c r="E256"/>
      <c r="F256"/>
      <c r="G256"/>
    </row>
    <row r="257" spans="1:7" x14ac:dyDescent="0.2">
      <c r="A257" s="20">
        <v>42247</v>
      </c>
      <c r="B257" s="148">
        <f>(Forecasts!C257/Forecasts!C256)^12-1</f>
        <v>1.8347516722438728E-2</v>
      </c>
      <c r="C257"/>
      <c r="D257"/>
      <c r="E257"/>
      <c r="F257"/>
      <c r="G257"/>
    </row>
    <row r="258" spans="1:7" x14ac:dyDescent="0.2">
      <c r="A258" s="20">
        <v>42277</v>
      </c>
      <c r="B258" s="148">
        <f>(Forecasts!C258/Forecasts!C257)^12-1</f>
        <v>1.8333199971629632E-2</v>
      </c>
      <c r="C258"/>
      <c r="D258"/>
      <c r="E258"/>
      <c r="F258"/>
      <c r="G258"/>
    </row>
    <row r="259" spans="1:7" x14ac:dyDescent="0.2">
      <c r="A259" s="20">
        <v>42308</v>
      </c>
      <c r="B259" s="148">
        <f>(Forecasts!C259/Forecasts!C258)^12-1</f>
        <v>1.8319361917199739E-2</v>
      </c>
      <c r="C259"/>
      <c r="D259"/>
      <c r="E259"/>
      <c r="F259"/>
      <c r="G259"/>
    </row>
    <row r="260" spans="1:7" x14ac:dyDescent="0.2">
      <c r="A260" s="20">
        <v>42338</v>
      </c>
      <c r="B260" s="148">
        <f>(Forecasts!C260/Forecasts!C259)^12-1</f>
        <v>1.8306410832729547E-2</v>
      </c>
      <c r="C260"/>
      <c r="D260"/>
      <c r="E260"/>
      <c r="F260"/>
      <c r="G260"/>
    </row>
    <row r="261" spans="1:7" x14ac:dyDescent="0.2">
      <c r="A261" s="20">
        <v>42369</v>
      </c>
      <c r="B261" s="148">
        <f>(Forecasts!C261/Forecasts!C260)^12-1</f>
        <v>1.8293468124447099E-2</v>
      </c>
      <c r="C261"/>
      <c r="D261"/>
      <c r="E261"/>
      <c r="F261"/>
      <c r="G261"/>
    </row>
    <row r="262" spans="1:7" x14ac:dyDescent="0.2">
      <c r="A262" s="20">
        <v>42400</v>
      </c>
      <c r="B262" s="148">
        <f>(Forecasts!C262/Forecasts!C261)^12-1</f>
        <v>1.8281354745645295E-2</v>
      </c>
      <c r="C262"/>
      <c r="D262"/>
      <c r="E262"/>
      <c r="F262"/>
      <c r="G262"/>
    </row>
    <row r="263" spans="1:7" x14ac:dyDescent="0.2">
      <c r="A263" s="20">
        <v>42429</v>
      </c>
      <c r="B263" s="148">
        <f>(Forecasts!C263/Forecasts!C262)^12-1</f>
        <v>1.8269248933109106E-2</v>
      </c>
      <c r="C263"/>
      <c r="D263"/>
      <c r="E263"/>
      <c r="F263"/>
      <c r="G263"/>
    </row>
    <row r="264" spans="1:7" x14ac:dyDescent="0.2">
      <c r="A264" s="20">
        <v>42460</v>
      </c>
      <c r="B264" s="148">
        <f>(Forecasts!C264/Forecasts!C263)^12-1</f>
        <v>1.8257547252042983E-2</v>
      </c>
      <c r="C264"/>
      <c r="D264"/>
      <c r="E264"/>
      <c r="F264"/>
      <c r="G264"/>
    </row>
    <row r="265" spans="1:7" x14ac:dyDescent="0.2">
      <c r="A265" s="20">
        <v>42490</v>
      </c>
      <c r="B265" s="148">
        <f>(Forecasts!C265/Forecasts!C264)^12-1</f>
        <v>1.8246954292220341E-2</v>
      </c>
      <c r="C265"/>
      <c r="D265"/>
      <c r="E265"/>
      <c r="F265"/>
      <c r="G265"/>
    </row>
    <row r="266" spans="1:7" x14ac:dyDescent="0.2">
      <c r="A266" s="20">
        <v>42521</v>
      </c>
      <c r="B266" s="148">
        <f>(Forecasts!C266/Forecasts!C265)^12-1</f>
        <v>1.823599646033669E-2</v>
      </c>
      <c r="C266"/>
      <c r="D266"/>
      <c r="E266"/>
      <c r="F266"/>
      <c r="G266"/>
    </row>
    <row r="267" spans="1:7" x14ac:dyDescent="0.2">
      <c r="A267" s="20">
        <v>42551</v>
      </c>
      <c r="B267" s="148">
        <f>(Forecasts!C267/Forecasts!C266)^12-1</f>
        <v>1.822574012623468E-2</v>
      </c>
      <c r="C267"/>
      <c r="D267"/>
      <c r="E267"/>
      <c r="F267"/>
      <c r="G267"/>
    </row>
    <row r="268" spans="1:7" x14ac:dyDescent="0.2">
      <c r="A268" s="20">
        <v>42582</v>
      </c>
      <c r="B268" s="148">
        <f>(Forecasts!C268/Forecasts!C267)^12-1</f>
        <v>1.8215489520944761E-2</v>
      </c>
      <c r="C268"/>
      <c r="D268"/>
      <c r="E268"/>
      <c r="F268"/>
      <c r="G268"/>
    </row>
    <row r="269" spans="1:7" x14ac:dyDescent="0.2">
      <c r="A269" s="20">
        <v>42613</v>
      </c>
      <c r="B269" s="148">
        <f>(Forecasts!C269/Forecasts!C268)^12-1</f>
        <v>1.8205894855779503E-2</v>
      </c>
      <c r="C269"/>
      <c r="D269"/>
      <c r="E269"/>
      <c r="F269"/>
      <c r="G269"/>
    </row>
    <row r="270" spans="1:7" x14ac:dyDescent="0.2">
      <c r="A270" s="20">
        <v>42643</v>
      </c>
      <c r="B270" s="148">
        <f>(Forecasts!C270/Forecasts!C269)^12-1</f>
        <v>1.8196305257036638E-2</v>
      </c>
      <c r="C270"/>
      <c r="D270"/>
      <c r="E270"/>
      <c r="F270"/>
      <c r="G270"/>
    </row>
    <row r="271" spans="1:7" x14ac:dyDescent="0.2">
      <c r="A271" s="20">
        <v>42674</v>
      </c>
      <c r="B271" s="148">
        <f>(Forecasts!C271/Forecasts!C270)^12-1</f>
        <v>1.818703484174633E-2</v>
      </c>
      <c r="C271"/>
      <c r="D271"/>
      <c r="E271"/>
      <c r="F271"/>
      <c r="G271"/>
    </row>
    <row r="272" spans="1:7" x14ac:dyDescent="0.2">
      <c r="A272" s="20">
        <v>42704</v>
      </c>
      <c r="B272" s="148">
        <f>(Forecasts!C272/Forecasts!C271)^12-1</f>
        <v>1.8178357223356478E-2</v>
      </c>
      <c r="C272"/>
      <c r="D272"/>
      <c r="E272"/>
      <c r="F272"/>
      <c r="G272"/>
    </row>
    <row r="273" spans="1:7" x14ac:dyDescent="0.2">
      <c r="A273" s="20">
        <v>42735</v>
      </c>
      <c r="B273" s="148">
        <f>(Forecasts!C273/Forecasts!C272)^12-1</f>
        <v>1.816968375358341E-2</v>
      </c>
      <c r="C273"/>
      <c r="D273"/>
      <c r="E273"/>
      <c r="F273"/>
      <c r="G273"/>
    </row>
    <row r="274" spans="1:7" x14ac:dyDescent="0.2">
      <c r="A274" s="20">
        <v>42766</v>
      </c>
      <c r="B274" s="148">
        <f>(Forecasts!C274/Forecasts!C273)^12-1</f>
        <v>1.816156462777041E-2</v>
      </c>
      <c r="C274"/>
      <c r="D274"/>
      <c r="E274"/>
      <c r="F274"/>
      <c r="G274"/>
    </row>
    <row r="275" spans="1:7" x14ac:dyDescent="0.2">
      <c r="A275" s="20">
        <v>42794</v>
      </c>
      <c r="B275" s="148">
        <f>(Forecasts!C275/Forecasts!C274)^12-1</f>
        <v>1.8153449094807206E-2</v>
      </c>
      <c r="C275"/>
      <c r="D275"/>
      <c r="E275"/>
      <c r="F275"/>
      <c r="G275"/>
    </row>
    <row r="276" spans="1:7" x14ac:dyDescent="0.2">
      <c r="A276" s="20">
        <v>42825</v>
      </c>
      <c r="B276" s="148">
        <f>(Forecasts!C276/Forecasts!C275)^12-1</f>
        <v>1.8145602980133013E-2</v>
      </c>
      <c r="C276"/>
      <c r="D276"/>
      <c r="E276"/>
      <c r="F276"/>
      <c r="G276"/>
    </row>
    <row r="277" spans="1:7" x14ac:dyDescent="0.2">
      <c r="A277" s="20">
        <v>42855</v>
      </c>
      <c r="B277" s="148">
        <f>(Forecasts!C277/Forecasts!C276)^12-1</f>
        <v>1.813874016835304E-2</v>
      </c>
      <c r="C277"/>
      <c r="D277"/>
      <c r="E277"/>
      <c r="F277"/>
      <c r="G277"/>
    </row>
    <row r="278" spans="1:7" x14ac:dyDescent="0.2">
      <c r="A278" s="20">
        <v>42886</v>
      </c>
      <c r="B278" s="148">
        <f>(Forecasts!C278/Forecasts!C277)^12-1</f>
        <v>1.8131381954151982E-2</v>
      </c>
      <c r="C278"/>
      <c r="D278"/>
      <c r="E278"/>
      <c r="F278"/>
      <c r="G278"/>
    </row>
    <row r="279" spans="1:7" x14ac:dyDescent="0.2">
      <c r="A279" s="20">
        <v>42916</v>
      </c>
      <c r="B279" s="148">
        <f>(Forecasts!C279/Forecasts!C278)^12-1</f>
        <v>1.8124493377986051E-2</v>
      </c>
      <c r="C279"/>
      <c r="D279"/>
      <c r="E279"/>
      <c r="F279"/>
      <c r="G279"/>
    </row>
    <row r="280" spans="1:7" x14ac:dyDescent="0.2">
      <c r="A280" s="20">
        <v>42947</v>
      </c>
      <c r="B280" s="148">
        <f>(Forecasts!C280/Forecasts!C279)^12-1</f>
        <v>1.811760719138511E-2</v>
      </c>
      <c r="C280"/>
      <c r="D280"/>
      <c r="E280"/>
      <c r="F280"/>
      <c r="G280"/>
    </row>
    <row r="281" spans="1:7" x14ac:dyDescent="0.2">
      <c r="A281" s="20">
        <v>42978</v>
      </c>
      <c r="B281" s="148">
        <f>(Forecasts!C281/Forecasts!C280)^12-1</f>
        <v>1.8111160253326153E-2</v>
      </c>
      <c r="C281"/>
      <c r="D281"/>
      <c r="E281"/>
      <c r="F281"/>
      <c r="G281"/>
    </row>
    <row r="282" spans="1:7" x14ac:dyDescent="0.2">
      <c r="A282" s="20">
        <v>43008</v>
      </c>
      <c r="B282" s="148">
        <f>(Forecasts!C282/Forecasts!C281)^12-1</f>
        <v>1.810471528446711E-2</v>
      </c>
      <c r="C282"/>
      <c r="D282"/>
      <c r="E282"/>
      <c r="F282"/>
      <c r="G282"/>
    </row>
    <row r="283" spans="1:7" x14ac:dyDescent="0.2">
      <c r="A283" s="20">
        <v>43039</v>
      </c>
      <c r="B283" s="148">
        <f>(Forecasts!C283/Forecasts!C282)^12-1</f>
        <v>1.8098483388244491E-2</v>
      </c>
      <c r="C283"/>
      <c r="D283"/>
      <c r="E283"/>
      <c r="F283"/>
      <c r="G283"/>
    </row>
    <row r="284" spans="1:7" x14ac:dyDescent="0.2">
      <c r="A284" s="20">
        <v>43069</v>
      </c>
      <c r="B284" s="148">
        <f>(Forecasts!C284/Forecasts!C283)^12-1</f>
        <v>1.8092648630680719E-2</v>
      </c>
      <c r="C284"/>
      <c r="D284"/>
      <c r="E284"/>
      <c r="F284"/>
      <c r="G284"/>
    </row>
    <row r="285" spans="1:7" x14ac:dyDescent="0.2">
      <c r="A285" s="20">
        <v>43100</v>
      </c>
      <c r="B285" s="148">
        <f>(Forecasts!C285/Forecasts!C284)^12-1</f>
        <v>1.8086815274489076E-2</v>
      </c>
      <c r="C285"/>
      <c r="D285"/>
      <c r="E285"/>
      <c r="F285"/>
      <c r="G285"/>
    </row>
    <row r="286" spans="1:7" x14ac:dyDescent="0.2">
      <c r="A286" s="20">
        <v>43131</v>
      </c>
      <c r="B286" s="148">
        <f>(Forecasts!C286/Forecasts!C285)^12-1</f>
        <v>1.8081353417076507E-2</v>
      </c>
      <c r="C286"/>
      <c r="D286"/>
      <c r="E286"/>
      <c r="F286"/>
      <c r="G286"/>
    </row>
    <row r="287" spans="1:7" x14ac:dyDescent="0.2">
      <c r="A287" s="20">
        <v>43159</v>
      </c>
      <c r="B287" s="148">
        <f>(Forecasts!C287/Forecasts!C286)^12-1</f>
        <v>1.8075892625734724E-2</v>
      </c>
      <c r="C287"/>
      <c r="D287"/>
      <c r="E287"/>
      <c r="F287"/>
      <c r="G287"/>
    </row>
    <row r="288" spans="1:7" x14ac:dyDescent="0.2">
      <c r="A288" s="20">
        <v>43190</v>
      </c>
      <c r="B288" s="148">
        <f>(Forecasts!C288/Forecasts!C287)^12-1</f>
        <v>1.80706117686249E-2</v>
      </c>
      <c r="C288"/>
      <c r="D288"/>
      <c r="E288"/>
      <c r="F288"/>
      <c r="G288"/>
    </row>
    <row r="289" spans="1:7" x14ac:dyDescent="0.2">
      <c r="A289" s="20">
        <v>43220</v>
      </c>
      <c r="B289" s="148">
        <f>(Forecasts!C289/Forecasts!C288)^12-1</f>
        <v>1.8065991581485363E-2</v>
      </c>
      <c r="C289"/>
      <c r="D289"/>
      <c r="E289"/>
      <c r="F289"/>
      <c r="G289"/>
    </row>
    <row r="290" spans="1:7" x14ac:dyDescent="0.2">
      <c r="A290" s="20">
        <v>43251</v>
      </c>
      <c r="B290" s="148">
        <f>(Forecasts!C290/Forecasts!C289)^12-1</f>
        <v>1.8061036631719096E-2</v>
      </c>
      <c r="C290"/>
      <c r="D290"/>
      <c r="E290"/>
      <c r="F290"/>
      <c r="G290"/>
    </row>
    <row r="291" spans="1:7" x14ac:dyDescent="0.2">
      <c r="A291" s="20">
        <v>43281</v>
      </c>
      <c r="B291" s="148">
        <f>(Forecasts!C291/Forecasts!C290)^12-1</f>
        <v>1.8056396704414279E-2</v>
      </c>
      <c r="C291"/>
      <c r="D291"/>
      <c r="E291"/>
      <c r="F291"/>
      <c r="G291"/>
    </row>
    <row r="292" spans="1:7" x14ac:dyDescent="0.2">
      <c r="A292" s="20">
        <v>43312</v>
      </c>
      <c r="B292" s="148">
        <f>(Forecasts!C292/Forecasts!C291)^12-1</f>
        <v>1.805175714129148E-2</v>
      </c>
      <c r="C292"/>
      <c r="D292"/>
      <c r="E292"/>
      <c r="F292"/>
      <c r="G292"/>
    </row>
    <row r="293" spans="1:7" x14ac:dyDescent="0.2">
      <c r="A293" s="20">
        <v>43343</v>
      </c>
      <c r="B293" s="148">
        <f>(Forecasts!C293/Forecasts!C292)^12-1</f>
        <v>1.8047412338099367E-2</v>
      </c>
      <c r="C293"/>
      <c r="D293"/>
      <c r="E293"/>
      <c r="F293"/>
      <c r="G293"/>
    </row>
    <row r="294" spans="1:7" x14ac:dyDescent="0.2">
      <c r="A294" s="20">
        <v>43373</v>
      </c>
      <c r="B294" s="148">
        <f>(Forecasts!C294/Forecasts!C293)^12-1</f>
        <v>1.8043067662553591E-2</v>
      </c>
      <c r="C294"/>
      <c r="D294"/>
      <c r="E294"/>
      <c r="F294"/>
      <c r="G294"/>
    </row>
    <row r="295" spans="1:7" x14ac:dyDescent="0.2">
      <c r="A295" s="20">
        <v>43404</v>
      </c>
      <c r="B295" s="148">
        <f>(Forecasts!C295/Forecasts!C294)^12-1</f>
        <v>1.8038865428228634E-2</v>
      </c>
      <c r="C295"/>
      <c r="D295"/>
      <c r="E295"/>
      <c r="F295"/>
      <c r="G295"/>
    </row>
    <row r="296" spans="1:7" x14ac:dyDescent="0.2">
      <c r="A296" s="20">
        <v>43434</v>
      </c>
      <c r="B296" s="148">
        <f>(Forecasts!C296/Forecasts!C295)^12-1</f>
        <v>1.8034929873322003E-2</v>
      </c>
      <c r="C296"/>
      <c r="D296"/>
      <c r="E296"/>
      <c r="F296"/>
      <c r="G296"/>
    </row>
    <row r="297" spans="1:7" x14ac:dyDescent="0.2">
      <c r="A297" s="20">
        <v>43465</v>
      </c>
      <c r="B297" s="148">
        <f>(Forecasts!C297/Forecasts!C296)^12-1</f>
        <v>1.8030994134941691E-2</v>
      </c>
      <c r="C297"/>
      <c r="D297"/>
      <c r="E297"/>
      <c r="F297"/>
      <c r="G297"/>
    </row>
    <row r="298" spans="1:7" x14ac:dyDescent="0.2">
      <c r="A298" s="20">
        <v>43496</v>
      </c>
      <c r="B298" s="148">
        <f>(Forecasts!C298/Forecasts!C297)^12-1</f>
        <v>1.8027307975305273E-2</v>
      </c>
      <c r="C298"/>
      <c r="D298"/>
      <c r="E298"/>
      <c r="F298"/>
      <c r="G298"/>
    </row>
    <row r="299" spans="1:7" x14ac:dyDescent="0.2">
      <c r="A299" s="20">
        <v>43524</v>
      </c>
      <c r="B299" s="148">
        <f>(Forecasts!C299/Forecasts!C298)^12-1</f>
        <v>1.8023621453676864E-2</v>
      </c>
      <c r="C299"/>
      <c r="D299"/>
      <c r="E299"/>
      <c r="F299"/>
      <c r="G299"/>
    </row>
    <row r="300" spans="1:7" x14ac:dyDescent="0.2">
      <c r="A300" s="20">
        <v>43555</v>
      </c>
      <c r="B300" s="148">
        <f>(Forecasts!C300/Forecasts!C299)^12-1</f>
        <v>1.8020055328772822E-2</v>
      </c>
      <c r="C300"/>
      <c r="D300"/>
      <c r="E300"/>
      <c r="F300"/>
      <c r="G300"/>
    </row>
    <row r="301" spans="1:7" x14ac:dyDescent="0.2">
      <c r="A301" s="20">
        <v>43585</v>
      </c>
      <c r="B301" s="148">
        <f>(Forecasts!C301/Forecasts!C300)^12-1</f>
        <v>1.8016934444801569E-2</v>
      </c>
      <c r="C301"/>
      <c r="D301"/>
      <c r="E301"/>
      <c r="F301"/>
      <c r="G301"/>
    </row>
    <row r="302" spans="1:7" x14ac:dyDescent="0.2">
      <c r="A302" s="20">
        <v>43616</v>
      </c>
      <c r="B302" s="148">
        <f>(Forecasts!C302/Forecasts!C301)^12-1</f>
        <v>1.8013586453516695E-2</v>
      </c>
      <c r="C302"/>
      <c r="D302"/>
      <c r="E302"/>
      <c r="F302"/>
      <c r="G302"/>
    </row>
    <row r="303" spans="1:7" x14ac:dyDescent="0.2">
      <c r="A303" s="20">
        <v>43646</v>
      </c>
      <c r="B303" s="148">
        <f>(Forecasts!C303/Forecasts!C302)^12-1</f>
        <v>1.801045036106963E-2</v>
      </c>
      <c r="C303"/>
      <c r="D303"/>
      <c r="E303"/>
      <c r="F303"/>
      <c r="G303"/>
    </row>
    <row r="304" spans="1:7" x14ac:dyDescent="0.2">
      <c r="A304" s="20">
        <v>43677</v>
      </c>
      <c r="B304" s="148">
        <f>(Forecasts!C304/Forecasts!C303)^12-1</f>
        <v>1.8007313548622506E-2</v>
      </c>
      <c r="C304"/>
      <c r="D304"/>
      <c r="E304"/>
      <c r="F304"/>
      <c r="G304"/>
    </row>
    <row r="305" spans="1:7" x14ac:dyDescent="0.2">
      <c r="A305" s="20">
        <v>43708</v>
      </c>
      <c r="B305" s="148">
        <f>(Forecasts!C305/Forecasts!C304)^12-1</f>
        <v>1.8004375110363124E-2</v>
      </c>
      <c r="C305"/>
      <c r="D305"/>
      <c r="E305"/>
      <c r="F305"/>
      <c r="G305"/>
    </row>
    <row r="306" spans="1:7" x14ac:dyDescent="0.2">
      <c r="A306" s="20">
        <v>43738</v>
      </c>
      <c r="B306" s="148">
        <f>(Forecasts!C306/Forecasts!C305)^12-1</f>
        <v>-1</v>
      </c>
      <c r="C306"/>
      <c r="D306"/>
      <c r="E306"/>
      <c r="F306"/>
      <c r="G306"/>
    </row>
    <row r="307" spans="1:7" x14ac:dyDescent="0.2">
      <c r="A307" s="20">
        <v>43769</v>
      </c>
      <c r="B307" s="148" t="e">
        <f>(Forecasts!C307/Forecasts!C306)^12-1</f>
        <v>#DIV/0!</v>
      </c>
      <c r="C307"/>
      <c r="D307"/>
      <c r="E307"/>
      <c r="F307"/>
      <c r="G307"/>
    </row>
    <row r="308" spans="1:7" x14ac:dyDescent="0.2">
      <c r="A308" s="20">
        <v>43799</v>
      </c>
      <c r="B308" s="148" t="e">
        <f>(Forecasts!C308/Forecasts!C307)^12-1</f>
        <v>#DIV/0!</v>
      </c>
      <c r="C308"/>
      <c r="D308"/>
      <c r="E308"/>
      <c r="F308"/>
      <c r="G308"/>
    </row>
    <row r="309" spans="1:7" x14ac:dyDescent="0.2">
      <c r="A309" s="20">
        <v>43830</v>
      </c>
      <c r="B309" s="148" t="e">
        <f>(Forecasts!C309/Forecasts!C308)^12-1</f>
        <v>#DIV/0!</v>
      </c>
      <c r="C309"/>
      <c r="D309"/>
      <c r="E309"/>
      <c r="F309"/>
      <c r="G309"/>
    </row>
    <row r="310" spans="1:7" x14ac:dyDescent="0.2">
      <c r="A310" s="20">
        <v>43861</v>
      </c>
      <c r="B310" s="148" t="e">
        <f>(Forecasts!C310/Forecasts!C309)^12-1</f>
        <v>#DIV/0!</v>
      </c>
      <c r="C310"/>
      <c r="D310"/>
      <c r="E310"/>
      <c r="F310"/>
      <c r="G310"/>
    </row>
    <row r="311" spans="1:7" x14ac:dyDescent="0.2">
      <c r="A311" s="20">
        <v>43890</v>
      </c>
      <c r="B311" s="148" t="e">
        <f>(Forecasts!C311/Forecasts!C310)^12-1</f>
        <v>#DIV/0!</v>
      </c>
      <c r="C311"/>
      <c r="D311"/>
      <c r="E311"/>
      <c r="F311"/>
      <c r="G311"/>
    </row>
    <row r="312" spans="1:7" x14ac:dyDescent="0.2">
      <c r="A312" s="20">
        <v>43921</v>
      </c>
      <c r="B312" s="148" t="e">
        <f>(Forecasts!C312/Forecasts!C311)^12-1</f>
        <v>#DIV/0!</v>
      </c>
      <c r="C312"/>
      <c r="D312"/>
      <c r="E312"/>
      <c r="F312"/>
      <c r="G312"/>
    </row>
    <row r="313" spans="1:7" x14ac:dyDescent="0.2">
      <c r="A313" s="20">
        <v>43951</v>
      </c>
      <c r="B313" s="148" t="e">
        <f>(Forecasts!C313/Forecasts!C312)^12-1</f>
        <v>#DIV/0!</v>
      </c>
      <c r="C313"/>
      <c r="D313"/>
      <c r="E313"/>
      <c r="F313"/>
      <c r="G313"/>
    </row>
    <row r="314" spans="1:7" x14ac:dyDescent="0.2">
      <c r="A314" s="20">
        <v>43982</v>
      </c>
      <c r="B314" s="148" t="e">
        <f>(Forecasts!C314/Forecasts!C313)^12-1</f>
        <v>#DIV/0!</v>
      </c>
      <c r="C314"/>
      <c r="D314"/>
      <c r="E314"/>
      <c r="F314"/>
      <c r="G314"/>
    </row>
    <row r="315" spans="1:7" x14ac:dyDescent="0.2">
      <c r="A315" s="20">
        <v>44012</v>
      </c>
      <c r="B315" s="148" t="e">
        <f>(Forecasts!C315/Forecasts!C314)^12-1</f>
        <v>#DIV/0!</v>
      </c>
      <c r="C315"/>
      <c r="D315"/>
      <c r="E315"/>
      <c r="F315"/>
      <c r="G315"/>
    </row>
    <row r="316" spans="1:7" x14ac:dyDescent="0.2">
      <c r="A316" s="20">
        <v>44043</v>
      </c>
      <c r="B316" s="148" t="e">
        <f>(Forecasts!C316/Forecasts!C315)^12-1</f>
        <v>#DIV/0!</v>
      </c>
      <c r="C316"/>
      <c r="D316"/>
      <c r="E316"/>
      <c r="F316"/>
      <c r="G316"/>
    </row>
    <row r="317" spans="1:7" x14ac:dyDescent="0.2">
      <c r="A317" s="20">
        <v>44074</v>
      </c>
      <c r="B317" s="148" t="e">
        <f>(Forecasts!C317/Forecasts!C316)^12-1</f>
        <v>#DIV/0!</v>
      </c>
      <c r="C317"/>
      <c r="D317"/>
      <c r="E317"/>
      <c r="F317"/>
      <c r="G317"/>
    </row>
    <row r="318" spans="1:7" x14ac:dyDescent="0.2">
      <c r="A318" s="20">
        <v>44104</v>
      </c>
      <c r="B318" s="148" t="e">
        <f>(Forecasts!C318/Forecasts!C317)^12-1</f>
        <v>#DIV/0!</v>
      </c>
      <c r="C318"/>
      <c r="D318"/>
      <c r="E318"/>
      <c r="F318"/>
      <c r="G318"/>
    </row>
    <row r="319" spans="1:7" x14ac:dyDescent="0.2">
      <c r="A319" s="20">
        <v>44135</v>
      </c>
      <c r="B319" s="148" t="e">
        <f>(Forecasts!C319/Forecasts!C318)^12-1</f>
        <v>#DIV/0!</v>
      </c>
      <c r="C319"/>
      <c r="D319"/>
      <c r="E319"/>
      <c r="F319"/>
      <c r="G319"/>
    </row>
    <row r="320" spans="1:7" x14ac:dyDescent="0.2">
      <c r="A320" s="20">
        <v>44165</v>
      </c>
      <c r="B320" s="148" t="e">
        <f>(Forecasts!C320/Forecasts!C319)^12-1</f>
        <v>#DIV/0!</v>
      </c>
      <c r="C320"/>
      <c r="D320"/>
      <c r="E320"/>
      <c r="F320"/>
      <c r="G320"/>
    </row>
    <row r="321" spans="1:7" x14ac:dyDescent="0.2">
      <c r="A321" s="20">
        <v>44196</v>
      </c>
      <c r="B321" s="148" t="e">
        <f>(Forecasts!C321/Forecasts!C320)^12-1</f>
        <v>#DIV/0!</v>
      </c>
      <c r="C321"/>
      <c r="D321"/>
      <c r="E321"/>
      <c r="F321"/>
      <c r="G321"/>
    </row>
    <row r="322" spans="1:7" x14ac:dyDescent="0.2">
      <c r="A322" s="20">
        <v>44227</v>
      </c>
      <c r="B322" s="148" t="e">
        <f>(Forecasts!C322/Forecasts!C321)^12-1</f>
        <v>#DIV/0!</v>
      </c>
      <c r="C322"/>
      <c r="D322"/>
      <c r="E322"/>
      <c r="F322"/>
      <c r="G322"/>
    </row>
    <row r="323" spans="1:7" x14ac:dyDescent="0.2">
      <c r="A323" s="20">
        <v>44255</v>
      </c>
      <c r="B323" s="148" t="e">
        <f>(Forecasts!C323/Forecasts!C322)^12-1</f>
        <v>#DIV/0!</v>
      </c>
      <c r="C323"/>
      <c r="D323"/>
      <c r="E323"/>
      <c r="F323"/>
      <c r="G323"/>
    </row>
    <row r="324" spans="1:7" x14ac:dyDescent="0.2">
      <c r="A324" s="20">
        <v>44286</v>
      </c>
      <c r="B324" s="148" t="e">
        <f>(Forecasts!C324/Forecasts!C323)^12-1</f>
        <v>#DIV/0!</v>
      </c>
      <c r="C324"/>
      <c r="D324"/>
      <c r="E324"/>
      <c r="F324"/>
      <c r="G324"/>
    </row>
    <row r="325" spans="1:7" x14ac:dyDescent="0.2">
      <c r="A325" s="20">
        <v>44316</v>
      </c>
      <c r="B325" s="148" t="e">
        <f>(Forecasts!C325/Forecasts!C324)^12-1</f>
        <v>#DIV/0!</v>
      </c>
      <c r="C325"/>
      <c r="D325"/>
      <c r="E325"/>
      <c r="F325"/>
      <c r="G325"/>
    </row>
    <row r="326" spans="1:7" x14ac:dyDescent="0.2">
      <c r="A326" s="20">
        <v>44347</v>
      </c>
      <c r="B326" s="148" t="e">
        <f>(Forecasts!C326/Forecasts!C325)^12-1</f>
        <v>#DIV/0!</v>
      </c>
      <c r="C326"/>
      <c r="D326"/>
      <c r="E326"/>
      <c r="F326"/>
      <c r="G326"/>
    </row>
    <row r="327" spans="1:7" x14ac:dyDescent="0.2">
      <c r="A327" s="20">
        <v>44377</v>
      </c>
      <c r="B327" s="148" t="e">
        <f>(Forecasts!C327/Forecasts!C326)^12-1</f>
        <v>#DIV/0!</v>
      </c>
      <c r="C327"/>
      <c r="D327"/>
      <c r="E327"/>
      <c r="F327"/>
      <c r="G327"/>
    </row>
    <row r="328" spans="1:7" x14ac:dyDescent="0.2">
      <c r="A328" s="20">
        <v>44408</v>
      </c>
      <c r="B328" s="148" t="e">
        <f>(Forecasts!C328/Forecasts!C327)^12-1</f>
        <v>#DIV/0!</v>
      </c>
      <c r="C328"/>
      <c r="D328"/>
      <c r="E328"/>
      <c r="F328"/>
      <c r="G328"/>
    </row>
    <row r="329" spans="1:7" x14ac:dyDescent="0.2">
      <c r="A329" s="20">
        <v>44439</v>
      </c>
      <c r="B329" s="148" t="e">
        <f>(Forecasts!C329/Forecasts!C328)^12-1</f>
        <v>#DIV/0!</v>
      </c>
      <c r="C329"/>
      <c r="D329"/>
      <c r="E329"/>
      <c r="F329"/>
      <c r="G329"/>
    </row>
    <row r="330" spans="1:7" x14ac:dyDescent="0.2">
      <c r="A330" s="20">
        <v>44469</v>
      </c>
      <c r="B330" s="148" t="e">
        <f>(Forecasts!C330/Forecasts!C329)^12-1</f>
        <v>#DIV/0!</v>
      </c>
      <c r="C330"/>
      <c r="D330"/>
      <c r="E330"/>
      <c r="F330"/>
      <c r="G330"/>
    </row>
    <row r="331" spans="1:7" x14ac:dyDescent="0.2">
      <c r="A331" s="20">
        <v>44500</v>
      </c>
      <c r="B331" s="148" t="e">
        <f>(Forecasts!C331/Forecasts!C330)^12-1</f>
        <v>#DIV/0!</v>
      </c>
      <c r="C331"/>
      <c r="D331"/>
      <c r="E331"/>
      <c r="F331"/>
      <c r="G331"/>
    </row>
    <row r="332" spans="1:7" x14ac:dyDescent="0.2">
      <c r="A332" s="20">
        <v>44530</v>
      </c>
      <c r="B332" s="148" t="e">
        <f>(Forecasts!C332/Forecasts!C331)^12-1</f>
        <v>#DIV/0!</v>
      </c>
      <c r="C332"/>
      <c r="D332"/>
      <c r="E332"/>
      <c r="F332"/>
      <c r="G332"/>
    </row>
    <row r="333" spans="1:7" x14ac:dyDescent="0.2">
      <c r="A333" s="20">
        <v>44561</v>
      </c>
      <c r="B333" s="148" t="e">
        <f>(Forecasts!C333/Forecasts!C332)^12-1</f>
        <v>#DIV/0!</v>
      </c>
      <c r="C333"/>
      <c r="D333"/>
      <c r="E333"/>
      <c r="F333"/>
      <c r="G333"/>
    </row>
    <row r="334" spans="1:7" x14ac:dyDescent="0.2">
      <c r="A334" s="20">
        <v>44592</v>
      </c>
      <c r="B334" s="148" t="e">
        <f>(Forecasts!C334/Forecasts!C333)^12-1</f>
        <v>#DIV/0!</v>
      </c>
      <c r="C334"/>
      <c r="D334"/>
      <c r="E334"/>
      <c r="F334"/>
      <c r="G334"/>
    </row>
    <row r="335" spans="1:7" x14ac:dyDescent="0.2">
      <c r="A335" s="20">
        <v>44620</v>
      </c>
      <c r="B335" s="148" t="e">
        <f>(Forecasts!C335/Forecasts!C334)^12-1</f>
        <v>#DIV/0!</v>
      </c>
      <c r="C335"/>
      <c r="D335"/>
      <c r="E335"/>
      <c r="F335"/>
      <c r="G335"/>
    </row>
    <row r="336" spans="1:7" x14ac:dyDescent="0.2">
      <c r="A336" s="20">
        <v>44651</v>
      </c>
      <c r="B336" s="148" t="e">
        <f>(Forecasts!C336/Forecasts!C335)^12-1</f>
        <v>#DIV/0!</v>
      </c>
      <c r="C336"/>
      <c r="D336"/>
      <c r="E336"/>
      <c r="F336"/>
      <c r="G336"/>
    </row>
    <row r="337" spans="1:7" x14ac:dyDescent="0.2">
      <c r="A337" s="20">
        <v>44681</v>
      </c>
      <c r="B337" s="148" t="e">
        <f>(Forecasts!C337/Forecasts!C336)^12-1</f>
        <v>#DIV/0!</v>
      </c>
      <c r="C337"/>
      <c r="D337"/>
      <c r="E337"/>
      <c r="F337"/>
      <c r="G337"/>
    </row>
    <row r="338" spans="1:7" x14ac:dyDescent="0.2">
      <c r="A338" s="20">
        <v>44712</v>
      </c>
      <c r="B338" s="148" t="e">
        <f>(Forecasts!C338/Forecasts!C337)^12-1</f>
        <v>#DIV/0!</v>
      </c>
      <c r="C338"/>
      <c r="D338"/>
      <c r="E338"/>
      <c r="F338"/>
      <c r="G338"/>
    </row>
    <row r="339" spans="1:7" x14ac:dyDescent="0.2">
      <c r="A339" s="20">
        <v>44742</v>
      </c>
      <c r="B339" s="148" t="e">
        <f>(Forecasts!C339/Forecasts!C338)^12-1</f>
        <v>#DIV/0!</v>
      </c>
      <c r="C339"/>
      <c r="D339"/>
      <c r="E339"/>
      <c r="F339"/>
      <c r="G339"/>
    </row>
    <row r="340" spans="1:7" x14ac:dyDescent="0.2">
      <c r="A340" s="20">
        <v>44773</v>
      </c>
      <c r="B340" s="148" t="e">
        <f>(Forecasts!C340/Forecasts!C339)^12-1</f>
        <v>#DIV/0!</v>
      </c>
      <c r="C340"/>
      <c r="D340"/>
      <c r="E340"/>
      <c r="F340"/>
      <c r="G340"/>
    </row>
    <row r="341" spans="1:7" x14ac:dyDescent="0.2">
      <c r="A341" s="20">
        <v>44804</v>
      </c>
      <c r="B341" s="148" t="e">
        <f>(Forecasts!C341/Forecasts!C340)^12-1</f>
        <v>#DIV/0!</v>
      </c>
      <c r="C341"/>
      <c r="D341"/>
      <c r="E341"/>
      <c r="F341"/>
      <c r="G341"/>
    </row>
    <row r="342" spans="1:7" x14ac:dyDescent="0.2">
      <c r="A342" s="20">
        <v>44834</v>
      </c>
      <c r="B342" s="148" t="e">
        <f>(Forecasts!C342/Forecasts!C341)^12-1</f>
        <v>#DIV/0!</v>
      </c>
      <c r="C342"/>
      <c r="D342"/>
      <c r="E342"/>
      <c r="F342"/>
      <c r="G342"/>
    </row>
    <row r="343" spans="1:7" x14ac:dyDescent="0.2">
      <c r="A343" s="20">
        <v>44865</v>
      </c>
      <c r="B343" s="148" t="e">
        <f>(Forecasts!C343/Forecasts!C342)^12-1</f>
        <v>#DIV/0!</v>
      </c>
      <c r="C343"/>
      <c r="D343"/>
      <c r="E343"/>
      <c r="F343"/>
      <c r="G343"/>
    </row>
    <row r="344" spans="1:7" x14ac:dyDescent="0.2">
      <c r="A344" s="20">
        <v>44895</v>
      </c>
      <c r="B344" s="148" t="e">
        <f>(Forecasts!C344/Forecasts!C343)^12-1</f>
        <v>#DIV/0!</v>
      </c>
      <c r="C344"/>
      <c r="D344"/>
      <c r="E344"/>
      <c r="F344"/>
      <c r="G344"/>
    </row>
    <row r="345" spans="1:7" x14ac:dyDescent="0.2">
      <c r="A345" s="20">
        <v>44926</v>
      </c>
      <c r="B345" s="148" t="e">
        <f>(Forecasts!C345/Forecasts!C344)^12-1</f>
        <v>#DIV/0!</v>
      </c>
      <c r="C345"/>
      <c r="D345"/>
      <c r="E345"/>
      <c r="F345"/>
      <c r="G345"/>
    </row>
    <row r="346" spans="1:7" x14ac:dyDescent="0.2">
      <c r="A346" s="20">
        <v>44957</v>
      </c>
      <c r="B346" s="148" t="e">
        <f>(Forecasts!C346/Forecasts!C345)^12-1</f>
        <v>#DIV/0!</v>
      </c>
      <c r="C346"/>
      <c r="D346"/>
      <c r="E346"/>
      <c r="F346"/>
      <c r="G346"/>
    </row>
    <row r="347" spans="1:7" x14ac:dyDescent="0.2">
      <c r="A347" s="20">
        <v>44985</v>
      </c>
      <c r="B347" s="148" t="e">
        <f>(Forecasts!C347/Forecasts!C346)^12-1</f>
        <v>#DIV/0!</v>
      </c>
      <c r="C347"/>
      <c r="D347"/>
      <c r="E347"/>
      <c r="F347"/>
      <c r="G347"/>
    </row>
    <row r="348" spans="1:7" x14ac:dyDescent="0.2">
      <c r="A348" s="20">
        <v>45016</v>
      </c>
      <c r="B348" s="148" t="e">
        <f>(Forecasts!C348/Forecasts!C347)^12-1</f>
        <v>#DIV/0!</v>
      </c>
      <c r="C348"/>
      <c r="D348"/>
      <c r="E348"/>
      <c r="F348"/>
      <c r="G348"/>
    </row>
    <row r="349" spans="1:7" x14ac:dyDescent="0.2">
      <c r="B349" s="148" t="e">
        <f>(Forecasts!C349/Forecasts!C348)^12-1</f>
        <v>#DIV/0!</v>
      </c>
      <c r="C349"/>
      <c r="D349"/>
      <c r="E349"/>
      <c r="F349"/>
      <c r="G349"/>
    </row>
    <row r="350" spans="1:7" x14ac:dyDescent="0.2">
      <c r="B350" s="148" t="e">
        <f>(Forecasts!C350/Forecasts!C349)^12-1</f>
        <v>#DIV/0!</v>
      </c>
      <c r="C350"/>
      <c r="D350"/>
      <c r="E350"/>
      <c r="F350"/>
      <c r="G350"/>
    </row>
    <row r="351" spans="1:7" x14ac:dyDescent="0.2">
      <c r="B351" s="148" t="e">
        <f>(Forecasts!C351/Forecasts!C350)^12-1</f>
        <v>#DIV/0!</v>
      </c>
      <c r="C351"/>
      <c r="D351"/>
      <c r="E351"/>
      <c r="F351"/>
      <c r="G351"/>
    </row>
    <row r="352" spans="1:7" x14ac:dyDescent="0.2">
      <c r="B352" s="148" t="e">
        <f>(Forecasts!C352/Forecasts!C351)^12-1</f>
        <v>#DIV/0!</v>
      </c>
      <c r="C352"/>
      <c r="D352"/>
      <c r="E352"/>
      <c r="F352"/>
      <c r="G352"/>
    </row>
    <row r="353" spans="3:7" x14ac:dyDescent="0.2">
      <c r="C353"/>
      <c r="D353"/>
      <c r="E353"/>
      <c r="F353"/>
      <c r="G353"/>
    </row>
    <row r="354" spans="3:7" x14ac:dyDescent="0.2">
      <c r="C354"/>
      <c r="D354"/>
      <c r="E354"/>
      <c r="F354"/>
      <c r="G354"/>
    </row>
    <row r="355" spans="3:7" x14ac:dyDescent="0.2">
      <c r="C355"/>
      <c r="D355"/>
      <c r="E355"/>
      <c r="F355"/>
      <c r="G355"/>
    </row>
    <row r="356" spans="3:7" x14ac:dyDescent="0.2">
      <c r="C356"/>
      <c r="D356"/>
      <c r="E356"/>
      <c r="F356"/>
      <c r="G356"/>
    </row>
    <row r="357" spans="3:7" x14ac:dyDescent="0.2">
      <c r="C357"/>
      <c r="D357"/>
      <c r="E357"/>
      <c r="F357"/>
      <c r="G357"/>
    </row>
    <row r="358" spans="3:7" x14ac:dyDescent="0.2">
      <c r="C358"/>
      <c r="D358"/>
      <c r="E358"/>
      <c r="F358"/>
      <c r="G358"/>
    </row>
    <row r="359" spans="3:7" x14ac:dyDescent="0.2">
      <c r="C359"/>
      <c r="D359"/>
      <c r="E359"/>
      <c r="F359"/>
      <c r="G359"/>
    </row>
    <row r="360" spans="3:7" x14ac:dyDescent="0.2">
      <c r="C360"/>
      <c r="D360"/>
      <c r="E360"/>
      <c r="F360"/>
      <c r="G360"/>
    </row>
    <row r="361" spans="3:7" x14ac:dyDescent="0.2">
      <c r="C361"/>
      <c r="D361"/>
      <c r="E361"/>
      <c r="F361"/>
      <c r="G361"/>
    </row>
    <row r="362" spans="3:7" x14ac:dyDescent="0.2">
      <c r="C362"/>
      <c r="D362"/>
      <c r="E362"/>
      <c r="F362"/>
      <c r="G362"/>
    </row>
    <row r="363" spans="3:7" x14ac:dyDescent="0.2">
      <c r="C363"/>
      <c r="D363"/>
      <c r="E363"/>
      <c r="F363"/>
      <c r="G363"/>
    </row>
    <row r="364" spans="3:7" x14ac:dyDescent="0.2">
      <c r="C364"/>
      <c r="D364"/>
      <c r="E364"/>
      <c r="F364"/>
      <c r="G364"/>
    </row>
    <row r="365" spans="3:7" x14ac:dyDescent="0.2">
      <c r="C365"/>
      <c r="D365"/>
      <c r="E365"/>
      <c r="F365"/>
      <c r="G365"/>
    </row>
    <row r="366" spans="3:7" x14ac:dyDescent="0.2">
      <c r="C366"/>
      <c r="D366"/>
      <c r="E366"/>
      <c r="F366"/>
      <c r="G366"/>
    </row>
    <row r="367" spans="3:7" x14ac:dyDescent="0.2">
      <c r="C367"/>
      <c r="D367"/>
      <c r="E367"/>
      <c r="F367"/>
      <c r="G367"/>
    </row>
    <row r="368" spans="3:7" x14ac:dyDescent="0.2">
      <c r="C368"/>
      <c r="D368"/>
      <c r="E368"/>
      <c r="F368"/>
      <c r="G368"/>
    </row>
    <row r="369" spans="3:7" x14ac:dyDescent="0.2">
      <c r="C369"/>
      <c r="D369"/>
      <c r="E369"/>
      <c r="F369"/>
      <c r="G369"/>
    </row>
    <row r="370" spans="3:7" x14ac:dyDescent="0.2">
      <c r="C370"/>
      <c r="D370"/>
      <c r="E370"/>
      <c r="F370"/>
      <c r="G370"/>
    </row>
    <row r="371" spans="3:7" x14ac:dyDescent="0.2">
      <c r="C371"/>
      <c r="D371"/>
      <c r="E371"/>
      <c r="F371"/>
      <c r="G371"/>
    </row>
    <row r="372" spans="3:7" x14ac:dyDescent="0.2">
      <c r="C372"/>
      <c r="D372"/>
      <c r="E372"/>
      <c r="F372"/>
      <c r="G372"/>
    </row>
    <row r="373" spans="3:7" x14ac:dyDescent="0.2">
      <c r="C373"/>
      <c r="D373"/>
      <c r="E373"/>
      <c r="F373"/>
      <c r="G373"/>
    </row>
    <row r="374" spans="3:7" x14ac:dyDescent="0.2">
      <c r="C374"/>
      <c r="D374"/>
      <c r="E374"/>
      <c r="F374"/>
      <c r="G374"/>
    </row>
    <row r="375" spans="3:7" x14ac:dyDescent="0.2">
      <c r="C375"/>
      <c r="D375"/>
      <c r="E375"/>
      <c r="F375"/>
      <c r="G375"/>
    </row>
    <row r="376" spans="3:7" x14ac:dyDescent="0.2">
      <c r="C376"/>
      <c r="D376"/>
      <c r="E376"/>
      <c r="F376"/>
      <c r="G376"/>
    </row>
    <row r="377" spans="3:7" x14ac:dyDescent="0.2">
      <c r="C377"/>
      <c r="D377"/>
      <c r="E377"/>
      <c r="F377"/>
      <c r="G377"/>
    </row>
    <row r="378" spans="3:7" x14ac:dyDescent="0.2">
      <c r="C378"/>
      <c r="D378"/>
      <c r="E378"/>
      <c r="F378"/>
      <c r="G378"/>
    </row>
    <row r="379" spans="3:7" x14ac:dyDescent="0.2">
      <c r="C379"/>
      <c r="D379"/>
      <c r="E379"/>
      <c r="F379"/>
      <c r="G379"/>
    </row>
    <row r="380" spans="3:7" x14ac:dyDescent="0.2">
      <c r="C380"/>
      <c r="D380"/>
      <c r="E380"/>
      <c r="F380"/>
      <c r="G380"/>
    </row>
    <row r="381" spans="3:7" x14ac:dyDescent="0.2">
      <c r="C381"/>
      <c r="D381"/>
      <c r="E381"/>
      <c r="F381"/>
      <c r="G381"/>
    </row>
    <row r="382" spans="3:7" x14ac:dyDescent="0.2">
      <c r="C382"/>
      <c r="D382"/>
      <c r="E382"/>
      <c r="F382"/>
      <c r="G382"/>
    </row>
    <row r="383" spans="3:7" x14ac:dyDescent="0.2">
      <c r="C383"/>
      <c r="D383"/>
      <c r="E383"/>
      <c r="F383"/>
      <c r="G383"/>
    </row>
    <row r="384" spans="3:7" x14ac:dyDescent="0.2">
      <c r="C384"/>
      <c r="D384"/>
      <c r="E384"/>
      <c r="F384"/>
      <c r="G384"/>
    </row>
    <row r="385" spans="3:7" x14ac:dyDescent="0.2">
      <c r="C385"/>
      <c r="D385"/>
      <c r="E385"/>
      <c r="F385"/>
      <c r="G385"/>
    </row>
    <row r="386" spans="3:7" x14ac:dyDescent="0.2">
      <c r="C386"/>
      <c r="D386"/>
      <c r="E386"/>
      <c r="F386"/>
      <c r="G386"/>
    </row>
    <row r="387" spans="3:7" x14ac:dyDescent="0.2">
      <c r="C387"/>
      <c r="D387"/>
      <c r="E387"/>
      <c r="F387"/>
      <c r="G387"/>
    </row>
    <row r="388" spans="3:7" x14ac:dyDescent="0.2">
      <c r="C388"/>
      <c r="D388"/>
      <c r="E388"/>
      <c r="F388"/>
      <c r="G388"/>
    </row>
    <row r="389" spans="3:7" x14ac:dyDescent="0.2">
      <c r="C389"/>
      <c r="D389"/>
      <c r="E389"/>
      <c r="F389"/>
      <c r="G389"/>
    </row>
    <row r="390" spans="3:7" x14ac:dyDescent="0.2">
      <c r="C390"/>
      <c r="D390"/>
      <c r="E390"/>
      <c r="F390"/>
      <c r="G390"/>
    </row>
    <row r="391" spans="3:7" x14ac:dyDescent="0.2">
      <c r="C391"/>
      <c r="D391"/>
      <c r="E391"/>
      <c r="F391"/>
      <c r="G391"/>
    </row>
    <row r="392" spans="3:7" x14ac:dyDescent="0.2">
      <c r="C392"/>
      <c r="D392"/>
      <c r="E392"/>
      <c r="F392"/>
      <c r="G392"/>
    </row>
    <row r="393" spans="3:7" x14ac:dyDescent="0.2">
      <c r="C393"/>
      <c r="D393"/>
      <c r="E393"/>
      <c r="F393"/>
      <c r="G393"/>
    </row>
    <row r="394" spans="3:7" x14ac:dyDescent="0.2">
      <c r="C394"/>
      <c r="D394"/>
      <c r="E394"/>
      <c r="F394"/>
      <c r="G394"/>
    </row>
    <row r="395" spans="3:7" x14ac:dyDescent="0.2">
      <c r="C395"/>
      <c r="D395"/>
      <c r="E395"/>
      <c r="F395"/>
      <c r="G395"/>
    </row>
    <row r="396" spans="3:7" x14ac:dyDescent="0.2">
      <c r="C396"/>
      <c r="D396"/>
      <c r="E396"/>
      <c r="F396"/>
      <c r="G396"/>
    </row>
    <row r="397" spans="3:7" x14ac:dyDescent="0.2">
      <c r="C397"/>
      <c r="D397"/>
      <c r="E397"/>
      <c r="F397"/>
      <c r="G397"/>
    </row>
    <row r="398" spans="3:7" x14ac:dyDescent="0.2">
      <c r="C398"/>
      <c r="D398"/>
      <c r="E398"/>
      <c r="F398"/>
      <c r="G398"/>
    </row>
    <row r="399" spans="3:7" x14ac:dyDescent="0.2">
      <c r="C399"/>
      <c r="D399"/>
      <c r="E399"/>
      <c r="F399"/>
      <c r="G399"/>
    </row>
    <row r="400" spans="3:7" x14ac:dyDescent="0.2">
      <c r="C400"/>
      <c r="D400"/>
      <c r="E400"/>
      <c r="F400"/>
      <c r="G400"/>
    </row>
    <row r="401" spans="3:7" x14ac:dyDescent="0.2">
      <c r="C401"/>
      <c r="D401"/>
      <c r="E401"/>
      <c r="F401"/>
      <c r="G401"/>
    </row>
    <row r="402" spans="3:7" x14ac:dyDescent="0.2">
      <c r="C402"/>
      <c r="D402"/>
      <c r="E402"/>
      <c r="F402"/>
      <c r="G402"/>
    </row>
    <row r="403" spans="3:7" x14ac:dyDescent="0.2">
      <c r="C403"/>
      <c r="D403"/>
      <c r="E403"/>
      <c r="F403"/>
      <c r="G403"/>
    </row>
    <row r="404" spans="3:7" x14ac:dyDescent="0.2">
      <c r="C404"/>
      <c r="D404"/>
      <c r="E404"/>
      <c r="F404"/>
      <c r="G404"/>
    </row>
    <row r="405" spans="3:7" x14ac:dyDescent="0.2">
      <c r="C405"/>
      <c r="D405"/>
      <c r="E405"/>
      <c r="F405"/>
      <c r="G405"/>
    </row>
    <row r="406" spans="3:7" x14ac:dyDescent="0.2">
      <c r="C406"/>
      <c r="D406"/>
      <c r="E406"/>
      <c r="F406"/>
      <c r="G406"/>
    </row>
    <row r="407" spans="3:7" x14ac:dyDescent="0.2">
      <c r="C407"/>
      <c r="D407"/>
      <c r="E407"/>
      <c r="F407"/>
      <c r="G407"/>
    </row>
    <row r="408" spans="3:7" x14ac:dyDescent="0.2">
      <c r="C408"/>
      <c r="D408"/>
      <c r="E408"/>
      <c r="F408"/>
      <c r="G408"/>
    </row>
    <row r="409" spans="3:7" x14ac:dyDescent="0.2">
      <c r="C409"/>
      <c r="D409"/>
      <c r="E409"/>
      <c r="F409"/>
      <c r="G409"/>
    </row>
    <row r="410" spans="3:7" x14ac:dyDescent="0.2">
      <c r="C410"/>
      <c r="D410"/>
      <c r="E410"/>
      <c r="F410"/>
      <c r="G410"/>
    </row>
    <row r="411" spans="3:7" x14ac:dyDescent="0.2">
      <c r="C411"/>
      <c r="D411"/>
      <c r="E411"/>
      <c r="F411"/>
      <c r="G411"/>
    </row>
    <row r="412" spans="3:7" x14ac:dyDescent="0.2">
      <c r="C412"/>
      <c r="D412"/>
      <c r="E412"/>
      <c r="F412"/>
      <c r="G412"/>
    </row>
    <row r="413" spans="3:7" x14ac:dyDescent="0.2">
      <c r="C413"/>
      <c r="D413"/>
      <c r="E413"/>
      <c r="F413"/>
      <c r="G413"/>
    </row>
    <row r="414" spans="3:7" x14ac:dyDescent="0.2">
      <c r="C414"/>
      <c r="D414"/>
      <c r="E414"/>
      <c r="F414"/>
      <c r="G414"/>
    </row>
    <row r="415" spans="3:7" x14ac:dyDescent="0.2">
      <c r="C415"/>
      <c r="D415"/>
      <c r="E415"/>
      <c r="F415"/>
      <c r="G415"/>
    </row>
    <row r="416" spans="3:7" x14ac:dyDescent="0.2">
      <c r="C416"/>
      <c r="D416"/>
      <c r="E416"/>
      <c r="F416"/>
      <c r="G416"/>
    </row>
    <row r="417" spans="3:7" x14ac:dyDescent="0.2">
      <c r="C417"/>
      <c r="D417"/>
      <c r="E417"/>
      <c r="F417"/>
      <c r="G417"/>
    </row>
    <row r="418" spans="3:7" x14ac:dyDescent="0.2">
      <c r="C418"/>
      <c r="D418"/>
      <c r="E418"/>
      <c r="F418"/>
      <c r="G418"/>
    </row>
    <row r="419" spans="3:7" x14ac:dyDescent="0.2">
      <c r="C419"/>
      <c r="D419"/>
      <c r="E419"/>
      <c r="F419"/>
      <c r="G419"/>
    </row>
    <row r="420" spans="3:7" x14ac:dyDescent="0.2">
      <c r="C420"/>
      <c r="D420"/>
      <c r="E420"/>
      <c r="F420"/>
      <c r="G420"/>
    </row>
    <row r="421" spans="3:7" x14ac:dyDescent="0.2">
      <c r="C421"/>
      <c r="D421"/>
      <c r="E421"/>
      <c r="F421"/>
      <c r="G421"/>
    </row>
    <row r="422" spans="3:7" x14ac:dyDescent="0.2">
      <c r="C422"/>
      <c r="D422"/>
      <c r="E422"/>
      <c r="F422"/>
      <c r="G422"/>
    </row>
    <row r="423" spans="3:7" x14ac:dyDescent="0.2">
      <c r="C423"/>
      <c r="D423"/>
      <c r="E423"/>
      <c r="F423"/>
      <c r="G423"/>
    </row>
    <row r="424" spans="3:7" x14ac:dyDescent="0.2">
      <c r="C424"/>
      <c r="D424"/>
      <c r="E424"/>
      <c r="F424"/>
      <c r="G424"/>
    </row>
    <row r="425" spans="3:7" x14ac:dyDescent="0.2">
      <c r="C425"/>
      <c r="D425"/>
      <c r="E425"/>
      <c r="F425"/>
      <c r="G425"/>
    </row>
    <row r="426" spans="3:7" x14ac:dyDescent="0.2">
      <c r="C426"/>
      <c r="D426"/>
      <c r="E426"/>
      <c r="F426"/>
      <c r="G426"/>
    </row>
    <row r="427" spans="3:7" x14ac:dyDescent="0.2">
      <c r="C427"/>
      <c r="D427"/>
      <c r="E427"/>
      <c r="F427"/>
      <c r="G427"/>
    </row>
    <row r="428" spans="3:7" x14ac:dyDescent="0.2">
      <c r="C428"/>
      <c r="D428"/>
      <c r="E428"/>
      <c r="F428"/>
      <c r="G428"/>
    </row>
    <row r="429" spans="3:7" x14ac:dyDescent="0.2">
      <c r="C429"/>
      <c r="D429"/>
      <c r="E429"/>
      <c r="F429"/>
      <c r="G429"/>
    </row>
    <row r="430" spans="3:7" x14ac:dyDescent="0.2">
      <c r="C430"/>
      <c r="D430"/>
      <c r="E430"/>
      <c r="F430"/>
      <c r="G430"/>
    </row>
    <row r="431" spans="3:7" x14ac:dyDescent="0.2">
      <c r="C431"/>
      <c r="D431"/>
      <c r="E431"/>
      <c r="F431"/>
      <c r="G431"/>
    </row>
    <row r="432" spans="3:7" x14ac:dyDescent="0.2">
      <c r="C432"/>
      <c r="D432"/>
      <c r="E432"/>
      <c r="F432"/>
      <c r="G432"/>
    </row>
    <row r="433" spans="3:7" x14ac:dyDescent="0.2">
      <c r="C433"/>
      <c r="D433"/>
      <c r="E433"/>
      <c r="F433"/>
      <c r="G433"/>
    </row>
    <row r="434" spans="3:7" x14ac:dyDescent="0.2">
      <c r="C434"/>
      <c r="D434"/>
      <c r="E434"/>
      <c r="F434"/>
      <c r="G434"/>
    </row>
    <row r="435" spans="3:7" x14ac:dyDescent="0.2">
      <c r="C435"/>
      <c r="D435"/>
      <c r="E435"/>
      <c r="F435"/>
      <c r="G435"/>
    </row>
    <row r="436" spans="3:7" x14ac:dyDescent="0.2">
      <c r="C436"/>
      <c r="D436"/>
      <c r="E436"/>
      <c r="F436"/>
      <c r="G436"/>
    </row>
    <row r="437" spans="3:7" x14ac:dyDescent="0.2">
      <c r="C437"/>
      <c r="D437"/>
      <c r="E437"/>
      <c r="F437"/>
      <c r="G437"/>
    </row>
    <row r="438" spans="3:7" x14ac:dyDescent="0.2">
      <c r="C438"/>
      <c r="D438"/>
      <c r="E438"/>
      <c r="F438"/>
      <c r="G438"/>
    </row>
    <row r="439" spans="3:7" x14ac:dyDescent="0.2">
      <c r="C439"/>
      <c r="D439"/>
      <c r="E439"/>
      <c r="F439"/>
      <c r="G439"/>
    </row>
    <row r="440" spans="3:7" x14ac:dyDescent="0.2">
      <c r="C440"/>
      <c r="D440"/>
      <c r="E440"/>
      <c r="F440"/>
      <c r="G440"/>
    </row>
    <row r="441" spans="3:7" x14ac:dyDescent="0.2">
      <c r="C441"/>
      <c r="D441"/>
      <c r="E441"/>
      <c r="F441"/>
      <c r="G441"/>
    </row>
    <row r="442" spans="3:7" x14ac:dyDescent="0.2">
      <c r="C442"/>
      <c r="D442"/>
      <c r="E442"/>
      <c r="F442"/>
      <c r="G442"/>
    </row>
    <row r="443" spans="3:7" x14ac:dyDescent="0.2">
      <c r="C443"/>
      <c r="D443"/>
      <c r="E443"/>
      <c r="F443"/>
      <c r="G443"/>
    </row>
    <row r="444" spans="3:7" x14ac:dyDescent="0.2">
      <c r="C444"/>
      <c r="D444"/>
      <c r="E444"/>
      <c r="F444"/>
      <c r="G444"/>
    </row>
    <row r="445" spans="3:7" x14ac:dyDescent="0.2">
      <c r="C445"/>
      <c r="D445"/>
      <c r="E445"/>
      <c r="F445"/>
      <c r="G445"/>
    </row>
    <row r="446" spans="3:7" x14ac:dyDescent="0.2">
      <c r="C446"/>
      <c r="D446"/>
      <c r="E446"/>
      <c r="F446"/>
      <c r="G446"/>
    </row>
    <row r="447" spans="3:7" x14ac:dyDescent="0.2">
      <c r="C447"/>
      <c r="D447"/>
      <c r="E447"/>
      <c r="F447"/>
      <c r="G447"/>
    </row>
    <row r="448" spans="3:7" x14ac:dyDescent="0.2">
      <c r="C448"/>
      <c r="D448"/>
      <c r="E448"/>
      <c r="F448"/>
      <c r="G448"/>
    </row>
    <row r="449" spans="3:7" x14ac:dyDescent="0.2">
      <c r="C449"/>
      <c r="D449"/>
      <c r="E449"/>
      <c r="F449"/>
      <c r="G449"/>
    </row>
    <row r="450" spans="3:7" x14ac:dyDescent="0.2">
      <c r="C450"/>
      <c r="D450"/>
      <c r="E450"/>
      <c r="F450"/>
      <c r="G450"/>
    </row>
    <row r="451" spans="3:7" x14ac:dyDescent="0.2">
      <c r="C451"/>
      <c r="D451"/>
      <c r="E451"/>
      <c r="F451"/>
      <c r="G451"/>
    </row>
    <row r="452" spans="3:7" x14ac:dyDescent="0.2">
      <c r="C452"/>
      <c r="D452"/>
      <c r="E452"/>
      <c r="F452"/>
      <c r="G452"/>
    </row>
    <row r="453" spans="3:7" x14ac:dyDescent="0.2">
      <c r="C453"/>
      <c r="D453"/>
      <c r="E453"/>
      <c r="F453"/>
      <c r="G453"/>
    </row>
    <row r="454" spans="3:7" x14ac:dyDescent="0.2">
      <c r="C454"/>
      <c r="D454"/>
      <c r="E454"/>
      <c r="F454"/>
      <c r="G454"/>
    </row>
    <row r="455" spans="3:7" x14ac:dyDescent="0.2">
      <c r="C455"/>
      <c r="D455"/>
      <c r="E455"/>
      <c r="F455"/>
      <c r="G455"/>
    </row>
    <row r="456" spans="3:7" x14ac:dyDescent="0.2">
      <c r="C456"/>
      <c r="D456"/>
      <c r="E456"/>
      <c r="F456"/>
      <c r="G456"/>
    </row>
    <row r="457" spans="3:7" x14ac:dyDescent="0.2">
      <c r="C457"/>
      <c r="D457"/>
      <c r="E457"/>
      <c r="F457"/>
      <c r="G457"/>
    </row>
    <row r="458" spans="3:7" x14ac:dyDescent="0.2">
      <c r="C458"/>
      <c r="D458"/>
      <c r="E458"/>
      <c r="F458"/>
      <c r="G458"/>
    </row>
    <row r="459" spans="3:7" x14ac:dyDescent="0.2">
      <c r="C459"/>
      <c r="D459"/>
      <c r="E459"/>
      <c r="F459"/>
      <c r="G459"/>
    </row>
    <row r="460" spans="3:7" x14ac:dyDescent="0.2">
      <c r="C460"/>
      <c r="D460"/>
      <c r="E460"/>
      <c r="F460"/>
      <c r="G460"/>
    </row>
    <row r="461" spans="3:7" x14ac:dyDescent="0.2">
      <c r="C461"/>
      <c r="D461"/>
      <c r="E461"/>
      <c r="F461"/>
      <c r="G461"/>
    </row>
    <row r="462" spans="3:7" x14ac:dyDescent="0.2">
      <c r="C462"/>
      <c r="D462"/>
      <c r="E462"/>
      <c r="F462"/>
      <c r="G462"/>
    </row>
    <row r="463" spans="3:7" x14ac:dyDescent="0.2">
      <c r="C463"/>
      <c r="D463"/>
      <c r="E463"/>
      <c r="F463"/>
      <c r="G463"/>
    </row>
    <row r="464" spans="3:7" x14ac:dyDescent="0.2">
      <c r="C464"/>
      <c r="D464"/>
      <c r="E464"/>
      <c r="F464"/>
      <c r="G464"/>
    </row>
    <row r="465" spans="3:7" x14ac:dyDescent="0.2">
      <c r="C465"/>
      <c r="D465"/>
      <c r="E465"/>
      <c r="F465"/>
      <c r="G465"/>
    </row>
    <row r="466" spans="3:7" x14ac:dyDescent="0.2">
      <c r="C466"/>
      <c r="D466"/>
      <c r="E466"/>
      <c r="F466"/>
      <c r="G466"/>
    </row>
    <row r="467" spans="3:7" x14ac:dyDescent="0.2">
      <c r="C467"/>
      <c r="D467"/>
      <c r="E467"/>
      <c r="F467"/>
      <c r="G467"/>
    </row>
    <row r="468" spans="3:7" x14ac:dyDescent="0.2">
      <c r="C468"/>
      <c r="D468"/>
      <c r="E468"/>
      <c r="F468"/>
      <c r="G468"/>
    </row>
    <row r="469" spans="3:7" x14ac:dyDescent="0.2">
      <c r="C469"/>
      <c r="D469"/>
      <c r="E469"/>
      <c r="F469"/>
      <c r="G469"/>
    </row>
    <row r="470" spans="3:7" x14ac:dyDescent="0.2">
      <c r="C470"/>
      <c r="D470"/>
      <c r="E470"/>
      <c r="F470"/>
      <c r="G470"/>
    </row>
    <row r="471" spans="3:7" x14ac:dyDescent="0.2">
      <c r="C471"/>
      <c r="D471"/>
      <c r="E471"/>
      <c r="F471"/>
      <c r="G471"/>
    </row>
    <row r="472" spans="3:7" x14ac:dyDescent="0.2">
      <c r="C472"/>
      <c r="D472"/>
      <c r="E472"/>
      <c r="F472"/>
      <c r="G472"/>
    </row>
    <row r="473" spans="3:7" x14ac:dyDescent="0.2">
      <c r="C473"/>
      <c r="D473"/>
      <c r="E473"/>
      <c r="F473"/>
      <c r="G473"/>
    </row>
    <row r="474" spans="3:7" x14ac:dyDescent="0.2">
      <c r="C474"/>
      <c r="D474"/>
      <c r="E474"/>
      <c r="F474"/>
      <c r="G474"/>
    </row>
    <row r="475" spans="3:7" x14ac:dyDescent="0.2">
      <c r="C475"/>
      <c r="D475"/>
      <c r="E475"/>
      <c r="F475"/>
      <c r="G475"/>
    </row>
    <row r="476" spans="3:7" x14ac:dyDescent="0.2">
      <c r="C476"/>
      <c r="D476"/>
      <c r="E476"/>
      <c r="F476"/>
      <c r="G476"/>
    </row>
    <row r="477" spans="3:7" x14ac:dyDescent="0.2">
      <c r="C477"/>
      <c r="D477"/>
      <c r="E477"/>
      <c r="F477"/>
      <c r="G477"/>
    </row>
    <row r="478" spans="3:7" x14ac:dyDescent="0.2">
      <c r="C478"/>
      <c r="D478"/>
      <c r="E478"/>
      <c r="F478"/>
      <c r="G478"/>
    </row>
    <row r="479" spans="3:7" x14ac:dyDescent="0.2">
      <c r="C479"/>
      <c r="D479"/>
      <c r="E479"/>
      <c r="F479"/>
      <c r="G479"/>
    </row>
    <row r="480" spans="3:7" x14ac:dyDescent="0.2">
      <c r="C480"/>
      <c r="D480"/>
      <c r="E480"/>
      <c r="F480"/>
      <c r="G480"/>
    </row>
    <row r="481" spans="3:7" x14ac:dyDescent="0.2">
      <c r="C481"/>
      <c r="D481"/>
      <c r="E481"/>
      <c r="F481"/>
      <c r="G481"/>
    </row>
    <row r="482" spans="3:7" x14ac:dyDescent="0.2">
      <c r="C482"/>
      <c r="D482"/>
      <c r="E482"/>
      <c r="F482"/>
      <c r="G482"/>
    </row>
    <row r="483" spans="3:7" x14ac:dyDescent="0.2">
      <c r="C483"/>
      <c r="D483"/>
      <c r="E483"/>
      <c r="F483"/>
      <c r="G483"/>
    </row>
    <row r="484" spans="3:7" x14ac:dyDescent="0.2">
      <c r="C484"/>
      <c r="D484"/>
      <c r="E484"/>
      <c r="F484"/>
      <c r="G484"/>
    </row>
    <row r="485" spans="3:7" x14ac:dyDescent="0.2">
      <c r="C485"/>
      <c r="D485"/>
      <c r="E485"/>
      <c r="F485"/>
      <c r="G485"/>
    </row>
    <row r="486" spans="3:7" x14ac:dyDescent="0.2">
      <c r="C486"/>
      <c r="D486"/>
      <c r="E486"/>
      <c r="F486"/>
      <c r="G486"/>
    </row>
    <row r="487" spans="3:7" x14ac:dyDescent="0.2">
      <c r="C487"/>
      <c r="D487"/>
      <c r="E487"/>
      <c r="F487"/>
      <c r="G487"/>
    </row>
    <row r="488" spans="3:7" x14ac:dyDescent="0.2">
      <c r="C488"/>
      <c r="D488"/>
      <c r="E488"/>
      <c r="F488"/>
      <c r="G488"/>
    </row>
    <row r="489" spans="3:7" x14ac:dyDescent="0.2">
      <c r="C489"/>
      <c r="D489"/>
      <c r="E489"/>
      <c r="F489"/>
      <c r="G489"/>
    </row>
    <row r="490" spans="3:7" x14ac:dyDescent="0.2">
      <c r="C490"/>
      <c r="D490"/>
      <c r="E490"/>
      <c r="F490"/>
      <c r="G490"/>
    </row>
    <row r="491" spans="3:7" x14ac:dyDescent="0.2">
      <c r="C491"/>
      <c r="D491"/>
      <c r="E491"/>
      <c r="F491"/>
      <c r="G491"/>
    </row>
    <row r="492" spans="3:7" x14ac:dyDescent="0.2">
      <c r="C492"/>
      <c r="D492"/>
      <c r="E492"/>
      <c r="F492"/>
      <c r="G492"/>
    </row>
    <row r="493" spans="3:7" x14ac:dyDescent="0.2">
      <c r="C493"/>
      <c r="D493"/>
      <c r="E493"/>
      <c r="F493"/>
      <c r="G493"/>
    </row>
    <row r="494" spans="3:7" x14ac:dyDescent="0.2">
      <c r="C494"/>
      <c r="D494"/>
      <c r="E494"/>
      <c r="F494"/>
      <c r="G494"/>
    </row>
    <row r="495" spans="3:7" x14ac:dyDescent="0.2">
      <c r="C495"/>
      <c r="D495"/>
      <c r="E495"/>
      <c r="F495"/>
      <c r="G495"/>
    </row>
    <row r="496" spans="3:7" x14ac:dyDescent="0.2">
      <c r="C496"/>
      <c r="D496"/>
      <c r="E496"/>
      <c r="F496"/>
      <c r="G496"/>
    </row>
    <row r="497" spans="3:7" x14ac:dyDescent="0.2">
      <c r="C497"/>
      <c r="D497"/>
      <c r="E497"/>
      <c r="F497"/>
      <c r="G497"/>
    </row>
    <row r="498" spans="3:7" x14ac:dyDescent="0.2">
      <c r="C498"/>
      <c r="D498"/>
      <c r="E498"/>
      <c r="F498"/>
      <c r="G498"/>
    </row>
    <row r="499" spans="3:7" x14ac:dyDescent="0.2">
      <c r="C499"/>
      <c r="D499"/>
      <c r="E499"/>
      <c r="F499"/>
      <c r="G499"/>
    </row>
    <row r="500" spans="3:7" x14ac:dyDescent="0.2">
      <c r="C500"/>
      <c r="D500"/>
      <c r="E500"/>
      <c r="F500"/>
      <c r="G500"/>
    </row>
    <row r="501" spans="3:7" x14ac:dyDescent="0.2">
      <c r="C501"/>
      <c r="D501"/>
      <c r="E501"/>
      <c r="F501"/>
      <c r="G501"/>
    </row>
    <row r="502" spans="3:7" x14ac:dyDescent="0.2">
      <c r="C502"/>
      <c r="D502"/>
      <c r="E502"/>
      <c r="F502"/>
      <c r="G502"/>
    </row>
    <row r="503" spans="3:7" x14ac:dyDescent="0.2">
      <c r="C503"/>
      <c r="D503"/>
      <c r="E503"/>
      <c r="F503"/>
      <c r="G503"/>
    </row>
    <row r="504" spans="3:7" x14ac:dyDescent="0.2">
      <c r="C504"/>
      <c r="D504"/>
      <c r="E504"/>
      <c r="F504"/>
      <c r="G504"/>
    </row>
    <row r="505" spans="3:7" x14ac:dyDescent="0.2">
      <c r="C505"/>
      <c r="D505"/>
      <c r="E505"/>
      <c r="F505"/>
      <c r="G505"/>
    </row>
    <row r="506" spans="3:7" x14ac:dyDescent="0.2">
      <c r="C506"/>
      <c r="D506"/>
      <c r="E506"/>
      <c r="F506"/>
      <c r="G506"/>
    </row>
    <row r="507" spans="3:7" x14ac:dyDescent="0.2">
      <c r="C507"/>
      <c r="D507"/>
      <c r="E507"/>
      <c r="F507"/>
      <c r="G507"/>
    </row>
    <row r="508" spans="3:7" x14ac:dyDescent="0.2">
      <c r="C508"/>
      <c r="D508"/>
      <c r="E508"/>
      <c r="F508"/>
      <c r="G508"/>
    </row>
    <row r="509" spans="3:7" x14ac:dyDescent="0.2">
      <c r="C509"/>
      <c r="D509"/>
      <c r="E509"/>
      <c r="F509"/>
      <c r="G509"/>
    </row>
    <row r="510" spans="3:7" x14ac:dyDescent="0.2">
      <c r="C510"/>
      <c r="D510"/>
      <c r="E510"/>
      <c r="F510"/>
      <c r="G510"/>
    </row>
    <row r="511" spans="3:7" x14ac:dyDescent="0.2">
      <c r="C511"/>
      <c r="D511"/>
      <c r="E511"/>
      <c r="F511"/>
      <c r="G511"/>
    </row>
    <row r="512" spans="3:7" x14ac:dyDescent="0.2">
      <c r="C512"/>
      <c r="D512"/>
      <c r="E512"/>
      <c r="F512"/>
      <c r="G512"/>
    </row>
    <row r="513" spans="3:7" x14ac:dyDescent="0.2">
      <c r="C513"/>
      <c r="D513"/>
      <c r="E513"/>
      <c r="F513"/>
      <c r="G513"/>
    </row>
    <row r="514" spans="3:7" x14ac:dyDescent="0.2">
      <c r="C514"/>
      <c r="D514"/>
      <c r="E514"/>
      <c r="F514"/>
      <c r="G514"/>
    </row>
    <row r="515" spans="3:7" x14ac:dyDescent="0.2">
      <c r="C515"/>
      <c r="D515"/>
      <c r="E515"/>
      <c r="F515"/>
      <c r="G515"/>
    </row>
    <row r="516" spans="3:7" x14ac:dyDescent="0.2">
      <c r="C516"/>
      <c r="D516"/>
      <c r="E516"/>
      <c r="F516"/>
      <c r="G516"/>
    </row>
    <row r="517" spans="3:7" x14ac:dyDescent="0.2">
      <c r="C517"/>
      <c r="D517"/>
      <c r="E517"/>
      <c r="F517"/>
      <c r="G517"/>
    </row>
    <row r="518" spans="3:7" x14ac:dyDescent="0.2">
      <c r="C518"/>
      <c r="D518"/>
      <c r="E518"/>
      <c r="F518"/>
      <c r="G518"/>
    </row>
    <row r="519" spans="3:7" x14ac:dyDescent="0.2">
      <c r="C519"/>
      <c r="D519"/>
      <c r="E519"/>
      <c r="F519"/>
      <c r="G519"/>
    </row>
    <row r="520" spans="3:7" x14ac:dyDescent="0.2">
      <c r="C520"/>
      <c r="D520"/>
      <c r="E520"/>
      <c r="F520"/>
      <c r="G520"/>
    </row>
    <row r="521" spans="3:7" x14ac:dyDescent="0.2">
      <c r="C521"/>
      <c r="D521"/>
      <c r="E521"/>
      <c r="F521"/>
      <c r="G521"/>
    </row>
    <row r="522" spans="3:7" x14ac:dyDescent="0.2">
      <c r="C522"/>
      <c r="D522"/>
      <c r="E522"/>
      <c r="F522"/>
      <c r="G522"/>
    </row>
    <row r="523" spans="3:7" x14ac:dyDescent="0.2">
      <c r="C523"/>
      <c r="D523"/>
      <c r="E523"/>
      <c r="F523"/>
      <c r="G523"/>
    </row>
    <row r="524" spans="3:7" x14ac:dyDescent="0.2">
      <c r="C524"/>
      <c r="D524"/>
      <c r="E524"/>
      <c r="F524"/>
      <c r="G524"/>
    </row>
    <row r="525" spans="3:7" x14ac:dyDescent="0.2">
      <c r="C525"/>
      <c r="D525"/>
      <c r="E525"/>
      <c r="F525"/>
      <c r="G525"/>
    </row>
    <row r="526" spans="3:7" x14ac:dyDescent="0.2">
      <c r="C526"/>
      <c r="D526"/>
      <c r="E526"/>
      <c r="F526"/>
      <c r="G526"/>
    </row>
    <row r="527" spans="3:7" x14ac:dyDescent="0.2">
      <c r="C527"/>
      <c r="D527"/>
      <c r="E527"/>
      <c r="F527"/>
      <c r="G527"/>
    </row>
    <row r="528" spans="3:7" x14ac:dyDescent="0.2">
      <c r="C528"/>
      <c r="D528"/>
      <c r="E528"/>
      <c r="F528"/>
      <c r="G528"/>
    </row>
    <row r="529" spans="3:7" x14ac:dyDescent="0.2">
      <c r="C529"/>
      <c r="D529"/>
      <c r="E529"/>
      <c r="F529"/>
      <c r="G529"/>
    </row>
    <row r="530" spans="3:7" x14ac:dyDescent="0.2">
      <c r="C530"/>
      <c r="D530"/>
      <c r="E530"/>
      <c r="F530"/>
      <c r="G530"/>
    </row>
    <row r="531" spans="3:7" x14ac:dyDescent="0.2">
      <c r="C531"/>
      <c r="D531"/>
      <c r="E531"/>
      <c r="F531"/>
      <c r="G531"/>
    </row>
    <row r="532" spans="3:7" x14ac:dyDescent="0.2">
      <c r="C532"/>
      <c r="D532"/>
      <c r="E532"/>
      <c r="F532"/>
      <c r="G532"/>
    </row>
    <row r="533" spans="3:7" x14ac:dyDescent="0.2">
      <c r="C533"/>
      <c r="D533"/>
      <c r="E533"/>
      <c r="F533"/>
      <c r="G533"/>
    </row>
    <row r="534" spans="3:7" x14ac:dyDescent="0.2">
      <c r="C534"/>
      <c r="D534"/>
      <c r="E534"/>
      <c r="F534"/>
      <c r="G534"/>
    </row>
    <row r="535" spans="3:7" x14ac:dyDescent="0.2">
      <c r="C535"/>
      <c r="D535"/>
      <c r="E535"/>
      <c r="F535"/>
      <c r="G535"/>
    </row>
    <row r="536" spans="3:7" x14ac:dyDescent="0.2">
      <c r="C536"/>
      <c r="D536"/>
      <c r="E536"/>
      <c r="F536"/>
      <c r="G536"/>
    </row>
    <row r="537" spans="3:7" x14ac:dyDescent="0.2">
      <c r="C537"/>
      <c r="D537"/>
      <c r="E537"/>
      <c r="F537"/>
      <c r="G537"/>
    </row>
    <row r="538" spans="3:7" x14ac:dyDescent="0.2">
      <c r="C538"/>
      <c r="D538"/>
      <c r="E538"/>
      <c r="F538"/>
      <c r="G538"/>
    </row>
    <row r="539" spans="3:7" x14ac:dyDescent="0.2">
      <c r="C539"/>
      <c r="D539"/>
      <c r="E539"/>
      <c r="F539"/>
      <c r="G539"/>
    </row>
    <row r="540" spans="3:7" x14ac:dyDescent="0.2">
      <c r="C540"/>
      <c r="D540"/>
      <c r="E540"/>
      <c r="F540"/>
      <c r="G540"/>
    </row>
    <row r="541" spans="3:7" x14ac:dyDescent="0.2">
      <c r="C541"/>
      <c r="D541"/>
      <c r="E541"/>
      <c r="F541"/>
      <c r="G541"/>
    </row>
    <row r="542" spans="3:7" x14ac:dyDescent="0.2">
      <c r="C542"/>
      <c r="D542"/>
      <c r="E542"/>
      <c r="F542"/>
      <c r="G542"/>
    </row>
    <row r="543" spans="3:7" x14ac:dyDescent="0.2">
      <c r="C543"/>
      <c r="D543"/>
      <c r="E543"/>
      <c r="F543"/>
      <c r="G543"/>
    </row>
    <row r="544" spans="3:7" x14ac:dyDescent="0.2">
      <c r="C544"/>
      <c r="D544"/>
      <c r="E544"/>
      <c r="F544"/>
      <c r="G544"/>
    </row>
    <row r="545" spans="3:7" x14ac:dyDescent="0.2">
      <c r="C545"/>
      <c r="D545"/>
      <c r="E545"/>
      <c r="F545"/>
      <c r="G545"/>
    </row>
    <row r="546" spans="3:7" x14ac:dyDescent="0.2">
      <c r="C546"/>
      <c r="D546"/>
      <c r="E546"/>
      <c r="F546"/>
      <c r="G546"/>
    </row>
    <row r="547" spans="3:7" x14ac:dyDescent="0.2">
      <c r="C547"/>
      <c r="D547"/>
      <c r="E547"/>
      <c r="F547"/>
      <c r="G547"/>
    </row>
    <row r="548" spans="3:7" x14ac:dyDescent="0.2">
      <c r="C548"/>
      <c r="D548"/>
      <c r="E548"/>
      <c r="F548"/>
      <c r="G548"/>
    </row>
    <row r="549" spans="3:7" x14ac:dyDescent="0.2">
      <c r="C549"/>
      <c r="D549"/>
      <c r="E549"/>
      <c r="F549"/>
      <c r="G549"/>
    </row>
    <row r="550" spans="3:7" x14ac:dyDescent="0.2">
      <c r="C550"/>
      <c r="D550"/>
      <c r="E550"/>
      <c r="F550"/>
      <c r="G550"/>
    </row>
    <row r="551" spans="3:7" x14ac:dyDescent="0.2">
      <c r="C551"/>
      <c r="D551"/>
      <c r="E551"/>
      <c r="F551"/>
      <c r="G551"/>
    </row>
    <row r="552" spans="3:7" x14ac:dyDescent="0.2">
      <c r="C552"/>
      <c r="D552"/>
      <c r="E552"/>
      <c r="F552"/>
      <c r="G552"/>
    </row>
    <row r="553" spans="3:7" x14ac:dyDescent="0.2">
      <c r="C553"/>
      <c r="D553"/>
      <c r="E553"/>
      <c r="F553"/>
      <c r="G553"/>
    </row>
    <row r="554" spans="3:7" x14ac:dyDescent="0.2">
      <c r="C554"/>
      <c r="D554"/>
      <c r="E554"/>
      <c r="F554"/>
      <c r="G554"/>
    </row>
    <row r="555" spans="3:7" x14ac:dyDescent="0.2">
      <c r="C555"/>
      <c r="D555"/>
      <c r="E555"/>
      <c r="F555"/>
      <c r="G555"/>
    </row>
    <row r="556" spans="3:7" x14ac:dyDescent="0.2">
      <c r="C556"/>
      <c r="D556"/>
      <c r="E556"/>
      <c r="F556"/>
      <c r="G556"/>
    </row>
    <row r="557" spans="3:7" x14ac:dyDescent="0.2">
      <c r="C557"/>
      <c r="D557"/>
      <c r="E557"/>
      <c r="F557"/>
      <c r="G557"/>
    </row>
    <row r="558" spans="3:7" x14ac:dyDescent="0.2">
      <c r="C558"/>
      <c r="D558"/>
      <c r="E558"/>
      <c r="F558"/>
      <c r="G558"/>
    </row>
    <row r="559" spans="3:7" x14ac:dyDescent="0.2">
      <c r="C559"/>
      <c r="D559"/>
      <c r="E559"/>
      <c r="F559"/>
      <c r="G559"/>
    </row>
    <row r="560" spans="3:7" x14ac:dyDescent="0.2">
      <c r="C560"/>
      <c r="D560"/>
      <c r="E560"/>
      <c r="F560"/>
      <c r="G560"/>
    </row>
    <row r="561" spans="3:7" x14ac:dyDescent="0.2">
      <c r="C561"/>
      <c r="D561"/>
      <c r="E561"/>
      <c r="F561"/>
      <c r="G561"/>
    </row>
    <row r="562" spans="3:7" x14ac:dyDescent="0.2">
      <c r="C562"/>
      <c r="D562"/>
      <c r="E562"/>
      <c r="F562"/>
      <c r="G562"/>
    </row>
    <row r="563" spans="3:7" x14ac:dyDescent="0.2">
      <c r="C563"/>
      <c r="D563"/>
      <c r="E563"/>
      <c r="F563"/>
      <c r="G563"/>
    </row>
    <row r="564" spans="3:7" x14ac:dyDescent="0.2">
      <c r="C564"/>
      <c r="D564"/>
      <c r="E564"/>
      <c r="F564"/>
      <c r="G564"/>
    </row>
    <row r="565" spans="3:7" x14ac:dyDescent="0.2">
      <c r="C565"/>
      <c r="D565"/>
      <c r="E565"/>
      <c r="F565"/>
      <c r="G565"/>
    </row>
    <row r="566" spans="3:7" x14ac:dyDescent="0.2">
      <c r="C566"/>
      <c r="D566"/>
      <c r="E566"/>
      <c r="F566"/>
      <c r="G566"/>
    </row>
    <row r="567" spans="3:7" x14ac:dyDescent="0.2">
      <c r="C567"/>
      <c r="D567"/>
      <c r="E567"/>
      <c r="F567"/>
      <c r="G567"/>
    </row>
    <row r="568" spans="3:7" x14ac:dyDescent="0.2">
      <c r="C568"/>
      <c r="D568"/>
      <c r="E568"/>
      <c r="F568"/>
      <c r="G568"/>
    </row>
    <row r="569" spans="3:7" x14ac:dyDescent="0.2">
      <c r="C569"/>
      <c r="D569"/>
      <c r="E569"/>
      <c r="F569"/>
      <c r="G569"/>
    </row>
    <row r="570" spans="3:7" x14ac:dyDescent="0.2">
      <c r="C570"/>
      <c r="D570"/>
      <c r="E570"/>
      <c r="F570"/>
      <c r="G570"/>
    </row>
    <row r="571" spans="3:7" x14ac:dyDescent="0.2">
      <c r="C571"/>
      <c r="D571"/>
      <c r="E571"/>
      <c r="F571"/>
      <c r="G571"/>
    </row>
    <row r="572" spans="3:7" x14ac:dyDescent="0.2">
      <c r="C572"/>
      <c r="D572"/>
      <c r="E572"/>
      <c r="F572"/>
      <c r="G572"/>
    </row>
    <row r="573" spans="3:7" x14ac:dyDescent="0.2">
      <c r="C573"/>
      <c r="D573"/>
      <c r="E573"/>
      <c r="F573"/>
      <c r="G573"/>
    </row>
    <row r="574" spans="3:7" x14ac:dyDescent="0.2">
      <c r="C574"/>
      <c r="D574"/>
      <c r="E574"/>
      <c r="F574"/>
      <c r="G574"/>
    </row>
    <row r="575" spans="3:7" x14ac:dyDescent="0.2">
      <c r="C575"/>
      <c r="D575"/>
      <c r="E575"/>
      <c r="F575"/>
      <c r="G575"/>
    </row>
    <row r="576" spans="3:7" x14ac:dyDescent="0.2">
      <c r="C576"/>
      <c r="D576"/>
      <c r="E576"/>
      <c r="F576"/>
      <c r="G576"/>
    </row>
    <row r="577" spans="3:7" x14ac:dyDescent="0.2">
      <c r="C577"/>
      <c r="D577"/>
      <c r="E577"/>
      <c r="F577"/>
      <c r="G577"/>
    </row>
    <row r="578" spans="3:7" x14ac:dyDescent="0.2">
      <c r="C578"/>
      <c r="D578"/>
      <c r="E578"/>
      <c r="F578"/>
      <c r="G578"/>
    </row>
    <row r="579" spans="3:7" x14ac:dyDescent="0.2">
      <c r="C579"/>
      <c r="D579"/>
      <c r="E579"/>
      <c r="F579"/>
      <c r="G579"/>
    </row>
    <row r="580" spans="3:7" x14ac:dyDescent="0.2">
      <c r="C580"/>
      <c r="D580"/>
      <c r="E580"/>
      <c r="F580"/>
      <c r="G580"/>
    </row>
    <row r="581" spans="3:7" x14ac:dyDescent="0.2">
      <c r="C581"/>
      <c r="D581"/>
      <c r="E581"/>
      <c r="F581"/>
      <c r="G581"/>
    </row>
    <row r="582" spans="3:7" x14ac:dyDescent="0.2">
      <c r="C582"/>
      <c r="D582"/>
      <c r="E582"/>
      <c r="F582"/>
      <c r="G582"/>
    </row>
    <row r="583" spans="3:7" x14ac:dyDescent="0.2">
      <c r="C583"/>
      <c r="D583"/>
      <c r="E583"/>
      <c r="F583"/>
      <c r="G583"/>
    </row>
    <row r="584" spans="3:7" x14ac:dyDescent="0.2">
      <c r="C584"/>
      <c r="D584"/>
      <c r="E584"/>
      <c r="F584"/>
      <c r="G584"/>
    </row>
    <row r="585" spans="3:7" x14ac:dyDescent="0.2">
      <c r="C585"/>
      <c r="D585"/>
      <c r="E585"/>
      <c r="F585"/>
      <c r="G585"/>
    </row>
    <row r="586" spans="3:7" x14ac:dyDescent="0.2">
      <c r="C586"/>
      <c r="D586"/>
      <c r="E586"/>
      <c r="F586"/>
      <c r="G586"/>
    </row>
    <row r="587" spans="3:7" x14ac:dyDescent="0.2">
      <c r="C587"/>
      <c r="D587"/>
      <c r="E587"/>
      <c r="F587"/>
      <c r="G587"/>
    </row>
    <row r="588" spans="3:7" x14ac:dyDescent="0.2">
      <c r="C588"/>
      <c r="D588"/>
      <c r="E588"/>
      <c r="F588"/>
      <c r="G588"/>
    </row>
    <row r="589" spans="3:7" x14ac:dyDescent="0.2">
      <c r="C589"/>
      <c r="D589"/>
      <c r="E589"/>
      <c r="F589"/>
      <c r="G589"/>
    </row>
    <row r="590" spans="3:7" x14ac:dyDescent="0.2">
      <c r="C590"/>
      <c r="D590"/>
      <c r="E590"/>
      <c r="F590"/>
      <c r="G590"/>
    </row>
    <row r="591" spans="3:7" x14ac:dyDescent="0.2">
      <c r="C591"/>
      <c r="D591"/>
      <c r="E591"/>
      <c r="F591"/>
      <c r="G591"/>
    </row>
    <row r="592" spans="3:7" x14ac:dyDescent="0.2">
      <c r="C592"/>
      <c r="D592"/>
      <c r="E592"/>
      <c r="F592"/>
      <c r="G592"/>
    </row>
    <row r="593" spans="3:7" x14ac:dyDescent="0.2">
      <c r="C593"/>
      <c r="D593"/>
      <c r="E593"/>
      <c r="F593"/>
      <c r="G593"/>
    </row>
    <row r="594" spans="3:7" x14ac:dyDescent="0.2">
      <c r="C594"/>
      <c r="D594"/>
      <c r="E594"/>
      <c r="F594"/>
      <c r="G594"/>
    </row>
    <row r="595" spans="3:7" x14ac:dyDescent="0.2">
      <c r="C595"/>
      <c r="D595"/>
      <c r="E595"/>
      <c r="F595"/>
      <c r="G595"/>
    </row>
    <row r="596" spans="3:7" x14ac:dyDescent="0.2">
      <c r="C596"/>
      <c r="D596"/>
      <c r="E596"/>
      <c r="F596"/>
      <c r="G596"/>
    </row>
    <row r="597" spans="3:7" x14ac:dyDescent="0.2">
      <c r="C597"/>
      <c r="D597"/>
      <c r="E597"/>
      <c r="F597"/>
      <c r="G597"/>
    </row>
    <row r="598" spans="3:7" x14ac:dyDescent="0.2">
      <c r="C598"/>
      <c r="D598"/>
      <c r="E598"/>
      <c r="F598"/>
      <c r="G598"/>
    </row>
    <row r="599" spans="3:7" x14ac:dyDescent="0.2">
      <c r="C599"/>
      <c r="D599"/>
      <c r="E599"/>
      <c r="F599"/>
      <c r="G599"/>
    </row>
    <row r="600" spans="3:7" x14ac:dyDescent="0.2">
      <c r="C600"/>
      <c r="D600"/>
      <c r="E600"/>
      <c r="F600"/>
      <c r="G600"/>
    </row>
    <row r="601" spans="3:7" x14ac:dyDescent="0.2">
      <c r="C601"/>
      <c r="D601"/>
      <c r="E601"/>
      <c r="F601"/>
      <c r="G601"/>
    </row>
    <row r="602" spans="3:7" x14ac:dyDescent="0.2">
      <c r="C602"/>
      <c r="D602"/>
      <c r="E602"/>
      <c r="F602"/>
      <c r="G602"/>
    </row>
    <row r="603" spans="3:7" x14ac:dyDescent="0.2">
      <c r="C603"/>
      <c r="D603"/>
      <c r="E603"/>
      <c r="F603"/>
      <c r="G603"/>
    </row>
    <row r="604" spans="3:7" x14ac:dyDescent="0.2">
      <c r="C604"/>
      <c r="D604"/>
      <c r="E604"/>
      <c r="F604"/>
      <c r="G604"/>
    </row>
    <row r="605" spans="3:7" x14ac:dyDescent="0.2">
      <c r="C605"/>
      <c r="D605"/>
      <c r="E605"/>
      <c r="F605"/>
      <c r="G605"/>
    </row>
    <row r="606" spans="3:7" x14ac:dyDescent="0.2">
      <c r="C606"/>
      <c r="D606"/>
      <c r="E606"/>
      <c r="F606"/>
      <c r="G606"/>
    </row>
    <row r="607" spans="3:7" x14ac:dyDescent="0.2">
      <c r="C607"/>
      <c r="D607"/>
      <c r="E607"/>
      <c r="F607"/>
      <c r="G607"/>
    </row>
    <row r="608" spans="3:7" x14ac:dyDescent="0.2">
      <c r="C608"/>
      <c r="D608"/>
      <c r="E608"/>
      <c r="F608"/>
      <c r="G608"/>
    </row>
    <row r="609" spans="3:7" x14ac:dyDescent="0.2">
      <c r="C609"/>
      <c r="D609"/>
      <c r="E609"/>
      <c r="F609"/>
      <c r="G609"/>
    </row>
    <row r="610" spans="3:7" x14ac:dyDescent="0.2">
      <c r="C610"/>
      <c r="D610"/>
      <c r="E610"/>
      <c r="F610"/>
      <c r="G610"/>
    </row>
    <row r="611" spans="3:7" x14ac:dyDescent="0.2">
      <c r="C611"/>
      <c r="D611"/>
      <c r="E611"/>
      <c r="F611"/>
      <c r="G611"/>
    </row>
    <row r="612" spans="3:7" x14ac:dyDescent="0.2">
      <c r="C612"/>
      <c r="D612"/>
      <c r="E612"/>
      <c r="F612"/>
      <c r="G612"/>
    </row>
    <row r="613" spans="3:7" x14ac:dyDescent="0.2">
      <c r="C613"/>
      <c r="D613"/>
      <c r="E613"/>
      <c r="F613"/>
      <c r="G613"/>
    </row>
    <row r="614" spans="3:7" x14ac:dyDescent="0.2">
      <c r="C614"/>
      <c r="D614"/>
      <c r="E614"/>
      <c r="F614"/>
      <c r="G614"/>
    </row>
    <row r="615" spans="3:7" x14ac:dyDescent="0.2">
      <c r="C615"/>
      <c r="D615"/>
      <c r="E615"/>
      <c r="F615"/>
      <c r="G615"/>
    </row>
    <row r="616" spans="3:7" x14ac:dyDescent="0.2">
      <c r="C616"/>
      <c r="D616"/>
      <c r="E616"/>
      <c r="F616"/>
      <c r="G616"/>
    </row>
    <row r="617" spans="3:7" x14ac:dyDescent="0.2">
      <c r="C617"/>
      <c r="D617"/>
      <c r="E617"/>
      <c r="F617"/>
      <c r="G617"/>
    </row>
    <row r="618" spans="3:7" x14ac:dyDescent="0.2">
      <c r="C618"/>
      <c r="D618"/>
      <c r="E618"/>
      <c r="F618"/>
      <c r="G618"/>
    </row>
    <row r="619" spans="3:7" x14ac:dyDescent="0.2">
      <c r="C619"/>
      <c r="D619"/>
      <c r="E619"/>
      <c r="F619"/>
      <c r="G619"/>
    </row>
    <row r="620" spans="3:7" x14ac:dyDescent="0.2">
      <c r="C620"/>
      <c r="D620"/>
      <c r="E620"/>
      <c r="F620"/>
      <c r="G620"/>
    </row>
    <row r="621" spans="3:7" x14ac:dyDescent="0.2">
      <c r="C621"/>
      <c r="D621"/>
      <c r="E621"/>
      <c r="F621"/>
      <c r="G621"/>
    </row>
    <row r="622" spans="3:7" x14ac:dyDescent="0.2">
      <c r="C622"/>
      <c r="D622"/>
      <c r="E622"/>
      <c r="F622"/>
      <c r="G622"/>
    </row>
    <row r="623" spans="3:7" x14ac:dyDescent="0.2">
      <c r="C623"/>
      <c r="D623"/>
      <c r="E623"/>
      <c r="F623"/>
      <c r="G623"/>
    </row>
    <row r="624" spans="3:7" x14ac:dyDescent="0.2">
      <c r="C624"/>
      <c r="D624"/>
      <c r="E624"/>
      <c r="F624"/>
      <c r="G624"/>
    </row>
    <row r="625" spans="3:7" x14ac:dyDescent="0.2">
      <c r="C625"/>
      <c r="D625"/>
      <c r="E625"/>
      <c r="F625"/>
      <c r="G625"/>
    </row>
    <row r="626" spans="3:7" x14ac:dyDescent="0.2">
      <c r="C626"/>
      <c r="D626"/>
      <c r="E626"/>
      <c r="F626"/>
      <c r="G626"/>
    </row>
    <row r="627" spans="3:7" x14ac:dyDescent="0.2">
      <c r="C627"/>
      <c r="D627"/>
      <c r="E627"/>
      <c r="F627"/>
      <c r="G627"/>
    </row>
    <row r="628" spans="3:7" x14ac:dyDescent="0.2">
      <c r="C628"/>
      <c r="D628"/>
      <c r="E628"/>
      <c r="F628"/>
      <c r="G628"/>
    </row>
    <row r="629" spans="3:7" x14ac:dyDescent="0.2">
      <c r="C629"/>
      <c r="D629"/>
      <c r="E629"/>
      <c r="F629"/>
      <c r="G629"/>
    </row>
    <row r="630" spans="3:7" x14ac:dyDescent="0.2">
      <c r="C630"/>
      <c r="D630"/>
      <c r="E630"/>
      <c r="F630"/>
      <c r="G630"/>
    </row>
    <row r="631" spans="3:7" x14ac:dyDescent="0.2">
      <c r="C631"/>
      <c r="D631"/>
      <c r="E631"/>
      <c r="F631"/>
      <c r="G631"/>
    </row>
    <row r="632" spans="3:7" x14ac:dyDescent="0.2">
      <c r="C632"/>
      <c r="D632"/>
      <c r="E632"/>
      <c r="F632"/>
      <c r="G632"/>
    </row>
    <row r="633" spans="3:7" x14ac:dyDescent="0.2">
      <c r="C633"/>
      <c r="D633"/>
      <c r="E633"/>
      <c r="F633"/>
      <c r="G633"/>
    </row>
    <row r="634" spans="3:7" x14ac:dyDescent="0.2">
      <c r="C634"/>
      <c r="D634"/>
      <c r="E634"/>
      <c r="F634"/>
      <c r="G634"/>
    </row>
    <row r="635" spans="3:7" x14ac:dyDescent="0.2">
      <c r="C635"/>
      <c r="D635"/>
      <c r="E635"/>
      <c r="F635"/>
      <c r="G635"/>
    </row>
    <row r="636" spans="3:7" x14ac:dyDescent="0.2">
      <c r="C636"/>
      <c r="D636"/>
      <c r="E636"/>
      <c r="F636"/>
      <c r="G636"/>
    </row>
    <row r="637" spans="3:7" x14ac:dyDescent="0.2">
      <c r="C637"/>
      <c r="D637"/>
      <c r="E637"/>
      <c r="F637"/>
      <c r="G637"/>
    </row>
    <row r="638" spans="3:7" x14ac:dyDescent="0.2">
      <c r="C638"/>
      <c r="D638"/>
      <c r="E638"/>
      <c r="F638"/>
      <c r="G638"/>
    </row>
    <row r="639" spans="3:7" x14ac:dyDescent="0.2">
      <c r="C639"/>
      <c r="D639"/>
      <c r="E639"/>
      <c r="F639"/>
      <c r="G639"/>
    </row>
    <row r="640" spans="3:7" x14ac:dyDescent="0.2">
      <c r="C640"/>
      <c r="D640"/>
      <c r="E640"/>
      <c r="F640"/>
      <c r="G640"/>
    </row>
    <row r="641" spans="3:7" x14ac:dyDescent="0.2">
      <c r="C641"/>
      <c r="D641"/>
      <c r="E641"/>
      <c r="F641"/>
      <c r="G641"/>
    </row>
    <row r="642" spans="3:7" x14ac:dyDescent="0.2">
      <c r="C642"/>
      <c r="D642"/>
      <c r="E642"/>
      <c r="F642"/>
      <c r="G642"/>
    </row>
    <row r="643" spans="3:7" x14ac:dyDescent="0.2">
      <c r="C643"/>
      <c r="D643"/>
      <c r="E643"/>
      <c r="F643"/>
      <c r="G643"/>
    </row>
    <row r="644" spans="3:7" x14ac:dyDescent="0.2">
      <c r="C644"/>
      <c r="D644"/>
      <c r="E644"/>
      <c r="F644"/>
      <c r="G644"/>
    </row>
    <row r="645" spans="3:7" x14ac:dyDescent="0.2">
      <c r="C645"/>
      <c r="D645"/>
      <c r="E645"/>
      <c r="F645"/>
      <c r="G645"/>
    </row>
    <row r="646" spans="3:7" x14ac:dyDescent="0.2">
      <c r="C646"/>
      <c r="D646"/>
      <c r="E646"/>
      <c r="F646"/>
      <c r="G646"/>
    </row>
    <row r="647" spans="3:7" x14ac:dyDescent="0.2">
      <c r="C647"/>
      <c r="D647"/>
      <c r="E647"/>
      <c r="F647"/>
      <c r="G647"/>
    </row>
    <row r="648" spans="3:7" x14ac:dyDescent="0.2">
      <c r="C648"/>
      <c r="D648"/>
      <c r="E648"/>
      <c r="F648"/>
      <c r="G648"/>
    </row>
    <row r="649" spans="3:7" x14ac:dyDescent="0.2">
      <c r="C649"/>
      <c r="D649"/>
      <c r="E649"/>
      <c r="F649"/>
      <c r="G649"/>
    </row>
    <row r="650" spans="3:7" x14ac:dyDescent="0.2">
      <c r="C650"/>
      <c r="D650"/>
      <c r="E650"/>
      <c r="F650"/>
      <c r="G650"/>
    </row>
    <row r="651" spans="3:7" x14ac:dyDescent="0.2">
      <c r="C651"/>
      <c r="D651"/>
      <c r="E651"/>
      <c r="F651"/>
      <c r="G651"/>
    </row>
    <row r="652" spans="3:7" x14ac:dyDescent="0.2">
      <c r="C652"/>
      <c r="D652"/>
      <c r="E652"/>
      <c r="F652"/>
      <c r="G652"/>
    </row>
    <row r="653" spans="3:7" x14ac:dyDescent="0.2">
      <c r="C653"/>
      <c r="D653"/>
      <c r="E653"/>
      <c r="F653"/>
      <c r="G653"/>
    </row>
    <row r="654" spans="3:7" x14ac:dyDescent="0.2">
      <c r="C654"/>
      <c r="D654"/>
      <c r="E654"/>
      <c r="F654"/>
      <c r="G654"/>
    </row>
    <row r="655" spans="3:7" x14ac:dyDescent="0.2">
      <c r="C655"/>
      <c r="D655"/>
      <c r="E655"/>
      <c r="F655"/>
      <c r="G655"/>
    </row>
    <row r="656" spans="3:7" x14ac:dyDescent="0.2">
      <c r="C656"/>
      <c r="D656"/>
      <c r="E656"/>
      <c r="F656"/>
      <c r="G656"/>
    </row>
    <row r="657" spans="3:7" x14ac:dyDescent="0.2">
      <c r="C657"/>
      <c r="D657"/>
      <c r="E657"/>
      <c r="F657"/>
      <c r="G657"/>
    </row>
    <row r="658" spans="3:7" x14ac:dyDescent="0.2">
      <c r="C658"/>
      <c r="D658"/>
      <c r="E658"/>
      <c r="F658"/>
      <c r="G658"/>
    </row>
    <row r="659" spans="3:7" x14ac:dyDescent="0.2">
      <c r="C659"/>
      <c r="D659"/>
      <c r="E659"/>
      <c r="F659"/>
      <c r="G659"/>
    </row>
    <row r="660" spans="3:7" x14ac:dyDescent="0.2">
      <c r="C660"/>
      <c r="D660"/>
      <c r="E660"/>
      <c r="F660"/>
      <c r="G660"/>
    </row>
    <row r="661" spans="3:7" x14ac:dyDescent="0.2">
      <c r="C661"/>
      <c r="D661"/>
      <c r="E661"/>
      <c r="F661"/>
      <c r="G661"/>
    </row>
    <row r="662" spans="3:7" x14ac:dyDescent="0.2">
      <c r="C662"/>
      <c r="D662"/>
      <c r="E662"/>
      <c r="F662"/>
      <c r="G662"/>
    </row>
    <row r="663" spans="3:7" x14ac:dyDescent="0.2">
      <c r="C663"/>
      <c r="D663"/>
      <c r="E663"/>
      <c r="F663"/>
      <c r="G663"/>
    </row>
    <row r="664" spans="3:7" x14ac:dyDescent="0.2">
      <c r="C664"/>
      <c r="D664"/>
      <c r="E664"/>
      <c r="F664"/>
      <c r="G664"/>
    </row>
    <row r="665" spans="3:7" x14ac:dyDescent="0.2">
      <c r="C665"/>
      <c r="D665"/>
      <c r="E665"/>
      <c r="F665"/>
      <c r="G665"/>
    </row>
    <row r="666" spans="3:7" x14ac:dyDescent="0.2">
      <c r="C666"/>
      <c r="D666"/>
      <c r="E666"/>
      <c r="F666"/>
      <c r="G666"/>
    </row>
    <row r="667" spans="3:7" x14ac:dyDescent="0.2">
      <c r="C667"/>
      <c r="D667"/>
      <c r="E667"/>
      <c r="F667"/>
      <c r="G667"/>
    </row>
    <row r="668" spans="3:7" x14ac:dyDescent="0.2">
      <c r="C668"/>
      <c r="D668"/>
      <c r="E668"/>
      <c r="F668"/>
      <c r="G668"/>
    </row>
    <row r="669" spans="3:7" x14ac:dyDescent="0.2">
      <c r="C669"/>
      <c r="D669"/>
      <c r="E669"/>
      <c r="F669"/>
      <c r="G669"/>
    </row>
    <row r="670" spans="3:7" x14ac:dyDescent="0.2">
      <c r="C670"/>
      <c r="D670"/>
      <c r="E670"/>
      <c r="F670"/>
      <c r="G670"/>
    </row>
    <row r="671" spans="3:7" x14ac:dyDescent="0.2">
      <c r="C671"/>
      <c r="D671"/>
      <c r="E671"/>
      <c r="F671"/>
      <c r="G671"/>
    </row>
    <row r="672" spans="3:7" x14ac:dyDescent="0.2">
      <c r="C672"/>
      <c r="D672"/>
      <c r="E672"/>
      <c r="F672"/>
      <c r="G672"/>
    </row>
    <row r="673" spans="3:7" x14ac:dyDescent="0.2">
      <c r="C673"/>
      <c r="D673"/>
      <c r="E673"/>
      <c r="F673"/>
      <c r="G673"/>
    </row>
    <row r="674" spans="3:7" x14ac:dyDescent="0.2">
      <c r="C674"/>
      <c r="D674"/>
      <c r="E674"/>
      <c r="F674"/>
      <c r="G674"/>
    </row>
    <row r="675" spans="3:7" x14ac:dyDescent="0.2">
      <c r="C675"/>
      <c r="D675"/>
      <c r="E675"/>
      <c r="F675"/>
      <c r="G675"/>
    </row>
    <row r="676" spans="3:7" x14ac:dyDescent="0.2">
      <c r="C676"/>
      <c r="D676"/>
      <c r="E676"/>
      <c r="F676"/>
      <c r="G676"/>
    </row>
    <row r="677" spans="3:7" x14ac:dyDescent="0.2">
      <c r="C677"/>
      <c r="D677"/>
      <c r="E677"/>
      <c r="F677"/>
      <c r="G677"/>
    </row>
    <row r="678" spans="3:7" x14ac:dyDescent="0.2">
      <c r="C678"/>
      <c r="D678"/>
      <c r="E678"/>
      <c r="F678"/>
      <c r="G678"/>
    </row>
    <row r="679" spans="3:7" x14ac:dyDescent="0.2">
      <c r="C679"/>
      <c r="D679"/>
      <c r="E679"/>
      <c r="F679"/>
      <c r="G679"/>
    </row>
    <row r="680" spans="3:7" x14ac:dyDescent="0.2">
      <c r="C680"/>
      <c r="D680"/>
      <c r="E680"/>
      <c r="F680"/>
      <c r="G680"/>
    </row>
    <row r="681" spans="3:7" x14ac:dyDescent="0.2">
      <c r="C681"/>
      <c r="D681"/>
      <c r="E681"/>
      <c r="F681"/>
      <c r="G681"/>
    </row>
    <row r="682" spans="3:7" x14ac:dyDescent="0.2">
      <c r="C682"/>
      <c r="D682"/>
      <c r="E682"/>
      <c r="F682"/>
      <c r="G682"/>
    </row>
    <row r="683" spans="3:7" x14ac:dyDescent="0.2">
      <c r="C683"/>
      <c r="D683"/>
      <c r="E683"/>
      <c r="F683"/>
      <c r="G683"/>
    </row>
    <row r="684" spans="3:7" x14ac:dyDescent="0.2">
      <c r="C684"/>
      <c r="D684"/>
      <c r="E684"/>
      <c r="F684"/>
      <c r="G684"/>
    </row>
    <row r="685" spans="3:7" x14ac:dyDescent="0.2">
      <c r="C685"/>
      <c r="D685"/>
      <c r="E685"/>
      <c r="F685"/>
      <c r="G685"/>
    </row>
    <row r="686" spans="3:7" x14ac:dyDescent="0.2">
      <c r="C686"/>
      <c r="D686"/>
      <c r="E686"/>
      <c r="F686"/>
      <c r="G686"/>
    </row>
    <row r="687" spans="3:7" x14ac:dyDescent="0.2">
      <c r="C687"/>
      <c r="D687"/>
      <c r="E687"/>
      <c r="F687"/>
      <c r="G687"/>
    </row>
    <row r="688" spans="3:7" x14ac:dyDescent="0.2">
      <c r="C688"/>
      <c r="D688"/>
      <c r="E688"/>
      <c r="F688"/>
      <c r="G688"/>
    </row>
    <row r="689" spans="3:7" x14ac:dyDescent="0.2">
      <c r="C689"/>
      <c r="D689"/>
      <c r="E689"/>
      <c r="F689"/>
      <c r="G689"/>
    </row>
    <row r="690" spans="3:7" x14ac:dyDescent="0.2">
      <c r="C690"/>
      <c r="D690"/>
      <c r="E690"/>
      <c r="F690"/>
      <c r="G690"/>
    </row>
    <row r="691" spans="3:7" x14ac:dyDescent="0.2">
      <c r="C691"/>
      <c r="D691"/>
      <c r="E691"/>
      <c r="F691"/>
      <c r="G691"/>
    </row>
    <row r="692" spans="3:7" x14ac:dyDescent="0.2">
      <c r="C692"/>
      <c r="D692"/>
      <c r="E692"/>
      <c r="F692"/>
      <c r="G692"/>
    </row>
    <row r="693" spans="3:7" x14ac:dyDescent="0.2">
      <c r="C693"/>
      <c r="D693"/>
      <c r="E693"/>
      <c r="F693"/>
      <c r="G693"/>
    </row>
    <row r="694" spans="3:7" x14ac:dyDescent="0.2">
      <c r="C694"/>
      <c r="D694"/>
      <c r="E694"/>
      <c r="F694"/>
      <c r="G694"/>
    </row>
    <row r="695" spans="3:7" x14ac:dyDescent="0.2">
      <c r="C695"/>
      <c r="D695"/>
      <c r="E695"/>
      <c r="F695"/>
      <c r="G695"/>
    </row>
    <row r="696" spans="3:7" x14ac:dyDescent="0.2">
      <c r="C696"/>
      <c r="D696"/>
      <c r="E696"/>
      <c r="F696"/>
      <c r="G696"/>
    </row>
    <row r="697" spans="3:7" x14ac:dyDescent="0.2">
      <c r="C697"/>
      <c r="D697"/>
      <c r="E697"/>
      <c r="F697"/>
      <c r="G697"/>
    </row>
    <row r="698" spans="3:7" x14ac:dyDescent="0.2">
      <c r="C698"/>
      <c r="D698"/>
      <c r="E698"/>
      <c r="F698"/>
      <c r="G698"/>
    </row>
    <row r="699" spans="3:7" x14ac:dyDescent="0.2">
      <c r="C699"/>
      <c r="D699"/>
      <c r="E699"/>
      <c r="F699"/>
      <c r="G699"/>
    </row>
    <row r="700" spans="3:7" x14ac:dyDescent="0.2">
      <c r="C700"/>
      <c r="D700"/>
      <c r="E700"/>
      <c r="F700"/>
      <c r="G700"/>
    </row>
    <row r="701" spans="3:7" x14ac:dyDescent="0.2">
      <c r="C701"/>
      <c r="D701"/>
      <c r="E701"/>
      <c r="F701"/>
      <c r="G701"/>
    </row>
    <row r="702" spans="3:7" x14ac:dyDescent="0.2">
      <c r="C702"/>
      <c r="D702"/>
      <c r="E702"/>
      <c r="F702"/>
      <c r="G702"/>
    </row>
    <row r="703" spans="3:7" x14ac:dyDescent="0.2">
      <c r="C703"/>
      <c r="D703"/>
      <c r="E703"/>
      <c r="F703"/>
      <c r="G703"/>
    </row>
    <row r="704" spans="3:7" x14ac:dyDescent="0.2">
      <c r="C704"/>
      <c r="D704"/>
      <c r="E704"/>
      <c r="F704"/>
      <c r="G704"/>
    </row>
    <row r="705" spans="3:7" x14ac:dyDescent="0.2">
      <c r="C705"/>
      <c r="D705"/>
      <c r="E705"/>
      <c r="F705"/>
      <c r="G705"/>
    </row>
    <row r="706" spans="3:7" x14ac:dyDescent="0.2">
      <c r="C706"/>
      <c r="D706"/>
      <c r="E706"/>
      <c r="F706"/>
      <c r="G706"/>
    </row>
    <row r="707" spans="3:7" x14ac:dyDescent="0.2">
      <c r="C707"/>
      <c r="D707"/>
      <c r="E707"/>
      <c r="F707"/>
      <c r="G707"/>
    </row>
    <row r="708" spans="3:7" x14ac:dyDescent="0.2">
      <c r="C708"/>
      <c r="D708"/>
      <c r="E708"/>
      <c r="F708"/>
      <c r="G708"/>
    </row>
    <row r="709" spans="3:7" x14ac:dyDescent="0.2">
      <c r="C709"/>
      <c r="D709"/>
      <c r="E709"/>
      <c r="F709"/>
      <c r="G709"/>
    </row>
    <row r="710" spans="3:7" x14ac:dyDescent="0.2">
      <c r="C710"/>
      <c r="D710"/>
      <c r="E710"/>
      <c r="F710"/>
      <c r="G710"/>
    </row>
    <row r="711" spans="3:7" x14ac:dyDescent="0.2">
      <c r="C711"/>
      <c r="D711"/>
      <c r="E711"/>
      <c r="F711"/>
      <c r="G711"/>
    </row>
    <row r="712" spans="3:7" x14ac:dyDescent="0.2">
      <c r="C712"/>
      <c r="D712"/>
      <c r="E712"/>
      <c r="F712"/>
      <c r="G712"/>
    </row>
    <row r="713" spans="3:7" x14ac:dyDescent="0.2">
      <c r="C713"/>
      <c r="D713"/>
      <c r="E713"/>
      <c r="F713"/>
      <c r="G713"/>
    </row>
    <row r="714" spans="3:7" x14ac:dyDescent="0.2">
      <c r="C714"/>
      <c r="D714"/>
      <c r="E714"/>
      <c r="F714"/>
      <c r="G714"/>
    </row>
    <row r="715" spans="3:7" x14ac:dyDescent="0.2">
      <c r="C715"/>
      <c r="D715"/>
      <c r="E715"/>
      <c r="F715"/>
      <c r="G715"/>
    </row>
    <row r="716" spans="3:7" x14ac:dyDescent="0.2">
      <c r="C716"/>
      <c r="D716"/>
      <c r="E716"/>
      <c r="F716"/>
      <c r="G716"/>
    </row>
    <row r="717" spans="3:7" x14ac:dyDescent="0.2">
      <c r="C717"/>
      <c r="D717"/>
      <c r="E717"/>
      <c r="F717"/>
      <c r="G717"/>
    </row>
    <row r="718" spans="3:7" x14ac:dyDescent="0.2">
      <c r="C718"/>
      <c r="D718"/>
      <c r="E718"/>
      <c r="F718"/>
      <c r="G718"/>
    </row>
    <row r="719" spans="3:7" x14ac:dyDescent="0.2">
      <c r="C719"/>
      <c r="D719"/>
      <c r="E719"/>
      <c r="F719"/>
      <c r="G719"/>
    </row>
    <row r="720" spans="3:7" x14ac:dyDescent="0.2">
      <c r="C720"/>
      <c r="D720"/>
      <c r="E720"/>
      <c r="F720"/>
      <c r="G720"/>
    </row>
    <row r="721" spans="3:7" x14ac:dyDescent="0.2">
      <c r="C721"/>
      <c r="D721"/>
      <c r="E721"/>
      <c r="F721"/>
      <c r="G721"/>
    </row>
    <row r="722" spans="3:7" x14ac:dyDescent="0.2">
      <c r="C722"/>
      <c r="D722"/>
      <c r="E722"/>
      <c r="F722"/>
      <c r="G722"/>
    </row>
    <row r="723" spans="3:7" x14ac:dyDescent="0.2">
      <c r="C723"/>
      <c r="D723"/>
      <c r="E723"/>
      <c r="F723"/>
      <c r="G723"/>
    </row>
    <row r="724" spans="3:7" x14ac:dyDescent="0.2">
      <c r="C724"/>
      <c r="D724"/>
      <c r="E724"/>
      <c r="F724"/>
      <c r="G724"/>
    </row>
    <row r="725" spans="3:7" x14ac:dyDescent="0.2">
      <c r="C725"/>
      <c r="D725"/>
      <c r="E725"/>
      <c r="F725"/>
      <c r="G725"/>
    </row>
    <row r="726" spans="3:7" x14ac:dyDescent="0.2">
      <c r="C726"/>
      <c r="D726"/>
      <c r="E726"/>
      <c r="F726"/>
      <c r="G726"/>
    </row>
    <row r="727" spans="3:7" x14ac:dyDescent="0.2">
      <c r="C727"/>
      <c r="D727"/>
      <c r="E727"/>
      <c r="F727"/>
      <c r="G727"/>
    </row>
    <row r="728" spans="3:7" x14ac:dyDescent="0.2">
      <c r="C728"/>
      <c r="D728"/>
      <c r="E728"/>
      <c r="F728"/>
      <c r="G728"/>
    </row>
    <row r="729" spans="3:7" x14ac:dyDescent="0.2">
      <c r="C729"/>
      <c r="D729"/>
      <c r="E729"/>
      <c r="F729"/>
      <c r="G729"/>
    </row>
    <row r="730" spans="3:7" x14ac:dyDescent="0.2">
      <c r="C730"/>
      <c r="D730"/>
      <c r="E730"/>
      <c r="F730"/>
      <c r="G730"/>
    </row>
    <row r="731" spans="3:7" x14ac:dyDescent="0.2">
      <c r="C731"/>
      <c r="D731"/>
      <c r="E731"/>
      <c r="F731"/>
      <c r="G731"/>
    </row>
    <row r="732" spans="3:7" x14ac:dyDescent="0.2">
      <c r="C732"/>
      <c r="D732"/>
      <c r="E732"/>
      <c r="F732"/>
      <c r="G732"/>
    </row>
    <row r="733" spans="3:7" x14ac:dyDescent="0.2">
      <c r="C733"/>
      <c r="D733"/>
      <c r="E733"/>
      <c r="F733"/>
      <c r="G733"/>
    </row>
    <row r="734" spans="3:7" x14ac:dyDescent="0.2">
      <c r="C734"/>
      <c r="D734"/>
      <c r="E734"/>
      <c r="F734"/>
      <c r="G734"/>
    </row>
    <row r="735" spans="3:7" x14ac:dyDescent="0.2">
      <c r="C735"/>
      <c r="D735"/>
      <c r="E735"/>
      <c r="F735"/>
      <c r="G735"/>
    </row>
    <row r="736" spans="3:7" x14ac:dyDescent="0.2">
      <c r="C736"/>
      <c r="D736"/>
      <c r="E736"/>
      <c r="F736"/>
      <c r="G736"/>
    </row>
    <row r="737" spans="3:7" x14ac:dyDescent="0.2">
      <c r="C737"/>
      <c r="D737"/>
      <c r="E737"/>
      <c r="F737"/>
      <c r="G737"/>
    </row>
    <row r="738" spans="3:7" x14ac:dyDescent="0.2">
      <c r="C738"/>
      <c r="D738"/>
      <c r="E738"/>
      <c r="F738"/>
      <c r="G738"/>
    </row>
    <row r="739" spans="3:7" x14ac:dyDescent="0.2">
      <c r="C739"/>
      <c r="D739"/>
      <c r="E739"/>
      <c r="F739"/>
      <c r="G739"/>
    </row>
    <row r="740" spans="3:7" x14ac:dyDescent="0.2">
      <c r="C740"/>
      <c r="D740"/>
      <c r="E740"/>
      <c r="F740"/>
      <c r="G740"/>
    </row>
    <row r="741" spans="3:7" x14ac:dyDescent="0.2">
      <c r="C741"/>
      <c r="D741"/>
      <c r="E741"/>
      <c r="F741"/>
      <c r="G741"/>
    </row>
    <row r="742" spans="3:7" x14ac:dyDescent="0.2">
      <c r="C742"/>
      <c r="D742"/>
      <c r="E742"/>
      <c r="F742"/>
      <c r="G742"/>
    </row>
    <row r="743" spans="3:7" x14ac:dyDescent="0.2">
      <c r="C743"/>
      <c r="D743"/>
      <c r="E743"/>
      <c r="F743"/>
      <c r="G743"/>
    </row>
    <row r="744" spans="3:7" x14ac:dyDescent="0.2">
      <c r="C744"/>
      <c r="D744"/>
      <c r="E744"/>
      <c r="F744"/>
      <c r="G744"/>
    </row>
    <row r="745" spans="3:7" x14ac:dyDescent="0.2">
      <c r="C745"/>
      <c r="D745"/>
      <c r="E745"/>
      <c r="F745"/>
      <c r="G745"/>
    </row>
    <row r="746" spans="3:7" x14ac:dyDescent="0.2">
      <c r="C746"/>
      <c r="D746"/>
      <c r="E746"/>
      <c r="F746"/>
      <c r="G746"/>
    </row>
    <row r="747" spans="3:7" x14ac:dyDescent="0.2">
      <c r="C747"/>
      <c r="D747"/>
      <c r="E747"/>
      <c r="F747"/>
      <c r="G747"/>
    </row>
    <row r="748" spans="3:7" x14ac:dyDescent="0.2">
      <c r="C748"/>
      <c r="D748"/>
      <c r="E748"/>
      <c r="F748"/>
      <c r="G748"/>
    </row>
    <row r="749" spans="3:7" x14ac:dyDescent="0.2">
      <c r="C749"/>
      <c r="D749"/>
      <c r="E749"/>
      <c r="F749"/>
      <c r="G749"/>
    </row>
    <row r="750" spans="3:7" x14ac:dyDescent="0.2">
      <c r="C750"/>
      <c r="D750"/>
      <c r="E750"/>
      <c r="F750"/>
      <c r="G750"/>
    </row>
    <row r="751" spans="3:7" x14ac:dyDescent="0.2">
      <c r="C751"/>
      <c r="D751"/>
      <c r="E751"/>
      <c r="F751"/>
      <c r="G751"/>
    </row>
    <row r="752" spans="3:7" x14ac:dyDescent="0.2">
      <c r="C752"/>
      <c r="D752"/>
      <c r="E752"/>
      <c r="F752"/>
      <c r="G752"/>
    </row>
    <row r="753" spans="3:7" x14ac:dyDescent="0.2">
      <c r="C753"/>
      <c r="D753"/>
      <c r="E753"/>
      <c r="F753"/>
      <c r="G753"/>
    </row>
    <row r="754" spans="3:7" x14ac:dyDescent="0.2">
      <c r="C754"/>
      <c r="D754"/>
      <c r="E754"/>
      <c r="F754"/>
      <c r="G754"/>
    </row>
    <row r="755" spans="3:7" x14ac:dyDescent="0.2">
      <c r="C755"/>
      <c r="D755"/>
      <c r="E755"/>
      <c r="F755"/>
      <c r="G755"/>
    </row>
    <row r="756" spans="3:7" x14ac:dyDescent="0.2">
      <c r="C756"/>
      <c r="D756"/>
      <c r="E756"/>
      <c r="F756"/>
      <c r="G756"/>
    </row>
    <row r="757" spans="3:7" x14ac:dyDescent="0.2">
      <c r="C757"/>
      <c r="D757"/>
      <c r="E757"/>
      <c r="F757"/>
      <c r="G757"/>
    </row>
    <row r="758" spans="3:7" x14ac:dyDescent="0.2">
      <c r="C758"/>
      <c r="D758"/>
      <c r="E758"/>
      <c r="F758"/>
      <c r="G758"/>
    </row>
    <row r="759" spans="3:7" x14ac:dyDescent="0.2">
      <c r="C759"/>
      <c r="D759"/>
      <c r="E759"/>
      <c r="F759"/>
      <c r="G759"/>
    </row>
    <row r="760" spans="3:7" x14ac:dyDescent="0.2">
      <c r="C760"/>
      <c r="D760"/>
      <c r="E760"/>
      <c r="F760"/>
      <c r="G760"/>
    </row>
    <row r="761" spans="3:7" x14ac:dyDescent="0.2">
      <c r="C761"/>
      <c r="D761"/>
      <c r="E761"/>
      <c r="F761"/>
      <c r="G761"/>
    </row>
    <row r="762" spans="3:7" x14ac:dyDescent="0.2">
      <c r="C762"/>
      <c r="D762"/>
      <c r="E762"/>
      <c r="F762"/>
      <c r="G762"/>
    </row>
    <row r="763" spans="3:7" x14ac:dyDescent="0.2">
      <c r="C763"/>
      <c r="D763"/>
      <c r="E763"/>
      <c r="F763"/>
      <c r="G763"/>
    </row>
    <row r="764" spans="3:7" x14ac:dyDescent="0.2">
      <c r="C764"/>
      <c r="D764"/>
      <c r="E764"/>
      <c r="F764"/>
      <c r="G764"/>
    </row>
    <row r="765" spans="3:7" x14ac:dyDescent="0.2">
      <c r="C765"/>
      <c r="D765"/>
      <c r="E765"/>
      <c r="F765"/>
      <c r="G765"/>
    </row>
    <row r="766" spans="3:7" x14ac:dyDescent="0.2">
      <c r="C766"/>
      <c r="D766"/>
      <c r="E766"/>
      <c r="F766"/>
      <c r="G766"/>
    </row>
    <row r="767" spans="3:7" x14ac:dyDescent="0.2">
      <c r="C767"/>
      <c r="D767"/>
      <c r="E767"/>
      <c r="F767"/>
      <c r="G767"/>
    </row>
    <row r="768" spans="3:7" x14ac:dyDescent="0.2">
      <c r="C768"/>
      <c r="D768"/>
      <c r="E768"/>
      <c r="F768"/>
      <c r="G768"/>
    </row>
    <row r="769" spans="3:7" x14ac:dyDescent="0.2">
      <c r="C769"/>
      <c r="D769"/>
      <c r="E769"/>
      <c r="F769"/>
      <c r="G769"/>
    </row>
    <row r="770" spans="3:7" x14ac:dyDescent="0.2">
      <c r="C770"/>
      <c r="D770"/>
      <c r="E770"/>
      <c r="F770"/>
      <c r="G770"/>
    </row>
    <row r="771" spans="3:7" x14ac:dyDescent="0.2">
      <c r="C771"/>
      <c r="D771"/>
      <c r="E771"/>
      <c r="F771"/>
      <c r="G771"/>
    </row>
    <row r="772" spans="3:7" x14ac:dyDescent="0.2">
      <c r="C772"/>
      <c r="D772"/>
      <c r="E772"/>
      <c r="F772"/>
      <c r="G772"/>
    </row>
    <row r="773" spans="3:7" x14ac:dyDescent="0.2">
      <c r="C773"/>
      <c r="D773"/>
      <c r="E773"/>
      <c r="F773"/>
      <c r="G773"/>
    </row>
    <row r="774" spans="3:7" x14ac:dyDescent="0.2">
      <c r="C774"/>
      <c r="D774"/>
      <c r="E774"/>
      <c r="F774"/>
      <c r="G774"/>
    </row>
    <row r="775" spans="3:7" x14ac:dyDescent="0.2">
      <c r="C775"/>
      <c r="D775"/>
      <c r="E775"/>
      <c r="F775"/>
      <c r="G775"/>
    </row>
    <row r="776" spans="3:7" x14ac:dyDescent="0.2">
      <c r="C776"/>
      <c r="D776"/>
      <c r="E776"/>
      <c r="F776"/>
      <c r="G776"/>
    </row>
    <row r="777" spans="3:7" x14ac:dyDescent="0.2">
      <c r="C777"/>
      <c r="D777"/>
      <c r="E777"/>
      <c r="F777"/>
      <c r="G777"/>
    </row>
    <row r="778" spans="3:7" x14ac:dyDescent="0.2">
      <c r="C778"/>
      <c r="D778"/>
      <c r="E778"/>
      <c r="F778"/>
      <c r="G778"/>
    </row>
    <row r="779" spans="3:7" x14ac:dyDescent="0.2">
      <c r="C779"/>
      <c r="D779"/>
      <c r="E779"/>
      <c r="F779"/>
      <c r="G779"/>
    </row>
    <row r="780" spans="3:7" x14ac:dyDescent="0.2">
      <c r="C780"/>
      <c r="D780"/>
      <c r="E780"/>
      <c r="F780"/>
      <c r="G780"/>
    </row>
    <row r="781" spans="3:7" x14ac:dyDescent="0.2">
      <c r="C781"/>
      <c r="D781"/>
      <c r="E781"/>
      <c r="F781"/>
      <c r="G781"/>
    </row>
    <row r="782" spans="3:7" x14ac:dyDescent="0.2">
      <c r="C782"/>
      <c r="D782"/>
      <c r="E782"/>
      <c r="F782"/>
      <c r="G782"/>
    </row>
    <row r="783" spans="3:7" x14ac:dyDescent="0.2">
      <c r="C783"/>
      <c r="D783"/>
      <c r="E783"/>
      <c r="F783"/>
      <c r="G783"/>
    </row>
    <row r="784" spans="3:7" x14ac:dyDescent="0.2">
      <c r="C784"/>
      <c r="D784"/>
      <c r="E784"/>
      <c r="F784"/>
      <c r="G784"/>
    </row>
    <row r="785" spans="3:7" x14ac:dyDescent="0.2">
      <c r="C785"/>
      <c r="D785"/>
      <c r="E785"/>
      <c r="F785"/>
      <c r="G785"/>
    </row>
    <row r="786" spans="3:7" x14ac:dyDescent="0.2">
      <c r="C786"/>
      <c r="D786"/>
      <c r="E786"/>
      <c r="F786"/>
      <c r="G786"/>
    </row>
    <row r="787" spans="3:7" x14ac:dyDescent="0.2">
      <c r="C787"/>
      <c r="D787"/>
      <c r="E787"/>
      <c r="F787"/>
      <c r="G787"/>
    </row>
    <row r="788" spans="3:7" x14ac:dyDescent="0.2">
      <c r="C788"/>
      <c r="D788"/>
      <c r="E788"/>
      <c r="F788"/>
      <c r="G788"/>
    </row>
    <row r="789" spans="3:7" x14ac:dyDescent="0.2">
      <c r="C789"/>
      <c r="D789"/>
      <c r="E789"/>
      <c r="F789"/>
      <c r="G789"/>
    </row>
    <row r="790" spans="3:7" x14ac:dyDescent="0.2">
      <c r="C790"/>
      <c r="D790"/>
      <c r="E790"/>
      <c r="F790"/>
      <c r="G790"/>
    </row>
    <row r="791" spans="3:7" x14ac:dyDescent="0.2">
      <c r="C791"/>
      <c r="D791"/>
      <c r="E791"/>
      <c r="F791"/>
      <c r="G791"/>
    </row>
    <row r="792" spans="3:7" x14ac:dyDescent="0.2">
      <c r="C792"/>
      <c r="D792"/>
      <c r="E792"/>
      <c r="F792"/>
      <c r="G792"/>
    </row>
    <row r="793" spans="3:7" x14ac:dyDescent="0.2">
      <c r="C793"/>
      <c r="D793"/>
      <c r="E793"/>
      <c r="F793"/>
      <c r="G793"/>
    </row>
    <row r="794" spans="3:7" x14ac:dyDescent="0.2">
      <c r="C794"/>
      <c r="D794"/>
      <c r="E794"/>
      <c r="F794"/>
      <c r="G794"/>
    </row>
    <row r="795" spans="3:7" x14ac:dyDescent="0.2">
      <c r="C795"/>
      <c r="D795"/>
      <c r="E795"/>
      <c r="F795"/>
      <c r="G795"/>
    </row>
    <row r="796" spans="3:7" x14ac:dyDescent="0.2">
      <c r="C796"/>
      <c r="D796"/>
      <c r="E796"/>
      <c r="F796"/>
      <c r="G796"/>
    </row>
    <row r="797" spans="3:7" x14ac:dyDescent="0.2">
      <c r="C797"/>
      <c r="D797"/>
      <c r="E797"/>
      <c r="F797"/>
      <c r="G797"/>
    </row>
    <row r="798" spans="3:7" x14ac:dyDescent="0.2">
      <c r="C798"/>
      <c r="D798"/>
      <c r="E798"/>
      <c r="F798"/>
      <c r="G798"/>
    </row>
    <row r="799" spans="3:7" x14ac:dyDescent="0.2">
      <c r="C799"/>
      <c r="D799"/>
      <c r="E799"/>
      <c r="F799"/>
      <c r="G799"/>
    </row>
    <row r="800" spans="3:7" x14ac:dyDescent="0.2">
      <c r="C800"/>
      <c r="D800"/>
      <c r="E800"/>
      <c r="F800"/>
      <c r="G800"/>
    </row>
    <row r="801" spans="3:7" x14ac:dyDescent="0.2">
      <c r="C801"/>
      <c r="D801"/>
      <c r="E801"/>
      <c r="F801"/>
      <c r="G801"/>
    </row>
    <row r="802" spans="3:7" x14ac:dyDescent="0.2">
      <c r="C802"/>
      <c r="D802"/>
      <c r="E802"/>
      <c r="F802"/>
      <c r="G802"/>
    </row>
    <row r="803" spans="3:7" x14ac:dyDescent="0.2">
      <c r="C803"/>
      <c r="D803"/>
      <c r="E803"/>
      <c r="F803"/>
      <c r="G803"/>
    </row>
    <row r="804" spans="3:7" x14ac:dyDescent="0.2">
      <c r="C804"/>
      <c r="D804"/>
      <c r="E804"/>
      <c r="F804"/>
      <c r="G804"/>
    </row>
    <row r="805" spans="3:7" x14ac:dyDescent="0.2">
      <c r="C805"/>
      <c r="D805"/>
      <c r="E805"/>
      <c r="F805"/>
      <c r="G805"/>
    </row>
    <row r="806" spans="3:7" x14ac:dyDescent="0.2">
      <c r="C806"/>
      <c r="D806"/>
      <c r="E806"/>
      <c r="F806"/>
      <c r="G806"/>
    </row>
    <row r="807" spans="3:7" x14ac:dyDescent="0.2">
      <c r="C807"/>
      <c r="D807"/>
      <c r="E807"/>
      <c r="F807"/>
      <c r="G807"/>
    </row>
    <row r="808" spans="3:7" x14ac:dyDescent="0.2">
      <c r="C808"/>
      <c r="D808"/>
      <c r="E808"/>
      <c r="F808"/>
      <c r="G808"/>
    </row>
    <row r="809" spans="3:7" x14ac:dyDescent="0.2">
      <c r="C809"/>
      <c r="D809"/>
      <c r="E809"/>
      <c r="F809"/>
      <c r="G809"/>
    </row>
    <row r="810" spans="3:7" x14ac:dyDescent="0.2">
      <c r="C810"/>
      <c r="D810"/>
      <c r="E810"/>
      <c r="F810"/>
      <c r="G810"/>
    </row>
    <row r="811" spans="3:7" x14ac:dyDescent="0.2">
      <c r="C811"/>
      <c r="D811"/>
      <c r="E811"/>
      <c r="F811"/>
      <c r="G811"/>
    </row>
    <row r="812" spans="3:7" x14ac:dyDescent="0.2">
      <c r="C812"/>
      <c r="D812"/>
      <c r="E812"/>
      <c r="F812"/>
      <c r="G812"/>
    </row>
    <row r="813" spans="3:7" x14ac:dyDescent="0.2">
      <c r="C813"/>
      <c r="D813"/>
      <c r="E813"/>
      <c r="F813"/>
      <c r="G813"/>
    </row>
    <row r="814" spans="3:7" x14ac:dyDescent="0.2">
      <c r="C814"/>
      <c r="D814"/>
      <c r="E814"/>
      <c r="F814"/>
      <c r="G814"/>
    </row>
    <row r="815" spans="3:7" x14ac:dyDescent="0.2">
      <c r="C815"/>
      <c r="D815"/>
      <c r="E815"/>
      <c r="F815"/>
      <c r="G815"/>
    </row>
    <row r="816" spans="3:7" x14ac:dyDescent="0.2">
      <c r="C816"/>
      <c r="D816"/>
      <c r="E816"/>
      <c r="F816"/>
      <c r="G816"/>
    </row>
    <row r="817" spans="3:7" x14ac:dyDescent="0.2">
      <c r="C817"/>
      <c r="D817"/>
      <c r="E817"/>
      <c r="F817"/>
      <c r="G817"/>
    </row>
    <row r="818" spans="3:7" x14ac:dyDescent="0.2">
      <c r="C818"/>
      <c r="D818"/>
      <c r="E818"/>
      <c r="F818"/>
      <c r="G818"/>
    </row>
    <row r="819" spans="3:7" x14ac:dyDescent="0.2">
      <c r="C819"/>
      <c r="D819"/>
      <c r="E819"/>
      <c r="F819"/>
      <c r="G819"/>
    </row>
    <row r="820" spans="3:7" x14ac:dyDescent="0.2">
      <c r="C820"/>
      <c r="D820"/>
      <c r="E820"/>
      <c r="F820"/>
      <c r="G820"/>
    </row>
    <row r="821" spans="3:7" x14ac:dyDescent="0.2">
      <c r="C821"/>
      <c r="D821"/>
      <c r="E821"/>
      <c r="F821"/>
      <c r="G821"/>
    </row>
    <row r="822" spans="3:7" x14ac:dyDescent="0.2">
      <c r="C822"/>
      <c r="D822"/>
      <c r="E822"/>
      <c r="F822"/>
      <c r="G822"/>
    </row>
    <row r="823" spans="3:7" x14ac:dyDescent="0.2">
      <c r="C823"/>
      <c r="D823"/>
      <c r="E823"/>
      <c r="F823"/>
      <c r="G823"/>
    </row>
    <row r="824" spans="3:7" x14ac:dyDescent="0.2">
      <c r="C824"/>
      <c r="D824"/>
      <c r="E824"/>
      <c r="F824"/>
      <c r="G824"/>
    </row>
    <row r="825" spans="3:7" x14ac:dyDescent="0.2">
      <c r="C825"/>
      <c r="D825"/>
      <c r="E825"/>
      <c r="F825"/>
      <c r="G825"/>
    </row>
    <row r="826" spans="3:7" x14ac:dyDescent="0.2">
      <c r="C826"/>
      <c r="D826"/>
      <c r="E826"/>
      <c r="F826"/>
      <c r="G826"/>
    </row>
    <row r="827" spans="3:7" x14ac:dyDescent="0.2">
      <c r="C827"/>
      <c r="D827"/>
      <c r="E827"/>
      <c r="F827"/>
      <c r="G827"/>
    </row>
    <row r="828" spans="3:7" x14ac:dyDescent="0.2">
      <c r="C828"/>
      <c r="D828"/>
      <c r="E828"/>
      <c r="F828"/>
      <c r="G828"/>
    </row>
    <row r="829" spans="3:7" x14ac:dyDescent="0.2">
      <c r="C829"/>
      <c r="D829"/>
      <c r="E829"/>
      <c r="F829"/>
      <c r="G829"/>
    </row>
    <row r="830" spans="3:7" x14ac:dyDescent="0.2">
      <c r="C830"/>
      <c r="D830"/>
      <c r="E830"/>
      <c r="F830"/>
      <c r="G830"/>
    </row>
    <row r="831" spans="3:7" x14ac:dyDescent="0.2">
      <c r="C831"/>
      <c r="D831"/>
      <c r="E831"/>
      <c r="F831"/>
      <c r="G831"/>
    </row>
    <row r="832" spans="3:7" x14ac:dyDescent="0.2">
      <c r="C832"/>
      <c r="D832"/>
      <c r="E832"/>
      <c r="F832"/>
      <c r="G832"/>
    </row>
    <row r="833" spans="3:7" x14ac:dyDescent="0.2">
      <c r="C833"/>
      <c r="D833"/>
      <c r="E833"/>
      <c r="F833"/>
      <c r="G833"/>
    </row>
    <row r="834" spans="3:7" x14ac:dyDescent="0.2">
      <c r="C834"/>
      <c r="D834"/>
      <c r="E834"/>
      <c r="F834"/>
      <c r="G834"/>
    </row>
    <row r="835" spans="3:7" x14ac:dyDescent="0.2">
      <c r="C835"/>
      <c r="D835"/>
      <c r="E835"/>
      <c r="F835"/>
      <c r="G835"/>
    </row>
    <row r="836" spans="3:7" x14ac:dyDescent="0.2">
      <c r="C836"/>
      <c r="D836"/>
      <c r="E836"/>
      <c r="F836"/>
      <c r="G836"/>
    </row>
    <row r="837" spans="3:7" x14ac:dyDescent="0.2">
      <c r="C837"/>
      <c r="D837"/>
      <c r="E837"/>
      <c r="F837"/>
      <c r="G837"/>
    </row>
    <row r="838" spans="3:7" x14ac:dyDescent="0.2">
      <c r="C838"/>
      <c r="D838"/>
      <c r="E838"/>
      <c r="F838"/>
      <c r="G838"/>
    </row>
    <row r="839" spans="3:7" x14ac:dyDescent="0.2">
      <c r="C839"/>
      <c r="D839"/>
      <c r="E839"/>
      <c r="F839"/>
      <c r="G839"/>
    </row>
    <row r="840" spans="3:7" x14ac:dyDescent="0.2">
      <c r="C840"/>
      <c r="D840"/>
      <c r="E840"/>
      <c r="F840"/>
      <c r="G840"/>
    </row>
    <row r="841" spans="3:7" x14ac:dyDescent="0.2">
      <c r="C841"/>
      <c r="D841"/>
      <c r="E841"/>
      <c r="F841"/>
      <c r="G841"/>
    </row>
    <row r="842" spans="3:7" x14ac:dyDescent="0.2">
      <c r="C842"/>
      <c r="D842"/>
      <c r="E842"/>
      <c r="F842"/>
      <c r="G842"/>
    </row>
    <row r="843" spans="3:7" x14ac:dyDescent="0.2">
      <c r="C843"/>
      <c r="D843"/>
      <c r="E843"/>
      <c r="F843"/>
      <c r="G843"/>
    </row>
    <row r="844" spans="3:7" x14ac:dyDescent="0.2">
      <c r="C844"/>
      <c r="D844"/>
      <c r="E844"/>
      <c r="F844"/>
      <c r="G844"/>
    </row>
    <row r="845" spans="3:7" x14ac:dyDescent="0.2">
      <c r="C845"/>
      <c r="D845"/>
      <c r="E845"/>
      <c r="F845"/>
      <c r="G845"/>
    </row>
    <row r="846" spans="3:7" x14ac:dyDescent="0.2">
      <c r="C846"/>
      <c r="D846"/>
      <c r="E846"/>
      <c r="F846"/>
      <c r="G846"/>
    </row>
    <row r="847" spans="3:7" x14ac:dyDescent="0.2">
      <c r="C847"/>
      <c r="D847"/>
      <c r="E847"/>
      <c r="F847"/>
      <c r="G847"/>
    </row>
    <row r="848" spans="3:7" x14ac:dyDescent="0.2">
      <c r="C848"/>
      <c r="D848"/>
      <c r="E848"/>
      <c r="F848"/>
      <c r="G848"/>
    </row>
    <row r="849" spans="3:7" x14ac:dyDescent="0.2">
      <c r="C849"/>
      <c r="D849"/>
      <c r="E849"/>
      <c r="F849"/>
      <c r="G849"/>
    </row>
    <row r="850" spans="3:7" x14ac:dyDescent="0.2">
      <c r="C850"/>
      <c r="D850"/>
      <c r="E850"/>
      <c r="F850"/>
      <c r="G850"/>
    </row>
    <row r="851" spans="3:7" x14ac:dyDescent="0.2">
      <c r="C851"/>
      <c r="D851"/>
      <c r="E851"/>
      <c r="F851"/>
      <c r="G851"/>
    </row>
    <row r="852" spans="3:7" x14ac:dyDescent="0.2">
      <c r="C852"/>
      <c r="D852"/>
      <c r="E852"/>
      <c r="F852"/>
      <c r="G852"/>
    </row>
    <row r="853" spans="3:7" x14ac:dyDescent="0.2">
      <c r="C853"/>
      <c r="D853"/>
      <c r="E853"/>
      <c r="F853"/>
      <c r="G853"/>
    </row>
    <row r="854" spans="3:7" x14ac:dyDescent="0.2">
      <c r="C854"/>
      <c r="D854"/>
      <c r="E854"/>
      <c r="F854"/>
      <c r="G854"/>
    </row>
    <row r="855" spans="3:7" x14ac:dyDescent="0.2">
      <c r="C855"/>
      <c r="D855"/>
      <c r="E855"/>
      <c r="F855"/>
      <c r="G855"/>
    </row>
    <row r="856" spans="3:7" x14ac:dyDescent="0.2">
      <c r="C856"/>
      <c r="D856"/>
      <c r="E856"/>
      <c r="F856"/>
      <c r="G856"/>
    </row>
    <row r="857" spans="3:7" x14ac:dyDescent="0.2">
      <c r="C857"/>
      <c r="D857"/>
      <c r="E857"/>
      <c r="F857"/>
      <c r="G857"/>
    </row>
    <row r="858" spans="3:7" x14ac:dyDescent="0.2">
      <c r="C858"/>
      <c r="D858"/>
      <c r="E858"/>
      <c r="F858"/>
      <c r="G858"/>
    </row>
    <row r="859" spans="3:7" x14ac:dyDescent="0.2">
      <c r="C859"/>
      <c r="D859"/>
      <c r="E859"/>
      <c r="F859"/>
      <c r="G859"/>
    </row>
    <row r="860" spans="3:7" x14ac:dyDescent="0.2">
      <c r="C860"/>
      <c r="D860"/>
      <c r="E860"/>
      <c r="F860"/>
      <c r="G860"/>
    </row>
    <row r="861" spans="3:7" x14ac:dyDescent="0.2">
      <c r="C861"/>
      <c r="D861"/>
      <c r="E861"/>
      <c r="F861"/>
      <c r="G861"/>
    </row>
    <row r="862" spans="3:7" x14ac:dyDescent="0.2">
      <c r="C862"/>
      <c r="D862"/>
      <c r="E862"/>
      <c r="F862"/>
      <c r="G862"/>
    </row>
    <row r="863" spans="3:7" x14ac:dyDescent="0.2">
      <c r="C863"/>
      <c r="D863"/>
      <c r="E863"/>
      <c r="F863"/>
      <c r="G863"/>
    </row>
    <row r="864" spans="3:7" x14ac:dyDescent="0.2">
      <c r="C864"/>
      <c r="D864"/>
      <c r="E864"/>
      <c r="F864"/>
      <c r="G864"/>
    </row>
    <row r="865" spans="3:7" x14ac:dyDescent="0.2">
      <c r="C865"/>
      <c r="D865"/>
      <c r="E865"/>
      <c r="F865"/>
      <c r="G865"/>
    </row>
    <row r="866" spans="3:7" x14ac:dyDescent="0.2">
      <c r="C866"/>
      <c r="D866"/>
      <c r="E866"/>
      <c r="F866"/>
      <c r="G866"/>
    </row>
    <row r="867" spans="3:7" x14ac:dyDescent="0.2">
      <c r="C867"/>
      <c r="D867"/>
      <c r="E867"/>
      <c r="F867"/>
      <c r="G867"/>
    </row>
    <row r="868" spans="3:7" x14ac:dyDescent="0.2">
      <c r="C868"/>
      <c r="D868"/>
      <c r="E868"/>
      <c r="F868"/>
      <c r="G868"/>
    </row>
    <row r="869" spans="3:7" x14ac:dyDescent="0.2">
      <c r="C869"/>
      <c r="D869"/>
      <c r="E869"/>
      <c r="F869"/>
      <c r="G869"/>
    </row>
    <row r="870" spans="3:7" x14ac:dyDescent="0.2">
      <c r="C870"/>
      <c r="D870"/>
      <c r="E870"/>
      <c r="F870"/>
      <c r="G870"/>
    </row>
    <row r="871" spans="3:7" x14ac:dyDescent="0.2">
      <c r="C871"/>
      <c r="D871"/>
      <c r="E871"/>
      <c r="F871"/>
      <c r="G871"/>
    </row>
    <row r="872" spans="3:7" x14ac:dyDescent="0.2">
      <c r="C872"/>
      <c r="D872"/>
      <c r="E872"/>
      <c r="F872"/>
      <c r="G872"/>
    </row>
    <row r="873" spans="3:7" x14ac:dyDescent="0.2">
      <c r="C873"/>
      <c r="D873"/>
      <c r="E873"/>
      <c r="F873"/>
      <c r="G873"/>
    </row>
    <row r="874" spans="3:7" x14ac:dyDescent="0.2">
      <c r="C874"/>
      <c r="D874"/>
      <c r="E874"/>
      <c r="F874"/>
      <c r="G874"/>
    </row>
    <row r="875" spans="3:7" x14ac:dyDescent="0.2">
      <c r="C875"/>
      <c r="D875"/>
      <c r="E875"/>
      <c r="F875"/>
      <c r="G875"/>
    </row>
    <row r="876" spans="3:7" x14ac:dyDescent="0.2">
      <c r="C876"/>
      <c r="D876"/>
      <c r="E876"/>
      <c r="F876"/>
      <c r="G876"/>
    </row>
    <row r="877" spans="3:7" x14ac:dyDescent="0.2">
      <c r="C877"/>
      <c r="D877"/>
      <c r="E877"/>
      <c r="F877"/>
      <c r="G877"/>
    </row>
    <row r="878" spans="3:7" x14ac:dyDescent="0.2">
      <c r="C878"/>
      <c r="D878"/>
      <c r="E878"/>
      <c r="F878"/>
      <c r="G878"/>
    </row>
    <row r="879" spans="3:7" x14ac:dyDescent="0.2">
      <c r="C879"/>
      <c r="D879"/>
      <c r="E879"/>
      <c r="F879"/>
      <c r="G879"/>
    </row>
    <row r="880" spans="3:7" x14ac:dyDescent="0.2">
      <c r="C880"/>
      <c r="D880"/>
      <c r="E880"/>
      <c r="F880"/>
      <c r="G880"/>
    </row>
    <row r="881" spans="3:7" x14ac:dyDescent="0.2">
      <c r="C881"/>
      <c r="D881"/>
      <c r="E881"/>
      <c r="F881"/>
      <c r="G881"/>
    </row>
    <row r="882" spans="3:7" x14ac:dyDescent="0.2">
      <c r="C882"/>
      <c r="D882"/>
      <c r="E882"/>
      <c r="F882"/>
      <c r="G882"/>
    </row>
    <row r="883" spans="3:7" x14ac:dyDescent="0.2">
      <c r="C883"/>
      <c r="D883"/>
      <c r="E883"/>
      <c r="F883"/>
      <c r="G883"/>
    </row>
    <row r="884" spans="3:7" x14ac:dyDescent="0.2">
      <c r="C884"/>
      <c r="D884"/>
      <c r="E884"/>
      <c r="F884"/>
      <c r="G884"/>
    </row>
    <row r="885" spans="3:7" x14ac:dyDescent="0.2">
      <c r="C885"/>
      <c r="D885"/>
      <c r="E885"/>
      <c r="F885"/>
      <c r="G885"/>
    </row>
    <row r="886" spans="3:7" x14ac:dyDescent="0.2">
      <c r="C886"/>
      <c r="D886"/>
      <c r="E886"/>
      <c r="F886"/>
      <c r="G886"/>
    </row>
    <row r="887" spans="3:7" x14ac:dyDescent="0.2">
      <c r="C887"/>
      <c r="D887"/>
      <c r="E887"/>
      <c r="F887"/>
      <c r="G887"/>
    </row>
    <row r="888" spans="3:7" x14ac:dyDescent="0.2">
      <c r="C888"/>
      <c r="D888"/>
      <c r="E888"/>
      <c r="F888"/>
      <c r="G888"/>
    </row>
    <row r="889" spans="3:7" x14ac:dyDescent="0.2">
      <c r="C889"/>
      <c r="D889"/>
      <c r="E889"/>
      <c r="F889"/>
      <c r="G889"/>
    </row>
    <row r="890" spans="3:7" x14ac:dyDescent="0.2">
      <c r="C890"/>
      <c r="D890"/>
      <c r="E890"/>
      <c r="F890"/>
      <c r="G890"/>
    </row>
    <row r="891" spans="3:7" x14ac:dyDescent="0.2">
      <c r="C891"/>
      <c r="D891"/>
      <c r="E891"/>
      <c r="F891"/>
      <c r="G891"/>
    </row>
    <row r="892" spans="3:7" x14ac:dyDescent="0.2">
      <c r="C892"/>
      <c r="D892"/>
      <c r="E892"/>
      <c r="F892"/>
      <c r="G892"/>
    </row>
    <row r="893" spans="3:7" x14ac:dyDescent="0.2">
      <c r="C893"/>
      <c r="D893"/>
      <c r="E893"/>
      <c r="F893"/>
      <c r="G893"/>
    </row>
    <row r="894" spans="3:7" x14ac:dyDescent="0.2">
      <c r="C894"/>
      <c r="D894"/>
      <c r="E894"/>
      <c r="F894"/>
      <c r="G894"/>
    </row>
    <row r="895" spans="3:7" x14ac:dyDescent="0.2">
      <c r="C895"/>
      <c r="D895"/>
      <c r="E895"/>
      <c r="F895"/>
      <c r="G895"/>
    </row>
    <row r="896" spans="3:7" x14ac:dyDescent="0.2">
      <c r="C896"/>
      <c r="D896"/>
      <c r="E896"/>
      <c r="F896"/>
      <c r="G896"/>
    </row>
    <row r="897" spans="3:7" x14ac:dyDescent="0.2">
      <c r="C897"/>
      <c r="D897"/>
      <c r="E897"/>
      <c r="F897"/>
      <c r="G897"/>
    </row>
    <row r="898" spans="3:7" x14ac:dyDescent="0.2">
      <c r="C898"/>
      <c r="D898"/>
      <c r="E898"/>
      <c r="F898"/>
      <c r="G898"/>
    </row>
    <row r="899" spans="3:7" x14ac:dyDescent="0.2">
      <c r="C899"/>
      <c r="D899"/>
      <c r="E899"/>
      <c r="F899"/>
      <c r="G899"/>
    </row>
    <row r="900" spans="3:7" x14ac:dyDescent="0.2">
      <c r="C900"/>
      <c r="D900"/>
      <c r="E900"/>
      <c r="F900"/>
      <c r="G900"/>
    </row>
    <row r="901" spans="3:7" x14ac:dyDescent="0.2">
      <c r="C901"/>
      <c r="D901"/>
      <c r="E901"/>
      <c r="F901"/>
      <c r="G901"/>
    </row>
    <row r="902" spans="3:7" x14ac:dyDescent="0.2">
      <c r="C902"/>
      <c r="D902"/>
      <c r="E902"/>
      <c r="F902"/>
      <c r="G902"/>
    </row>
    <row r="903" spans="3:7" x14ac:dyDescent="0.2">
      <c r="C903"/>
      <c r="D903"/>
      <c r="E903"/>
      <c r="F903"/>
      <c r="G903"/>
    </row>
    <row r="904" spans="3:7" x14ac:dyDescent="0.2">
      <c r="C904"/>
      <c r="D904"/>
      <c r="E904"/>
      <c r="F904"/>
      <c r="G904"/>
    </row>
    <row r="905" spans="3:7" x14ac:dyDescent="0.2">
      <c r="C905"/>
      <c r="D905"/>
      <c r="E905"/>
      <c r="F905"/>
      <c r="G905"/>
    </row>
    <row r="906" spans="3:7" x14ac:dyDescent="0.2">
      <c r="C906"/>
      <c r="D906"/>
      <c r="E906"/>
      <c r="F906"/>
      <c r="G906"/>
    </row>
    <row r="907" spans="3:7" x14ac:dyDescent="0.2">
      <c r="C907"/>
      <c r="D907"/>
      <c r="E907"/>
      <c r="F907"/>
      <c r="G907"/>
    </row>
    <row r="908" spans="3:7" x14ac:dyDescent="0.2">
      <c r="C908"/>
      <c r="D908"/>
      <c r="E908"/>
      <c r="F908"/>
      <c r="G908"/>
    </row>
    <row r="909" spans="3:7" x14ac:dyDescent="0.2">
      <c r="C909"/>
      <c r="D909"/>
      <c r="E909"/>
      <c r="F909"/>
      <c r="G909"/>
    </row>
    <row r="910" spans="3:7" x14ac:dyDescent="0.2">
      <c r="C910"/>
      <c r="D910"/>
      <c r="E910"/>
      <c r="F910"/>
      <c r="G910"/>
    </row>
    <row r="911" spans="3:7" x14ac:dyDescent="0.2">
      <c r="C911"/>
      <c r="D911"/>
      <c r="E911"/>
      <c r="F911"/>
      <c r="G911"/>
    </row>
    <row r="912" spans="3:7" x14ac:dyDescent="0.2">
      <c r="C912"/>
      <c r="D912"/>
      <c r="E912"/>
      <c r="F912"/>
      <c r="G912"/>
    </row>
    <row r="913" spans="3:7" x14ac:dyDescent="0.2">
      <c r="C913"/>
      <c r="D913"/>
      <c r="E913"/>
      <c r="F913"/>
      <c r="G913"/>
    </row>
    <row r="914" spans="3:7" x14ac:dyDescent="0.2">
      <c r="C914"/>
      <c r="D914"/>
      <c r="E914"/>
      <c r="F914"/>
      <c r="G914"/>
    </row>
    <row r="915" spans="3:7" x14ac:dyDescent="0.2">
      <c r="C915"/>
      <c r="D915"/>
      <c r="E915"/>
      <c r="F915"/>
      <c r="G915"/>
    </row>
    <row r="916" spans="3:7" x14ac:dyDescent="0.2">
      <c r="C916"/>
      <c r="D916"/>
      <c r="E916"/>
      <c r="F916"/>
      <c r="G916"/>
    </row>
    <row r="917" spans="3:7" x14ac:dyDescent="0.2">
      <c r="C917"/>
      <c r="D917"/>
      <c r="E917"/>
      <c r="F917"/>
      <c r="G917"/>
    </row>
    <row r="918" spans="3:7" x14ac:dyDescent="0.2">
      <c r="C918"/>
      <c r="D918"/>
      <c r="E918"/>
      <c r="F918"/>
      <c r="G918"/>
    </row>
    <row r="919" spans="3:7" x14ac:dyDescent="0.2">
      <c r="C919"/>
      <c r="D919"/>
      <c r="E919"/>
      <c r="F919"/>
      <c r="G919"/>
    </row>
    <row r="920" spans="3:7" x14ac:dyDescent="0.2">
      <c r="C920"/>
      <c r="D920"/>
      <c r="E920"/>
      <c r="F920"/>
      <c r="G920"/>
    </row>
    <row r="921" spans="3:7" x14ac:dyDescent="0.2">
      <c r="C921"/>
      <c r="D921"/>
      <c r="E921"/>
      <c r="F921"/>
      <c r="G921"/>
    </row>
    <row r="922" spans="3:7" x14ac:dyDescent="0.2">
      <c r="C922"/>
      <c r="D922"/>
      <c r="E922"/>
      <c r="F922"/>
      <c r="G922"/>
    </row>
    <row r="923" spans="3:7" x14ac:dyDescent="0.2">
      <c r="C923"/>
      <c r="D923"/>
      <c r="E923"/>
      <c r="F923"/>
      <c r="G923"/>
    </row>
    <row r="924" spans="3:7" x14ac:dyDescent="0.2">
      <c r="C924"/>
      <c r="D924"/>
      <c r="E924"/>
      <c r="F924"/>
      <c r="G924"/>
    </row>
    <row r="925" spans="3:7" x14ac:dyDescent="0.2">
      <c r="C925"/>
      <c r="D925"/>
      <c r="E925"/>
      <c r="F925"/>
      <c r="G925"/>
    </row>
    <row r="926" spans="3:7" x14ac:dyDescent="0.2">
      <c r="C926"/>
      <c r="D926"/>
      <c r="E926"/>
      <c r="F926"/>
      <c r="G926"/>
    </row>
    <row r="927" spans="3:7" x14ac:dyDescent="0.2">
      <c r="C927"/>
      <c r="D927"/>
      <c r="E927"/>
      <c r="F927"/>
      <c r="G927"/>
    </row>
    <row r="928" spans="3:7" x14ac:dyDescent="0.2">
      <c r="C928"/>
      <c r="D928"/>
      <c r="E928"/>
      <c r="F928"/>
      <c r="G928"/>
    </row>
    <row r="929" spans="3:7" x14ac:dyDescent="0.2">
      <c r="C929"/>
      <c r="D929"/>
      <c r="E929"/>
      <c r="F929"/>
      <c r="G929"/>
    </row>
    <row r="930" spans="3:7" x14ac:dyDescent="0.2">
      <c r="C930"/>
      <c r="D930"/>
      <c r="E930"/>
      <c r="F930"/>
      <c r="G930"/>
    </row>
    <row r="931" spans="3:7" x14ac:dyDescent="0.2">
      <c r="C931"/>
      <c r="D931"/>
      <c r="E931"/>
      <c r="F931"/>
      <c r="G931"/>
    </row>
    <row r="932" spans="3:7" x14ac:dyDescent="0.2">
      <c r="C932"/>
      <c r="D932"/>
      <c r="E932"/>
      <c r="F932"/>
      <c r="G932"/>
    </row>
    <row r="933" spans="3:7" x14ac:dyDescent="0.2">
      <c r="C933"/>
      <c r="D933"/>
      <c r="E933"/>
      <c r="F933"/>
      <c r="G933"/>
    </row>
    <row r="934" spans="3:7" x14ac:dyDescent="0.2">
      <c r="C934"/>
      <c r="D934"/>
      <c r="E934"/>
      <c r="F934"/>
      <c r="G934"/>
    </row>
    <row r="935" spans="3:7" x14ac:dyDescent="0.2">
      <c r="C935"/>
      <c r="D935"/>
      <c r="E935"/>
      <c r="F935"/>
      <c r="G935"/>
    </row>
    <row r="936" spans="3:7" x14ac:dyDescent="0.2">
      <c r="C936"/>
      <c r="D936"/>
      <c r="E936"/>
      <c r="F936"/>
      <c r="G936"/>
    </row>
    <row r="937" spans="3:7" x14ac:dyDescent="0.2">
      <c r="C937"/>
      <c r="D937"/>
      <c r="E937"/>
      <c r="F937"/>
      <c r="G937"/>
    </row>
    <row r="938" spans="3:7" x14ac:dyDescent="0.2">
      <c r="C938"/>
      <c r="D938"/>
      <c r="E938"/>
      <c r="F938"/>
      <c r="G938"/>
    </row>
    <row r="939" spans="3:7" x14ac:dyDescent="0.2">
      <c r="C939"/>
      <c r="D939"/>
      <c r="E939"/>
      <c r="F939"/>
      <c r="G939"/>
    </row>
    <row r="940" spans="3:7" x14ac:dyDescent="0.2">
      <c r="C940"/>
      <c r="D940"/>
      <c r="E940"/>
      <c r="F940"/>
      <c r="G940"/>
    </row>
    <row r="941" spans="3:7" x14ac:dyDescent="0.2">
      <c r="C941"/>
      <c r="D941"/>
      <c r="E941"/>
      <c r="F941"/>
      <c r="G941"/>
    </row>
    <row r="942" spans="3:7" x14ac:dyDescent="0.2">
      <c r="C942"/>
      <c r="D942"/>
      <c r="E942"/>
      <c r="F942"/>
      <c r="G942"/>
    </row>
    <row r="943" spans="3:7" x14ac:dyDescent="0.2">
      <c r="C943"/>
      <c r="D943"/>
      <c r="E943"/>
      <c r="F943"/>
      <c r="G943"/>
    </row>
    <row r="944" spans="3:7" x14ac:dyDescent="0.2">
      <c r="C944"/>
      <c r="D944"/>
      <c r="E944"/>
      <c r="F944"/>
      <c r="G944"/>
    </row>
    <row r="945" spans="3:7" x14ac:dyDescent="0.2">
      <c r="C945"/>
      <c r="D945"/>
      <c r="E945"/>
      <c r="F945"/>
      <c r="G945"/>
    </row>
    <row r="946" spans="3:7" x14ac:dyDescent="0.2">
      <c r="C946"/>
      <c r="D946"/>
      <c r="E946"/>
      <c r="F946"/>
      <c r="G946"/>
    </row>
    <row r="947" spans="3:7" x14ac:dyDescent="0.2">
      <c r="C947"/>
      <c r="D947"/>
      <c r="E947"/>
      <c r="F947"/>
      <c r="G947"/>
    </row>
    <row r="948" spans="3:7" x14ac:dyDescent="0.2">
      <c r="C948"/>
      <c r="D948"/>
      <c r="E948"/>
      <c r="F948"/>
      <c r="G948"/>
    </row>
    <row r="949" spans="3:7" x14ac:dyDescent="0.2">
      <c r="C949"/>
      <c r="D949"/>
      <c r="E949"/>
      <c r="F949"/>
      <c r="G949"/>
    </row>
    <row r="950" spans="3:7" x14ac:dyDescent="0.2">
      <c r="C950"/>
      <c r="D950"/>
      <c r="E950"/>
      <c r="F950"/>
      <c r="G950"/>
    </row>
    <row r="951" spans="3:7" x14ac:dyDescent="0.2">
      <c r="C951"/>
      <c r="D951"/>
      <c r="E951"/>
      <c r="F951"/>
      <c r="G951"/>
    </row>
    <row r="952" spans="3:7" x14ac:dyDescent="0.2">
      <c r="C952"/>
      <c r="D952"/>
      <c r="E952"/>
      <c r="F952"/>
      <c r="G952"/>
    </row>
    <row r="953" spans="3:7" x14ac:dyDescent="0.2">
      <c r="C953"/>
      <c r="D953"/>
      <c r="E953"/>
      <c r="F953"/>
      <c r="G953"/>
    </row>
    <row r="954" spans="3:7" x14ac:dyDescent="0.2">
      <c r="C954"/>
      <c r="D954"/>
      <c r="E954"/>
      <c r="F954"/>
      <c r="G954"/>
    </row>
    <row r="955" spans="3:7" x14ac:dyDescent="0.2">
      <c r="C955"/>
      <c r="D955"/>
      <c r="E955"/>
      <c r="F955"/>
      <c r="G955"/>
    </row>
    <row r="956" spans="3:7" x14ac:dyDescent="0.2">
      <c r="C956"/>
      <c r="D956"/>
      <c r="E956"/>
      <c r="F956"/>
      <c r="G956"/>
    </row>
    <row r="957" spans="3:7" x14ac:dyDescent="0.2">
      <c r="C957"/>
      <c r="D957"/>
      <c r="E957"/>
      <c r="F957"/>
      <c r="G957"/>
    </row>
    <row r="958" spans="3:7" x14ac:dyDescent="0.2">
      <c r="C958"/>
      <c r="D958"/>
      <c r="E958"/>
      <c r="F958"/>
      <c r="G958"/>
    </row>
    <row r="959" spans="3:7" x14ac:dyDescent="0.2">
      <c r="C959"/>
      <c r="D959"/>
      <c r="E959"/>
      <c r="F959"/>
      <c r="G959"/>
    </row>
    <row r="960" spans="3:7" x14ac:dyDescent="0.2">
      <c r="C960"/>
      <c r="D960"/>
      <c r="E960"/>
      <c r="F960"/>
      <c r="G960"/>
    </row>
    <row r="961" spans="3:7" x14ac:dyDescent="0.2">
      <c r="C961"/>
      <c r="D961"/>
      <c r="E961"/>
      <c r="F961"/>
      <c r="G961"/>
    </row>
    <row r="962" spans="3:7" x14ac:dyDescent="0.2">
      <c r="C962"/>
      <c r="D962"/>
      <c r="E962"/>
      <c r="F962"/>
      <c r="G962"/>
    </row>
    <row r="963" spans="3:7" x14ac:dyDescent="0.2">
      <c r="C963"/>
      <c r="D963"/>
      <c r="E963"/>
      <c r="F963"/>
      <c r="G963"/>
    </row>
    <row r="964" spans="3:7" x14ac:dyDescent="0.2">
      <c r="C964"/>
      <c r="D964"/>
      <c r="E964"/>
      <c r="F964"/>
      <c r="G964"/>
    </row>
    <row r="965" spans="3:7" x14ac:dyDescent="0.2">
      <c r="C965"/>
      <c r="D965"/>
      <c r="E965"/>
      <c r="F965"/>
      <c r="G965"/>
    </row>
    <row r="966" spans="3:7" x14ac:dyDescent="0.2">
      <c r="C966"/>
      <c r="D966"/>
      <c r="E966"/>
      <c r="F966"/>
      <c r="G966"/>
    </row>
    <row r="967" spans="3:7" x14ac:dyDescent="0.2">
      <c r="C967"/>
      <c r="D967"/>
      <c r="E967"/>
      <c r="F967"/>
      <c r="G967"/>
    </row>
    <row r="968" spans="3:7" x14ac:dyDescent="0.2">
      <c r="C968"/>
      <c r="D968"/>
      <c r="E968"/>
      <c r="F968"/>
      <c r="G968"/>
    </row>
    <row r="969" spans="3:7" x14ac:dyDescent="0.2">
      <c r="C969"/>
      <c r="D969"/>
      <c r="E969"/>
      <c r="F969"/>
      <c r="G969"/>
    </row>
    <row r="970" spans="3:7" x14ac:dyDescent="0.2">
      <c r="C970"/>
      <c r="D970"/>
      <c r="E970"/>
      <c r="F970"/>
      <c r="G970"/>
    </row>
    <row r="971" spans="3:7" x14ac:dyDescent="0.2">
      <c r="C971"/>
      <c r="D971"/>
      <c r="E971"/>
      <c r="F971"/>
      <c r="G971"/>
    </row>
    <row r="972" spans="3:7" x14ac:dyDescent="0.2">
      <c r="C972"/>
      <c r="D972"/>
      <c r="E972"/>
      <c r="F972"/>
      <c r="G972"/>
    </row>
    <row r="973" spans="3:7" x14ac:dyDescent="0.2">
      <c r="C973"/>
      <c r="D973"/>
      <c r="E973"/>
      <c r="F973"/>
      <c r="G973"/>
    </row>
    <row r="974" spans="3:7" x14ac:dyDescent="0.2">
      <c r="C974"/>
      <c r="D974"/>
      <c r="E974"/>
      <c r="F974"/>
      <c r="G974"/>
    </row>
    <row r="975" spans="3:7" x14ac:dyDescent="0.2">
      <c r="C975"/>
      <c r="D975"/>
      <c r="E975"/>
      <c r="F975"/>
      <c r="G975"/>
    </row>
    <row r="976" spans="3:7" x14ac:dyDescent="0.2">
      <c r="C976"/>
      <c r="D976"/>
      <c r="E976"/>
      <c r="F976"/>
      <c r="G976"/>
    </row>
    <row r="977" spans="3:7" x14ac:dyDescent="0.2">
      <c r="C977"/>
      <c r="D977"/>
      <c r="E977"/>
      <c r="F977"/>
      <c r="G977"/>
    </row>
    <row r="978" spans="3:7" x14ac:dyDescent="0.2">
      <c r="C978"/>
      <c r="D978"/>
      <c r="E978"/>
      <c r="F978"/>
      <c r="G978"/>
    </row>
    <row r="979" spans="3:7" x14ac:dyDescent="0.2">
      <c r="C979"/>
      <c r="D979"/>
      <c r="E979"/>
      <c r="F979"/>
      <c r="G979"/>
    </row>
    <row r="980" spans="3:7" x14ac:dyDescent="0.2">
      <c r="C980"/>
      <c r="D980"/>
      <c r="E980"/>
      <c r="F980"/>
      <c r="G980"/>
    </row>
    <row r="981" spans="3:7" x14ac:dyDescent="0.2">
      <c r="C981"/>
      <c r="D981"/>
      <c r="E981"/>
      <c r="F981"/>
      <c r="G981"/>
    </row>
    <row r="982" spans="3:7" x14ac:dyDescent="0.2">
      <c r="C982"/>
      <c r="D982"/>
      <c r="E982"/>
      <c r="F982"/>
      <c r="G982"/>
    </row>
    <row r="983" spans="3:7" x14ac:dyDescent="0.2">
      <c r="C983"/>
      <c r="D983"/>
      <c r="E983"/>
      <c r="F983"/>
      <c r="G983"/>
    </row>
    <row r="984" spans="3:7" x14ac:dyDescent="0.2">
      <c r="C984"/>
      <c r="D984"/>
      <c r="E984"/>
      <c r="F984"/>
      <c r="G984"/>
    </row>
    <row r="985" spans="3:7" x14ac:dyDescent="0.2">
      <c r="C985"/>
      <c r="D985"/>
      <c r="E985"/>
      <c r="F985"/>
      <c r="G985"/>
    </row>
    <row r="986" spans="3:7" x14ac:dyDescent="0.2">
      <c r="C986"/>
      <c r="D986"/>
      <c r="E986"/>
      <c r="F986"/>
      <c r="G986"/>
    </row>
    <row r="987" spans="3:7" x14ac:dyDescent="0.2">
      <c r="C987"/>
      <c r="D987"/>
      <c r="E987"/>
      <c r="F987"/>
      <c r="G987"/>
    </row>
    <row r="988" spans="3:7" x14ac:dyDescent="0.2">
      <c r="C988"/>
      <c r="D988"/>
      <c r="E988"/>
      <c r="F988"/>
      <c r="G988"/>
    </row>
    <row r="989" spans="3:7" x14ac:dyDescent="0.2">
      <c r="C989"/>
      <c r="D989"/>
      <c r="E989"/>
      <c r="F989"/>
      <c r="G989"/>
    </row>
    <row r="990" spans="3:7" x14ac:dyDescent="0.2">
      <c r="C990"/>
      <c r="D990"/>
      <c r="E990"/>
      <c r="F990"/>
      <c r="G990"/>
    </row>
    <row r="991" spans="3:7" x14ac:dyDescent="0.2">
      <c r="C991"/>
      <c r="D991"/>
      <c r="E991"/>
      <c r="F991"/>
      <c r="G991"/>
    </row>
    <row r="992" spans="3:7" x14ac:dyDescent="0.2">
      <c r="C992"/>
      <c r="D992"/>
      <c r="E992"/>
      <c r="F992"/>
      <c r="G992"/>
    </row>
    <row r="993" spans="3:7" x14ac:dyDescent="0.2">
      <c r="C993"/>
      <c r="D993"/>
      <c r="E993"/>
      <c r="F993"/>
      <c r="G993"/>
    </row>
    <row r="994" spans="3:7" x14ac:dyDescent="0.2">
      <c r="C994"/>
      <c r="D994"/>
      <c r="E994"/>
      <c r="F994"/>
      <c r="G994"/>
    </row>
    <row r="995" spans="3:7" x14ac:dyDescent="0.2">
      <c r="C995"/>
      <c r="D995"/>
      <c r="E995"/>
      <c r="F995"/>
      <c r="G995"/>
    </row>
    <row r="996" spans="3:7" x14ac:dyDescent="0.2">
      <c r="C996"/>
      <c r="D996"/>
      <c r="E996"/>
      <c r="F996"/>
      <c r="G996"/>
    </row>
    <row r="997" spans="3:7" x14ac:dyDescent="0.2">
      <c r="C997"/>
      <c r="D997"/>
      <c r="E997"/>
      <c r="F997"/>
      <c r="G997"/>
    </row>
    <row r="998" spans="3:7" x14ac:dyDescent="0.2">
      <c r="C998"/>
      <c r="D998"/>
      <c r="E998"/>
      <c r="F998"/>
      <c r="G998"/>
    </row>
    <row r="999" spans="3:7" x14ac:dyDescent="0.2">
      <c r="C999"/>
      <c r="D999"/>
      <c r="E999"/>
      <c r="F999"/>
      <c r="G999"/>
    </row>
    <row r="1000" spans="3:7" x14ac:dyDescent="0.2">
      <c r="C1000"/>
      <c r="D1000"/>
      <c r="E1000"/>
      <c r="F1000"/>
      <c r="G1000"/>
    </row>
    <row r="1001" spans="3:7" x14ac:dyDescent="0.2">
      <c r="C1001"/>
      <c r="D1001"/>
      <c r="E1001"/>
      <c r="F1001"/>
      <c r="G1001"/>
    </row>
    <row r="1002" spans="3:7" x14ac:dyDescent="0.2">
      <c r="C1002"/>
      <c r="D1002"/>
      <c r="E1002"/>
      <c r="F1002"/>
      <c r="G1002"/>
    </row>
    <row r="1003" spans="3:7" x14ac:dyDescent="0.2">
      <c r="C1003"/>
      <c r="D1003"/>
      <c r="E1003"/>
      <c r="F1003"/>
      <c r="G1003"/>
    </row>
    <row r="1004" spans="3:7" x14ac:dyDescent="0.2">
      <c r="C1004"/>
      <c r="D1004"/>
      <c r="E1004"/>
      <c r="F1004"/>
      <c r="G1004"/>
    </row>
    <row r="1005" spans="3:7" x14ac:dyDescent="0.2">
      <c r="C1005"/>
      <c r="D1005"/>
      <c r="E1005"/>
      <c r="F1005"/>
      <c r="G1005"/>
    </row>
    <row r="1006" spans="3:7" x14ac:dyDescent="0.2">
      <c r="C1006"/>
      <c r="D1006"/>
      <c r="E1006"/>
      <c r="F1006"/>
      <c r="G1006"/>
    </row>
    <row r="1007" spans="3:7" x14ac:dyDescent="0.2">
      <c r="C1007"/>
      <c r="D1007"/>
      <c r="E1007"/>
      <c r="F1007"/>
      <c r="G1007"/>
    </row>
    <row r="1008" spans="3:7" x14ac:dyDescent="0.2">
      <c r="C1008"/>
      <c r="D1008"/>
      <c r="E1008"/>
      <c r="F1008"/>
      <c r="G1008"/>
    </row>
    <row r="1009" spans="3:7" x14ac:dyDescent="0.2">
      <c r="C1009"/>
      <c r="D1009"/>
      <c r="E1009"/>
      <c r="F1009"/>
      <c r="G1009"/>
    </row>
    <row r="1010" spans="3:7" x14ac:dyDescent="0.2">
      <c r="C1010"/>
      <c r="D1010"/>
      <c r="E1010"/>
      <c r="F1010"/>
      <c r="G1010"/>
    </row>
    <row r="1011" spans="3:7" x14ac:dyDescent="0.2">
      <c r="C1011"/>
      <c r="D1011"/>
      <c r="E1011"/>
      <c r="F1011"/>
      <c r="G1011"/>
    </row>
    <row r="1012" spans="3:7" x14ac:dyDescent="0.2">
      <c r="C1012"/>
      <c r="D1012"/>
      <c r="E1012"/>
      <c r="F1012"/>
      <c r="G1012"/>
    </row>
    <row r="1013" spans="3:7" x14ac:dyDescent="0.2">
      <c r="C1013"/>
      <c r="D1013"/>
      <c r="E1013"/>
      <c r="F1013"/>
      <c r="G1013"/>
    </row>
    <row r="1014" spans="3:7" x14ac:dyDescent="0.2">
      <c r="C1014"/>
      <c r="D1014"/>
      <c r="E1014"/>
      <c r="F1014"/>
      <c r="G1014"/>
    </row>
    <row r="1015" spans="3:7" x14ac:dyDescent="0.2">
      <c r="C1015"/>
      <c r="D1015"/>
      <c r="E1015"/>
      <c r="F1015"/>
      <c r="G1015"/>
    </row>
    <row r="1016" spans="3:7" x14ac:dyDescent="0.2">
      <c r="C1016"/>
      <c r="D1016"/>
      <c r="E1016"/>
      <c r="F1016"/>
      <c r="G1016"/>
    </row>
    <row r="1017" spans="3:7" x14ac:dyDescent="0.2">
      <c r="C1017"/>
      <c r="D1017"/>
      <c r="E1017"/>
      <c r="F1017"/>
      <c r="G1017"/>
    </row>
    <row r="1018" spans="3:7" x14ac:dyDescent="0.2">
      <c r="C1018"/>
      <c r="D1018"/>
      <c r="E1018"/>
      <c r="F1018"/>
      <c r="G1018"/>
    </row>
    <row r="1019" spans="3:7" x14ac:dyDescent="0.2">
      <c r="C1019"/>
      <c r="D1019"/>
      <c r="E1019"/>
      <c r="F1019"/>
      <c r="G1019"/>
    </row>
    <row r="1020" spans="3:7" x14ac:dyDescent="0.2">
      <c r="C1020"/>
      <c r="D1020"/>
      <c r="E1020"/>
      <c r="F1020"/>
      <c r="G1020"/>
    </row>
    <row r="1021" spans="3:7" x14ac:dyDescent="0.2">
      <c r="C1021"/>
      <c r="D1021"/>
      <c r="E1021"/>
      <c r="F1021"/>
      <c r="G1021"/>
    </row>
    <row r="1022" spans="3:7" x14ac:dyDescent="0.2">
      <c r="C1022"/>
      <c r="D1022"/>
      <c r="E1022"/>
      <c r="F1022"/>
      <c r="G1022"/>
    </row>
    <row r="1023" spans="3:7" x14ac:dyDescent="0.2">
      <c r="C1023"/>
      <c r="D1023"/>
      <c r="E1023"/>
      <c r="F1023"/>
      <c r="G1023"/>
    </row>
    <row r="1024" spans="3:7" x14ac:dyDescent="0.2">
      <c r="C1024"/>
      <c r="D1024"/>
      <c r="E1024"/>
      <c r="F1024"/>
      <c r="G1024"/>
    </row>
    <row r="1025" spans="3:7" x14ac:dyDescent="0.2">
      <c r="C1025"/>
      <c r="D1025"/>
      <c r="E1025"/>
      <c r="F1025"/>
      <c r="G1025"/>
    </row>
    <row r="1026" spans="3:7" x14ac:dyDescent="0.2">
      <c r="C1026"/>
      <c r="D1026"/>
      <c r="E1026"/>
      <c r="F1026"/>
      <c r="G1026"/>
    </row>
    <row r="1027" spans="3:7" x14ac:dyDescent="0.2">
      <c r="C1027"/>
      <c r="D1027"/>
      <c r="E1027"/>
      <c r="F1027"/>
      <c r="G1027"/>
    </row>
    <row r="1028" spans="3:7" x14ac:dyDescent="0.2">
      <c r="C1028"/>
      <c r="D1028"/>
      <c r="E1028"/>
      <c r="F1028"/>
      <c r="G1028"/>
    </row>
    <row r="1029" spans="3:7" x14ac:dyDescent="0.2">
      <c r="C1029"/>
      <c r="D1029"/>
      <c r="E1029"/>
      <c r="F1029"/>
      <c r="G1029"/>
    </row>
    <row r="1030" spans="3:7" x14ac:dyDescent="0.2">
      <c r="C1030"/>
      <c r="D1030"/>
      <c r="E1030"/>
      <c r="F1030"/>
      <c r="G1030"/>
    </row>
    <row r="1031" spans="3:7" x14ac:dyDescent="0.2">
      <c r="C1031"/>
      <c r="D1031"/>
      <c r="E1031"/>
      <c r="F1031"/>
      <c r="G1031"/>
    </row>
    <row r="1032" spans="3:7" x14ac:dyDescent="0.2">
      <c r="C1032"/>
      <c r="D1032"/>
      <c r="E1032"/>
      <c r="F1032"/>
      <c r="G1032"/>
    </row>
    <row r="1033" spans="3:7" x14ac:dyDescent="0.2">
      <c r="C1033"/>
      <c r="D1033"/>
      <c r="E1033"/>
      <c r="F1033"/>
      <c r="G1033"/>
    </row>
    <row r="1034" spans="3:7" x14ac:dyDescent="0.2">
      <c r="C1034"/>
      <c r="D1034"/>
      <c r="E1034"/>
      <c r="F1034"/>
      <c r="G1034"/>
    </row>
    <row r="1035" spans="3:7" x14ac:dyDescent="0.2">
      <c r="C1035"/>
      <c r="D1035"/>
      <c r="E1035"/>
      <c r="F1035"/>
      <c r="G1035"/>
    </row>
    <row r="1036" spans="3:7" x14ac:dyDescent="0.2">
      <c r="C1036"/>
      <c r="D1036"/>
      <c r="E1036"/>
      <c r="F1036"/>
      <c r="G1036"/>
    </row>
    <row r="1037" spans="3:7" x14ac:dyDescent="0.2">
      <c r="C1037"/>
      <c r="D1037"/>
      <c r="E1037"/>
      <c r="F1037"/>
      <c r="G1037"/>
    </row>
    <row r="1038" spans="3:7" x14ac:dyDescent="0.2">
      <c r="C1038"/>
      <c r="D1038"/>
      <c r="E1038"/>
      <c r="F1038"/>
      <c r="G1038"/>
    </row>
    <row r="1039" spans="3:7" x14ac:dyDescent="0.2">
      <c r="C1039"/>
      <c r="D1039"/>
      <c r="E1039"/>
      <c r="F1039"/>
      <c r="G1039"/>
    </row>
    <row r="1040" spans="3:7" x14ac:dyDescent="0.2">
      <c r="C1040"/>
      <c r="D1040"/>
      <c r="E1040"/>
      <c r="F1040"/>
      <c r="G1040"/>
    </row>
    <row r="1041" spans="3:7" x14ac:dyDescent="0.2">
      <c r="C1041"/>
      <c r="D1041"/>
      <c r="E1041"/>
      <c r="F1041"/>
      <c r="G1041"/>
    </row>
    <row r="1042" spans="3:7" x14ac:dyDescent="0.2">
      <c r="C1042"/>
      <c r="D1042"/>
      <c r="E1042"/>
      <c r="F1042"/>
      <c r="G1042"/>
    </row>
    <row r="1043" spans="3:7" x14ac:dyDescent="0.2">
      <c r="C1043"/>
      <c r="D1043"/>
      <c r="E1043"/>
      <c r="F1043"/>
      <c r="G1043"/>
    </row>
    <row r="1044" spans="3:7" x14ac:dyDescent="0.2">
      <c r="C1044"/>
      <c r="D1044"/>
      <c r="E1044"/>
      <c r="F1044"/>
      <c r="G1044"/>
    </row>
    <row r="1045" spans="3:7" x14ac:dyDescent="0.2">
      <c r="C1045"/>
      <c r="D1045"/>
      <c r="E1045"/>
      <c r="F1045"/>
      <c r="G1045"/>
    </row>
    <row r="1046" spans="3:7" x14ac:dyDescent="0.2">
      <c r="C1046"/>
      <c r="D1046"/>
      <c r="E1046"/>
      <c r="F1046"/>
      <c r="G1046"/>
    </row>
    <row r="1047" spans="3:7" x14ac:dyDescent="0.2">
      <c r="C1047"/>
      <c r="D1047"/>
      <c r="E1047"/>
      <c r="F1047"/>
      <c r="G1047"/>
    </row>
    <row r="1048" spans="3:7" x14ac:dyDescent="0.2">
      <c r="C1048"/>
      <c r="D1048"/>
      <c r="E1048"/>
      <c r="F1048"/>
      <c r="G1048"/>
    </row>
    <row r="1049" spans="3:7" x14ac:dyDescent="0.2">
      <c r="C1049"/>
      <c r="D1049"/>
      <c r="E1049"/>
      <c r="F1049"/>
      <c r="G1049"/>
    </row>
    <row r="1050" spans="3:7" x14ac:dyDescent="0.2">
      <c r="C1050"/>
      <c r="D1050"/>
      <c r="E1050"/>
      <c r="F1050"/>
      <c r="G1050"/>
    </row>
    <row r="1051" spans="3:7" x14ac:dyDescent="0.2">
      <c r="C1051"/>
      <c r="D1051"/>
      <c r="E1051"/>
      <c r="F1051"/>
      <c r="G1051"/>
    </row>
    <row r="1052" spans="3:7" x14ac:dyDescent="0.2">
      <c r="C1052"/>
      <c r="D1052"/>
      <c r="E1052"/>
      <c r="F1052"/>
      <c r="G1052"/>
    </row>
    <row r="1053" spans="3:7" x14ac:dyDescent="0.2">
      <c r="C1053"/>
      <c r="D1053"/>
      <c r="E1053"/>
      <c r="F1053"/>
      <c r="G1053"/>
    </row>
    <row r="1054" spans="3:7" x14ac:dyDescent="0.2">
      <c r="C1054"/>
      <c r="D1054"/>
      <c r="E1054"/>
      <c r="F1054"/>
      <c r="G1054"/>
    </row>
    <row r="1055" spans="3:7" x14ac:dyDescent="0.2">
      <c r="C1055"/>
      <c r="D1055"/>
      <c r="E1055"/>
      <c r="F1055"/>
      <c r="G1055"/>
    </row>
    <row r="1056" spans="3:7" x14ac:dyDescent="0.2">
      <c r="C1056"/>
      <c r="D1056"/>
      <c r="E1056"/>
      <c r="F1056"/>
      <c r="G1056"/>
    </row>
    <row r="1057" spans="3:7" x14ac:dyDescent="0.2">
      <c r="C1057"/>
      <c r="D1057"/>
      <c r="E1057"/>
      <c r="F1057"/>
      <c r="G1057"/>
    </row>
    <row r="1058" spans="3:7" x14ac:dyDescent="0.2">
      <c r="C1058"/>
      <c r="D1058"/>
      <c r="E1058"/>
      <c r="F1058"/>
      <c r="G1058"/>
    </row>
    <row r="1059" spans="3:7" x14ac:dyDescent="0.2">
      <c r="C1059"/>
      <c r="D1059"/>
      <c r="E1059"/>
      <c r="F1059"/>
      <c r="G1059"/>
    </row>
    <row r="1060" spans="3:7" x14ac:dyDescent="0.2">
      <c r="C1060"/>
      <c r="D1060"/>
      <c r="E1060"/>
      <c r="F1060"/>
      <c r="G1060"/>
    </row>
    <row r="1061" spans="3:7" x14ac:dyDescent="0.2">
      <c r="C1061"/>
      <c r="D1061"/>
      <c r="E1061"/>
      <c r="F1061"/>
      <c r="G1061"/>
    </row>
    <row r="1062" spans="3:7" x14ac:dyDescent="0.2">
      <c r="C1062"/>
      <c r="D1062"/>
      <c r="E1062"/>
      <c r="F1062"/>
      <c r="G1062"/>
    </row>
    <row r="1063" spans="3:7" x14ac:dyDescent="0.2">
      <c r="C1063"/>
      <c r="D1063"/>
      <c r="E1063"/>
      <c r="F1063"/>
      <c r="G1063"/>
    </row>
    <row r="1064" spans="3:7" x14ac:dyDescent="0.2">
      <c r="C1064"/>
      <c r="D1064"/>
      <c r="E1064"/>
      <c r="F1064"/>
      <c r="G1064"/>
    </row>
    <row r="1065" spans="3:7" x14ac:dyDescent="0.2">
      <c r="C1065"/>
      <c r="D1065"/>
      <c r="E1065"/>
      <c r="F1065"/>
      <c r="G1065"/>
    </row>
    <row r="1066" spans="3:7" x14ac:dyDescent="0.2">
      <c r="C1066"/>
      <c r="D1066"/>
      <c r="E1066"/>
      <c r="F1066"/>
      <c r="G1066"/>
    </row>
    <row r="1067" spans="3:7" x14ac:dyDescent="0.2">
      <c r="C1067"/>
      <c r="D1067"/>
      <c r="E1067"/>
      <c r="F1067"/>
      <c r="G1067"/>
    </row>
    <row r="1068" spans="3:7" x14ac:dyDescent="0.2">
      <c r="C1068"/>
      <c r="D1068"/>
      <c r="E1068"/>
      <c r="F1068"/>
      <c r="G1068"/>
    </row>
    <row r="1069" spans="3:7" x14ac:dyDescent="0.2">
      <c r="C1069"/>
      <c r="D1069"/>
      <c r="E1069"/>
      <c r="F1069"/>
      <c r="G1069"/>
    </row>
    <row r="1070" spans="3:7" x14ac:dyDescent="0.2">
      <c r="C1070"/>
      <c r="D1070"/>
      <c r="E1070"/>
      <c r="F1070"/>
      <c r="G1070"/>
    </row>
    <row r="1071" spans="3:7" x14ac:dyDescent="0.2">
      <c r="C1071"/>
      <c r="D1071"/>
      <c r="E1071"/>
      <c r="F1071"/>
      <c r="G1071"/>
    </row>
    <row r="1072" spans="3:7" x14ac:dyDescent="0.2">
      <c r="C1072"/>
      <c r="D1072"/>
      <c r="E1072"/>
      <c r="F1072"/>
      <c r="G1072"/>
    </row>
    <row r="1073" spans="3:7" x14ac:dyDescent="0.2">
      <c r="C1073"/>
      <c r="D1073"/>
      <c r="E1073"/>
      <c r="F1073"/>
      <c r="G1073"/>
    </row>
    <row r="1074" spans="3:7" x14ac:dyDescent="0.2">
      <c r="C1074"/>
      <c r="D1074"/>
      <c r="E1074"/>
      <c r="F1074"/>
      <c r="G1074"/>
    </row>
    <row r="1075" spans="3:7" x14ac:dyDescent="0.2">
      <c r="C1075"/>
      <c r="D1075"/>
      <c r="E1075"/>
      <c r="F1075"/>
      <c r="G1075"/>
    </row>
    <row r="1076" spans="3:7" x14ac:dyDescent="0.2">
      <c r="C1076"/>
      <c r="D1076"/>
      <c r="E1076"/>
      <c r="F1076"/>
      <c r="G1076"/>
    </row>
    <row r="1077" spans="3:7" x14ac:dyDescent="0.2">
      <c r="C1077"/>
      <c r="D1077"/>
      <c r="E1077"/>
      <c r="F1077"/>
      <c r="G1077"/>
    </row>
    <row r="1078" spans="3:7" x14ac:dyDescent="0.2">
      <c r="C1078"/>
      <c r="D1078"/>
      <c r="E1078"/>
      <c r="F1078"/>
      <c r="G1078"/>
    </row>
    <row r="1079" spans="3:7" x14ac:dyDescent="0.2">
      <c r="C1079"/>
      <c r="D1079"/>
      <c r="E1079"/>
      <c r="F1079"/>
      <c r="G1079"/>
    </row>
    <row r="1080" spans="3:7" x14ac:dyDescent="0.2">
      <c r="C1080"/>
      <c r="D1080"/>
      <c r="E1080"/>
      <c r="F1080"/>
      <c r="G1080"/>
    </row>
    <row r="1081" spans="3:7" x14ac:dyDescent="0.2">
      <c r="C1081"/>
      <c r="D1081"/>
      <c r="E1081"/>
      <c r="F1081"/>
      <c r="G1081"/>
    </row>
    <row r="1082" spans="3:7" x14ac:dyDescent="0.2">
      <c r="C1082"/>
      <c r="D1082"/>
      <c r="E1082"/>
      <c r="F1082"/>
      <c r="G1082"/>
    </row>
    <row r="1083" spans="3:7" x14ac:dyDescent="0.2">
      <c r="C1083"/>
      <c r="D1083"/>
      <c r="E1083"/>
      <c r="F1083"/>
      <c r="G1083"/>
    </row>
    <row r="1084" spans="3:7" x14ac:dyDescent="0.2">
      <c r="C1084"/>
      <c r="D1084"/>
      <c r="E1084"/>
      <c r="F1084"/>
      <c r="G1084"/>
    </row>
    <row r="1085" spans="3:7" x14ac:dyDescent="0.2">
      <c r="C1085"/>
      <c r="D1085"/>
      <c r="E1085"/>
      <c r="F1085"/>
      <c r="G1085"/>
    </row>
    <row r="1086" spans="3:7" x14ac:dyDescent="0.2">
      <c r="C1086"/>
      <c r="D1086"/>
      <c r="E1086"/>
      <c r="F1086"/>
      <c r="G1086"/>
    </row>
    <row r="1087" spans="3:7" x14ac:dyDescent="0.2">
      <c r="C1087"/>
      <c r="D1087"/>
      <c r="E1087"/>
      <c r="F1087"/>
      <c r="G1087"/>
    </row>
    <row r="1088" spans="3:7" x14ac:dyDescent="0.2">
      <c r="C1088"/>
      <c r="D1088"/>
      <c r="E1088"/>
      <c r="F1088"/>
      <c r="G1088"/>
    </row>
    <row r="1089" spans="3:7" x14ac:dyDescent="0.2">
      <c r="C1089"/>
      <c r="D1089"/>
      <c r="E1089"/>
      <c r="F1089"/>
      <c r="G1089"/>
    </row>
    <row r="1090" spans="3:7" x14ac:dyDescent="0.2">
      <c r="C1090"/>
      <c r="D1090"/>
      <c r="E1090"/>
      <c r="F1090"/>
      <c r="G1090"/>
    </row>
    <row r="1091" spans="3:7" x14ac:dyDescent="0.2">
      <c r="C1091"/>
      <c r="D1091"/>
      <c r="E1091"/>
      <c r="F1091"/>
      <c r="G1091"/>
    </row>
    <row r="1092" spans="3:7" x14ac:dyDescent="0.2">
      <c r="C1092"/>
      <c r="D1092"/>
      <c r="E1092"/>
      <c r="F1092"/>
      <c r="G1092"/>
    </row>
    <row r="1093" spans="3:7" x14ac:dyDescent="0.2">
      <c r="C1093"/>
      <c r="D1093"/>
      <c r="E1093"/>
      <c r="F1093"/>
      <c r="G1093"/>
    </row>
    <row r="1094" spans="3:7" x14ac:dyDescent="0.2">
      <c r="C1094"/>
      <c r="D1094"/>
      <c r="E1094"/>
      <c r="F1094"/>
      <c r="G1094"/>
    </row>
    <row r="1095" spans="3:7" x14ac:dyDescent="0.2">
      <c r="C1095"/>
      <c r="D1095"/>
      <c r="E1095"/>
      <c r="F1095"/>
      <c r="G1095"/>
    </row>
    <row r="1096" spans="3:7" x14ac:dyDescent="0.2">
      <c r="C1096"/>
      <c r="D1096"/>
      <c r="E1096"/>
      <c r="F1096"/>
      <c r="G1096"/>
    </row>
    <row r="1097" spans="3:7" x14ac:dyDescent="0.2">
      <c r="C1097"/>
      <c r="D1097"/>
      <c r="E1097"/>
      <c r="F1097"/>
      <c r="G1097"/>
    </row>
    <row r="1098" spans="3:7" x14ac:dyDescent="0.2">
      <c r="C1098"/>
      <c r="D1098"/>
      <c r="E1098"/>
      <c r="F1098"/>
      <c r="G1098"/>
    </row>
    <row r="1099" spans="3:7" x14ac:dyDescent="0.2">
      <c r="C1099"/>
      <c r="D1099"/>
      <c r="E1099"/>
      <c r="F1099"/>
      <c r="G1099"/>
    </row>
    <row r="1100" spans="3:7" x14ac:dyDescent="0.2">
      <c r="C1100"/>
      <c r="D1100"/>
      <c r="E1100"/>
      <c r="F1100"/>
      <c r="G1100"/>
    </row>
    <row r="1101" spans="3:7" x14ac:dyDescent="0.2">
      <c r="C1101"/>
      <c r="D1101"/>
      <c r="E1101"/>
      <c r="F1101"/>
      <c r="G1101"/>
    </row>
    <row r="1102" spans="3:7" x14ac:dyDescent="0.2">
      <c r="C1102"/>
      <c r="D1102"/>
      <c r="E1102"/>
      <c r="F1102"/>
      <c r="G1102"/>
    </row>
    <row r="1103" spans="3:7" x14ac:dyDescent="0.2">
      <c r="C1103"/>
      <c r="D1103"/>
      <c r="E1103"/>
      <c r="F1103"/>
      <c r="G1103"/>
    </row>
    <row r="1104" spans="3:7" x14ac:dyDescent="0.2">
      <c r="C1104"/>
      <c r="D1104"/>
      <c r="E1104"/>
      <c r="F1104"/>
      <c r="G1104"/>
    </row>
    <row r="1105" spans="3:7" x14ac:dyDescent="0.2">
      <c r="C1105"/>
      <c r="D1105"/>
      <c r="E1105"/>
      <c r="F1105"/>
      <c r="G1105"/>
    </row>
    <row r="1106" spans="3:7" x14ac:dyDescent="0.2">
      <c r="C1106"/>
      <c r="D1106"/>
      <c r="E1106"/>
      <c r="F1106"/>
      <c r="G1106"/>
    </row>
    <row r="1107" spans="3:7" x14ac:dyDescent="0.2">
      <c r="C1107"/>
      <c r="D1107"/>
      <c r="E1107"/>
      <c r="F1107"/>
      <c r="G1107"/>
    </row>
    <row r="1108" spans="3:7" x14ac:dyDescent="0.2">
      <c r="C1108"/>
      <c r="D1108"/>
      <c r="E1108"/>
      <c r="F1108"/>
      <c r="G1108"/>
    </row>
    <row r="1109" spans="3:7" x14ac:dyDescent="0.2">
      <c r="C1109"/>
      <c r="D1109"/>
      <c r="E1109"/>
      <c r="F1109"/>
      <c r="G1109"/>
    </row>
    <row r="1110" spans="3:7" x14ac:dyDescent="0.2">
      <c r="C1110"/>
      <c r="D1110"/>
      <c r="E1110"/>
      <c r="F1110"/>
      <c r="G1110"/>
    </row>
    <row r="1111" spans="3:7" x14ac:dyDescent="0.2">
      <c r="C1111"/>
      <c r="D1111"/>
      <c r="E1111"/>
      <c r="F1111"/>
      <c r="G1111"/>
    </row>
    <row r="1112" spans="3:7" x14ac:dyDescent="0.2">
      <c r="C1112"/>
      <c r="D1112"/>
      <c r="E1112"/>
      <c r="F1112"/>
      <c r="G1112"/>
    </row>
    <row r="1113" spans="3:7" x14ac:dyDescent="0.2">
      <c r="C1113"/>
      <c r="D1113"/>
      <c r="E1113"/>
      <c r="F1113"/>
      <c r="G1113"/>
    </row>
    <row r="1114" spans="3:7" x14ac:dyDescent="0.2">
      <c r="C1114"/>
      <c r="D1114"/>
      <c r="E1114"/>
      <c r="F1114"/>
      <c r="G1114"/>
    </row>
    <row r="1115" spans="3:7" x14ac:dyDescent="0.2">
      <c r="C1115"/>
      <c r="D1115"/>
      <c r="E1115"/>
      <c r="F1115"/>
      <c r="G1115"/>
    </row>
    <row r="1116" spans="3:7" x14ac:dyDescent="0.2">
      <c r="C1116"/>
      <c r="D1116"/>
      <c r="E1116"/>
      <c r="F1116"/>
      <c r="G1116"/>
    </row>
    <row r="1117" spans="3:7" x14ac:dyDescent="0.2">
      <c r="C1117"/>
      <c r="D1117"/>
      <c r="E1117"/>
      <c r="F1117"/>
      <c r="G1117"/>
    </row>
    <row r="1118" spans="3:7" x14ac:dyDescent="0.2">
      <c r="C1118"/>
      <c r="D1118"/>
      <c r="E1118"/>
      <c r="F1118"/>
      <c r="G1118"/>
    </row>
    <row r="1119" spans="3:7" x14ac:dyDescent="0.2">
      <c r="C1119"/>
      <c r="D1119"/>
      <c r="E1119"/>
      <c r="F1119"/>
      <c r="G1119"/>
    </row>
    <row r="1120" spans="3:7" x14ac:dyDescent="0.2">
      <c r="C1120"/>
      <c r="D1120"/>
      <c r="E1120"/>
      <c r="F1120"/>
      <c r="G1120"/>
    </row>
    <row r="1121" spans="3:7" x14ac:dyDescent="0.2">
      <c r="C1121"/>
      <c r="D1121"/>
      <c r="E1121"/>
      <c r="F1121"/>
      <c r="G1121"/>
    </row>
    <row r="1122" spans="3:7" x14ac:dyDescent="0.2">
      <c r="C1122"/>
      <c r="D1122"/>
      <c r="E1122"/>
      <c r="F1122"/>
      <c r="G1122"/>
    </row>
    <row r="1123" spans="3:7" x14ac:dyDescent="0.2">
      <c r="C1123"/>
      <c r="D1123"/>
      <c r="E1123"/>
      <c r="F1123"/>
      <c r="G1123"/>
    </row>
    <row r="1124" spans="3:7" x14ac:dyDescent="0.2">
      <c r="C1124"/>
      <c r="D1124"/>
      <c r="E1124"/>
      <c r="F1124"/>
      <c r="G1124"/>
    </row>
    <row r="1125" spans="3:7" x14ac:dyDescent="0.2">
      <c r="C1125"/>
      <c r="D1125"/>
      <c r="E1125"/>
      <c r="F1125"/>
      <c r="G1125"/>
    </row>
    <row r="1126" spans="3:7" x14ac:dyDescent="0.2">
      <c r="C1126"/>
      <c r="D1126"/>
      <c r="E1126"/>
      <c r="F1126"/>
      <c r="G1126"/>
    </row>
    <row r="1127" spans="3:7" x14ac:dyDescent="0.2">
      <c r="C1127"/>
      <c r="D1127"/>
      <c r="E1127"/>
      <c r="F1127"/>
      <c r="G1127"/>
    </row>
    <row r="1128" spans="3:7" x14ac:dyDescent="0.2">
      <c r="C1128"/>
      <c r="D1128"/>
      <c r="E1128"/>
      <c r="F1128"/>
      <c r="G1128"/>
    </row>
    <row r="1129" spans="3:7" x14ac:dyDescent="0.2">
      <c r="C1129"/>
      <c r="D1129"/>
      <c r="E1129"/>
      <c r="F1129"/>
      <c r="G1129"/>
    </row>
    <row r="1130" spans="3:7" x14ac:dyDescent="0.2">
      <c r="C1130"/>
      <c r="D1130"/>
      <c r="E1130"/>
      <c r="F1130"/>
      <c r="G1130"/>
    </row>
    <row r="1131" spans="3:7" x14ac:dyDescent="0.2">
      <c r="C1131"/>
      <c r="D1131"/>
      <c r="E1131"/>
      <c r="F1131"/>
      <c r="G1131"/>
    </row>
    <row r="1132" spans="3:7" x14ac:dyDescent="0.2">
      <c r="C1132"/>
      <c r="D1132"/>
      <c r="E1132"/>
      <c r="F1132"/>
      <c r="G1132"/>
    </row>
    <row r="1133" spans="3:7" x14ac:dyDescent="0.2">
      <c r="C1133"/>
      <c r="D1133"/>
      <c r="E1133"/>
      <c r="F1133"/>
      <c r="G1133"/>
    </row>
    <row r="1134" spans="3:7" x14ac:dyDescent="0.2">
      <c r="C1134"/>
      <c r="D1134"/>
      <c r="E1134"/>
      <c r="F1134"/>
      <c r="G1134"/>
    </row>
    <row r="1135" spans="3:7" x14ac:dyDescent="0.2">
      <c r="C1135"/>
      <c r="D1135"/>
      <c r="E1135"/>
      <c r="F1135"/>
      <c r="G1135"/>
    </row>
    <row r="1136" spans="3:7" x14ac:dyDescent="0.2">
      <c r="C1136"/>
      <c r="D1136"/>
      <c r="E1136"/>
      <c r="F1136"/>
      <c r="G1136"/>
    </row>
    <row r="1137" spans="3:7" x14ac:dyDescent="0.2">
      <c r="C1137"/>
      <c r="D1137"/>
      <c r="E1137"/>
      <c r="F1137"/>
      <c r="G1137"/>
    </row>
    <row r="1138" spans="3:7" x14ac:dyDescent="0.2">
      <c r="C1138"/>
      <c r="D1138"/>
      <c r="E1138"/>
      <c r="F1138"/>
      <c r="G1138"/>
    </row>
    <row r="1139" spans="3:7" x14ac:dyDescent="0.2">
      <c r="C1139"/>
      <c r="D1139"/>
      <c r="E1139"/>
      <c r="F1139"/>
      <c r="G1139"/>
    </row>
    <row r="1140" spans="3:7" x14ac:dyDescent="0.2">
      <c r="C1140"/>
      <c r="D1140"/>
      <c r="E1140"/>
      <c r="F1140"/>
      <c r="G1140"/>
    </row>
    <row r="1141" spans="3:7" x14ac:dyDescent="0.2">
      <c r="C1141"/>
      <c r="D1141"/>
      <c r="E1141"/>
      <c r="F1141"/>
      <c r="G1141"/>
    </row>
    <row r="1142" spans="3:7" x14ac:dyDescent="0.2">
      <c r="C1142"/>
      <c r="D1142"/>
      <c r="E1142"/>
      <c r="F1142"/>
      <c r="G1142"/>
    </row>
    <row r="1143" spans="3:7" x14ac:dyDescent="0.2">
      <c r="C1143"/>
      <c r="D1143"/>
      <c r="E1143"/>
      <c r="F1143"/>
      <c r="G1143"/>
    </row>
    <row r="1144" spans="3:7" x14ac:dyDescent="0.2">
      <c r="C1144"/>
      <c r="D1144"/>
      <c r="E1144"/>
      <c r="F1144"/>
      <c r="G1144"/>
    </row>
    <row r="1145" spans="3:7" x14ac:dyDescent="0.2">
      <c r="C1145"/>
      <c r="D1145"/>
      <c r="E1145"/>
      <c r="F1145"/>
      <c r="G1145"/>
    </row>
    <row r="1146" spans="3:7" x14ac:dyDescent="0.2">
      <c r="C1146"/>
      <c r="D1146"/>
      <c r="E1146"/>
      <c r="F1146"/>
      <c r="G1146"/>
    </row>
    <row r="1147" spans="3:7" x14ac:dyDescent="0.2">
      <c r="C1147"/>
      <c r="D1147"/>
      <c r="E1147"/>
      <c r="F1147"/>
      <c r="G1147"/>
    </row>
    <row r="1148" spans="3:7" x14ac:dyDescent="0.2">
      <c r="C1148"/>
      <c r="D1148"/>
      <c r="E1148"/>
      <c r="F1148"/>
      <c r="G1148"/>
    </row>
    <row r="1149" spans="3:7" x14ac:dyDescent="0.2">
      <c r="C1149"/>
      <c r="D1149"/>
      <c r="E1149"/>
      <c r="F1149"/>
      <c r="G1149"/>
    </row>
    <row r="1150" spans="3:7" x14ac:dyDescent="0.2">
      <c r="C1150"/>
      <c r="D1150"/>
      <c r="E1150"/>
      <c r="F1150"/>
      <c r="G1150"/>
    </row>
    <row r="1151" spans="3:7" x14ac:dyDescent="0.2">
      <c r="C1151"/>
      <c r="D1151"/>
      <c r="E1151"/>
      <c r="F1151"/>
      <c r="G1151"/>
    </row>
    <row r="1152" spans="3:7" x14ac:dyDescent="0.2">
      <c r="C1152"/>
      <c r="D1152"/>
      <c r="E1152"/>
      <c r="F1152"/>
      <c r="G1152"/>
    </row>
    <row r="1153" spans="3:7" x14ac:dyDescent="0.2">
      <c r="C1153"/>
      <c r="D1153"/>
      <c r="E1153"/>
      <c r="F1153"/>
      <c r="G1153"/>
    </row>
    <row r="1154" spans="3:7" x14ac:dyDescent="0.2">
      <c r="C1154"/>
      <c r="D1154"/>
      <c r="E1154"/>
      <c r="F1154"/>
      <c r="G1154"/>
    </row>
    <row r="1155" spans="3:7" x14ac:dyDescent="0.2">
      <c r="C1155"/>
      <c r="D1155"/>
      <c r="E1155"/>
      <c r="F1155"/>
      <c r="G1155"/>
    </row>
    <row r="1156" spans="3:7" x14ac:dyDescent="0.2">
      <c r="C1156"/>
      <c r="D1156"/>
      <c r="E1156"/>
      <c r="F1156"/>
      <c r="G1156"/>
    </row>
    <row r="1157" spans="3:7" x14ac:dyDescent="0.2">
      <c r="C1157"/>
      <c r="D1157"/>
      <c r="E1157"/>
      <c r="F1157"/>
      <c r="G1157"/>
    </row>
    <row r="1158" spans="3:7" x14ac:dyDescent="0.2">
      <c r="C1158"/>
      <c r="D1158"/>
      <c r="E1158"/>
      <c r="F1158"/>
      <c r="G1158"/>
    </row>
    <row r="1159" spans="3:7" x14ac:dyDescent="0.2">
      <c r="C1159"/>
      <c r="D1159"/>
      <c r="E1159"/>
      <c r="F1159"/>
      <c r="G1159"/>
    </row>
    <row r="1160" spans="3:7" x14ac:dyDescent="0.2">
      <c r="C1160"/>
      <c r="D1160"/>
      <c r="E1160"/>
      <c r="F1160"/>
      <c r="G1160"/>
    </row>
    <row r="1161" spans="3:7" x14ac:dyDescent="0.2">
      <c r="C1161"/>
      <c r="D1161"/>
      <c r="E1161"/>
      <c r="F1161"/>
      <c r="G1161"/>
    </row>
    <row r="1162" spans="3:7" x14ac:dyDescent="0.2">
      <c r="C1162"/>
      <c r="D1162"/>
      <c r="E1162"/>
      <c r="F1162"/>
      <c r="G1162"/>
    </row>
    <row r="1163" spans="3:7" x14ac:dyDescent="0.2">
      <c r="C1163"/>
      <c r="D1163"/>
      <c r="E1163"/>
      <c r="F1163"/>
      <c r="G1163"/>
    </row>
    <row r="1164" spans="3:7" x14ac:dyDescent="0.2">
      <c r="C1164"/>
      <c r="D1164"/>
      <c r="E1164"/>
      <c r="F1164"/>
      <c r="G1164"/>
    </row>
    <row r="1165" spans="3:7" x14ac:dyDescent="0.2">
      <c r="C1165"/>
      <c r="D1165"/>
      <c r="E1165"/>
      <c r="F1165"/>
      <c r="G1165"/>
    </row>
    <row r="1166" spans="3:7" x14ac:dyDescent="0.2">
      <c r="C1166"/>
      <c r="D1166"/>
      <c r="E1166"/>
      <c r="F1166"/>
      <c r="G1166"/>
    </row>
    <row r="1167" spans="3:7" x14ac:dyDescent="0.2">
      <c r="C1167"/>
      <c r="D1167"/>
      <c r="E1167"/>
      <c r="F1167"/>
      <c r="G1167"/>
    </row>
    <row r="1168" spans="3:7" x14ac:dyDescent="0.2">
      <c r="C1168"/>
      <c r="D1168"/>
      <c r="E1168"/>
      <c r="F1168"/>
      <c r="G1168"/>
    </row>
    <row r="1169" spans="3:7" x14ac:dyDescent="0.2">
      <c r="C1169"/>
      <c r="D1169"/>
      <c r="E1169"/>
      <c r="F1169"/>
      <c r="G1169"/>
    </row>
    <row r="1170" spans="3:7" x14ac:dyDescent="0.2">
      <c r="C1170"/>
      <c r="D1170"/>
      <c r="E1170"/>
      <c r="F1170"/>
      <c r="G1170"/>
    </row>
    <row r="1171" spans="3:7" x14ac:dyDescent="0.2">
      <c r="C1171"/>
      <c r="D1171"/>
      <c r="E1171"/>
      <c r="F1171"/>
      <c r="G1171"/>
    </row>
    <row r="1172" spans="3:7" x14ac:dyDescent="0.2">
      <c r="C1172"/>
      <c r="D1172"/>
      <c r="E1172"/>
      <c r="F1172"/>
      <c r="G1172"/>
    </row>
    <row r="1173" spans="3:7" x14ac:dyDescent="0.2">
      <c r="C1173"/>
      <c r="D1173"/>
      <c r="E1173"/>
      <c r="F1173"/>
      <c r="G1173"/>
    </row>
    <row r="1174" spans="3:7" x14ac:dyDescent="0.2">
      <c r="C1174"/>
      <c r="D1174"/>
      <c r="E1174"/>
      <c r="F1174"/>
      <c r="G1174"/>
    </row>
    <row r="1175" spans="3:7" x14ac:dyDescent="0.2">
      <c r="C1175"/>
      <c r="D1175"/>
      <c r="E1175"/>
      <c r="F1175"/>
      <c r="G1175"/>
    </row>
    <row r="1176" spans="3:7" x14ac:dyDescent="0.2">
      <c r="C1176"/>
      <c r="D1176"/>
      <c r="E1176"/>
      <c r="F1176"/>
      <c r="G1176"/>
    </row>
    <row r="1177" spans="3:7" x14ac:dyDescent="0.2">
      <c r="C1177"/>
      <c r="D1177"/>
      <c r="E1177"/>
      <c r="F1177"/>
      <c r="G1177"/>
    </row>
    <row r="1178" spans="3:7" x14ac:dyDescent="0.2">
      <c r="C1178"/>
      <c r="D1178"/>
      <c r="E1178"/>
      <c r="F1178"/>
      <c r="G1178"/>
    </row>
    <row r="1179" spans="3:7" x14ac:dyDescent="0.2">
      <c r="C1179"/>
      <c r="D1179"/>
      <c r="E1179"/>
      <c r="F1179"/>
      <c r="G1179"/>
    </row>
    <row r="1180" spans="3:7" x14ac:dyDescent="0.2">
      <c r="C1180"/>
      <c r="D1180"/>
      <c r="E1180"/>
      <c r="F1180"/>
      <c r="G1180"/>
    </row>
    <row r="1181" spans="3:7" x14ac:dyDescent="0.2">
      <c r="C1181"/>
      <c r="D1181"/>
      <c r="E1181"/>
      <c r="F1181"/>
      <c r="G1181"/>
    </row>
    <row r="1182" spans="3:7" x14ac:dyDescent="0.2">
      <c r="C1182"/>
      <c r="D1182"/>
      <c r="E1182"/>
      <c r="F1182"/>
      <c r="G1182"/>
    </row>
    <row r="1183" spans="3:7" x14ac:dyDescent="0.2">
      <c r="C1183"/>
      <c r="D1183"/>
      <c r="E1183"/>
      <c r="F1183"/>
      <c r="G1183"/>
    </row>
    <row r="1184" spans="3:7" x14ac:dyDescent="0.2">
      <c r="C1184"/>
      <c r="D1184"/>
      <c r="E1184"/>
      <c r="F1184"/>
      <c r="G1184"/>
    </row>
    <row r="1185" spans="3:7" x14ac:dyDescent="0.2">
      <c r="C1185"/>
      <c r="D1185"/>
      <c r="E1185"/>
      <c r="F1185"/>
      <c r="G1185"/>
    </row>
    <row r="1186" spans="3:7" x14ac:dyDescent="0.2">
      <c r="C1186"/>
      <c r="D1186"/>
      <c r="E1186"/>
      <c r="F1186"/>
      <c r="G1186"/>
    </row>
    <row r="1187" spans="3:7" x14ac:dyDescent="0.2">
      <c r="C1187"/>
      <c r="D1187"/>
      <c r="E1187"/>
      <c r="F1187"/>
      <c r="G1187"/>
    </row>
    <row r="1188" spans="3:7" x14ac:dyDescent="0.2">
      <c r="C1188"/>
      <c r="D1188"/>
      <c r="E1188"/>
      <c r="F1188"/>
      <c r="G1188"/>
    </row>
    <row r="1189" spans="3:7" x14ac:dyDescent="0.2">
      <c r="C1189"/>
      <c r="D1189"/>
      <c r="E1189"/>
      <c r="F1189"/>
      <c r="G1189"/>
    </row>
    <row r="1190" spans="3:7" x14ac:dyDescent="0.2">
      <c r="C1190"/>
      <c r="D1190"/>
      <c r="E1190"/>
      <c r="F1190"/>
      <c r="G1190"/>
    </row>
    <row r="1191" spans="3:7" x14ac:dyDescent="0.2">
      <c r="C1191"/>
      <c r="D1191"/>
      <c r="E1191"/>
      <c r="F1191"/>
      <c r="G1191"/>
    </row>
    <row r="1192" spans="3:7" x14ac:dyDescent="0.2">
      <c r="C1192"/>
      <c r="D1192"/>
      <c r="E1192"/>
      <c r="F1192"/>
      <c r="G1192"/>
    </row>
    <row r="1193" spans="3:7" x14ac:dyDescent="0.2">
      <c r="C1193"/>
      <c r="D1193"/>
      <c r="E1193"/>
      <c r="F1193"/>
      <c r="G1193"/>
    </row>
    <row r="1194" spans="3:7" x14ac:dyDescent="0.2">
      <c r="C1194"/>
      <c r="D1194"/>
      <c r="E1194"/>
      <c r="F1194"/>
      <c r="G1194"/>
    </row>
    <row r="1195" spans="3:7" x14ac:dyDescent="0.2">
      <c r="C1195"/>
      <c r="D1195"/>
      <c r="E1195"/>
      <c r="F1195"/>
      <c r="G1195"/>
    </row>
    <row r="1196" spans="3:7" x14ac:dyDescent="0.2">
      <c r="C1196"/>
      <c r="D1196"/>
      <c r="E1196"/>
      <c r="F1196"/>
      <c r="G1196"/>
    </row>
    <row r="1197" spans="3:7" x14ac:dyDescent="0.2">
      <c r="C1197"/>
      <c r="D1197"/>
      <c r="E1197"/>
      <c r="F1197"/>
      <c r="G1197"/>
    </row>
    <row r="1198" spans="3:7" x14ac:dyDescent="0.2">
      <c r="C1198"/>
      <c r="D1198"/>
      <c r="E1198"/>
      <c r="F1198"/>
      <c r="G1198"/>
    </row>
    <row r="1199" spans="3:7" x14ac:dyDescent="0.2">
      <c r="C1199"/>
      <c r="D1199"/>
      <c r="E1199"/>
      <c r="F1199"/>
      <c r="G1199"/>
    </row>
    <row r="1200" spans="3:7" x14ac:dyDescent="0.2">
      <c r="C1200"/>
      <c r="D1200"/>
      <c r="E1200"/>
      <c r="F1200"/>
      <c r="G1200"/>
    </row>
    <row r="1201" spans="3:7" x14ac:dyDescent="0.2">
      <c r="C1201"/>
      <c r="D1201"/>
      <c r="E1201"/>
      <c r="F1201"/>
      <c r="G1201"/>
    </row>
    <row r="1202" spans="3:7" x14ac:dyDescent="0.2">
      <c r="C1202"/>
      <c r="D1202"/>
      <c r="E1202"/>
      <c r="F1202"/>
      <c r="G1202"/>
    </row>
    <row r="1203" spans="3:7" x14ac:dyDescent="0.2">
      <c r="C1203"/>
      <c r="D1203"/>
      <c r="E1203"/>
      <c r="F1203"/>
      <c r="G1203"/>
    </row>
    <row r="1204" spans="3:7" x14ac:dyDescent="0.2">
      <c r="C1204"/>
      <c r="D1204"/>
      <c r="E1204"/>
      <c r="F1204"/>
      <c r="G1204"/>
    </row>
    <row r="1205" spans="3:7" x14ac:dyDescent="0.2">
      <c r="C1205"/>
      <c r="D1205"/>
      <c r="E1205"/>
      <c r="F1205"/>
      <c r="G1205"/>
    </row>
    <row r="1206" spans="3:7" x14ac:dyDescent="0.2">
      <c r="C1206"/>
      <c r="D1206"/>
      <c r="E1206"/>
      <c r="F1206"/>
      <c r="G1206"/>
    </row>
    <row r="1207" spans="3:7" x14ac:dyDescent="0.2">
      <c r="C1207"/>
      <c r="D1207"/>
      <c r="E1207"/>
      <c r="F1207"/>
      <c r="G1207"/>
    </row>
    <row r="1208" spans="3:7" x14ac:dyDescent="0.2">
      <c r="C1208"/>
      <c r="D1208"/>
      <c r="E1208"/>
      <c r="F1208"/>
      <c r="G1208"/>
    </row>
    <row r="1209" spans="3:7" x14ac:dyDescent="0.2">
      <c r="C1209"/>
      <c r="D1209"/>
      <c r="E1209"/>
      <c r="F1209"/>
      <c r="G1209"/>
    </row>
    <row r="1210" spans="3:7" x14ac:dyDescent="0.2">
      <c r="C1210"/>
      <c r="D1210"/>
      <c r="E1210"/>
      <c r="F1210"/>
      <c r="G1210"/>
    </row>
    <row r="1211" spans="3:7" x14ac:dyDescent="0.2">
      <c r="C1211"/>
      <c r="D1211"/>
      <c r="E1211"/>
      <c r="F1211"/>
      <c r="G1211"/>
    </row>
    <row r="1212" spans="3:7" x14ac:dyDescent="0.2">
      <c r="C1212"/>
      <c r="D1212"/>
      <c r="E1212"/>
      <c r="F1212"/>
      <c r="G1212"/>
    </row>
    <row r="1213" spans="3:7" x14ac:dyDescent="0.2">
      <c r="C1213"/>
      <c r="D1213"/>
      <c r="E1213"/>
      <c r="F1213"/>
      <c r="G1213"/>
    </row>
    <row r="1214" spans="3:7" x14ac:dyDescent="0.2">
      <c r="C1214"/>
      <c r="D1214"/>
      <c r="E1214"/>
      <c r="F1214"/>
      <c r="G1214"/>
    </row>
    <row r="1215" spans="3:7" x14ac:dyDescent="0.2">
      <c r="C1215"/>
      <c r="D1215"/>
      <c r="E1215"/>
      <c r="F1215"/>
      <c r="G1215"/>
    </row>
    <row r="1216" spans="3:7" x14ac:dyDescent="0.2">
      <c r="C1216"/>
      <c r="D1216"/>
      <c r="E1216"/>
      <c r="F1216"/>
      <c r="G1216"/>
    </row>
    <row r="1217" spans="3:7" x14ac:dyDescent="0.2">
      <c r="C1217"/>
      <c r="D1217"/>
      <c r="E1217"/>
      <c r="F1217"/>
      <c r="G1217"/>
    </row>
    <row r="1218" spans="3:7" x14ac:dyDescent="0.2">
      <c r="C1218"/>
      <c r="D1218"/>
      <c r="E1218"/>
      <c r="F1218"/>
      <c r="G1218"/>
    </row>
    <row r="1219" spans="3:7" x14ac:dyDescent="0.2">
      <c r="C1219"/>
      <c r="D1219"/>
      <c r="E1219"/>
      <c r="F1219"/>
      <c r="G1219"/>
    </row>
    <row r="1220" spans="3:7" x14ac:dyDescent="0.2">
      <c r="C1220"/>
      <c r="D1220"/>
      <c r="E1220"/>
      <c r="F1220"/>
      <c r="G1220"/>
    </row>
    <row r="1221" spans="3:7" x14ac:dyDescent="0.2">
      <c r="C1221"/>
      <c r="D1221"/>
      <c r="E1221"/>
      <c r="F1221"/>
      <c r="G1221"/>
    </row>
    <row r="1222" spans="3:7" x14ac:dyDescent="0.2">
      <c r="C1222"/>
      <c r="D1222"/>
      <c r="E1222"/>
      <c r="F1222"/>
      <c r="G1222"/>
    </row>
    <row r="1223" spans="3:7" x14ac:dyDescent="0.2">
      <c r="C1223"/>
      <c r="D1223"/>
      <c r="E1223"/>
      <c r="F1223"/>
      <c r="G1223"/>
    </row>
    <row r="1224" spans="3:7" x14ac:dyDescent="0.2">
      <c r="C1224"/>
      <c r="D1224"/>
      <c r="E1224"/>
      <c r="F1224"/>
      <c r="G1224"/>
    </row>
    <row r="1225" spans="3:7" x14ac:dyDescent="0.2">
      <c r="C1225"/>
      <c r="D1225"/>
      <c r="E1225"/>
      <c r="F1225"/>
      <c r="G1225"/>
    </row>
    <row r="1226" spans="3:7" x14ac:dyDescent="0.2">
      <c r="C1226"/>
      <c r="D1226"/>
      <c r="E1226"/>
      <c r="F1226"/>
      <c r="G1226"/>
    </row>
    <row r="1227" spans="3:7" x14ac:dyDescent="0.2">
      <c r="C1227"/>
      <c r="D1227"/>
      <c r="E1227"/>
      <c r="F1227"/>
      <c r="G1227"/>
    </row>
    <row r="1228" spans="3:7" x14ac:dyDescent="0.2">
      <c r="C1228"/>
      <c r="D1228"/>
      <c r="E1228"/>
      <c r="F1228"/>
      <c r="G1228"/>
    </row>
    <row r="1229" spans="3:7" x14ac:dyDescent="0.2">
      <c r="C1229"/>
      <c r="D1229"/>
      <c r="E1229"/>
      <c r="F1229"/>
      <c r="G1229"/>
    </row>
    <row r="1230" spans="3:7" x14ac:dyDescent="0.2">
      <c r="C1230"/>
      <c r="D1230"/>
      <c r="E1230"/>
      <c r="F1230"/>
      <c r="G1230"/>
    </row>
    <row r="1231" spans="3:7" x14ac:dyDescent="0.2">
      <c r="C1231"/>
      <c r="D1231"/>
      <c r="E1231"/>
      <c r="F1231"/>
      <c r="G1231"/>
    </row>
    <row r="1232" spans="3:7" x14ac:dyDescent="0.2">
      <c r="C1232"/>
      <c r="D1232"/>
      <c r="E1232"/>
      <c r="F1232"/>
      <c r="G1232"/>
    </row>
    <row r="1233" spans="3:7" x14ac:dyDescent="0.2">
      <c r="C1233"/>
      <c r="D1233"/>
      <c r="E1233"/>
      <c r="F1233"/>
      <c r="G1233"/>
    </row>
    <row r="1234" spans="3:7" x14ac:dyDescent="0.2">
      <c r="C1234"/>
      <c r="D1234"/>
      <c r="E1234"/>
      <c r="F1234"/>
      <c r="G1234"/>
    </row>
    <row r="1235" spans="3:7" x14ac:dyDescent="0.2">
      <c r="C1235"/>
      <c r="D1235"/>
      <c r="E1235"/>
      <c r="F1235"/>
      <c r="G1235"/>
    </row>
    <row r="1236" spans="3:7" x14ac:dyDescent="0.2">
      <c r="C1236"/>
      <c r="D1236"/>
      <c r="E1236"/>
      <c r="F1236"/>
      <c r="G1236"/>
    </row>
    <row r="1237" spans="3:7" x14ac:dyDescent="0.2">
      <c r="C1237"/>
      <c r="D1237"/>
      <c r="E1237"/>
      <c r="F1237"/>
      <c r="G1237"/>
    </row>
    <row r="1238" spans="3:7" x14ac:dyDescent="0.2">
      <c r="C1238"/>
      <c r="D1238"/>
      <c r="E1238"/>
      <c r="F1238"/>
      <c r="G1238"/>
    </row>
    <row r="1239" spans="3:7" x14ac:dyDescent="0.2">
      <c r="C1239"/>
      <c r="D1239"/>
      <c r="E1239"/>
      <c r="F1239"/>
      <c r="G1239"/>
    </row>
    <row r="1240" spans="3:7" x14ac:dyDescent="0.2">
      <c r="C1240"/>
      <c r="D1240"/>
      <c r="E1240"/>
      <c r="F1240"/>
      <c r="G1240"/>
    </row>
    <row r="1241" spans="3:7" x14ac:dyDescent="0.2">
      <c r="C1241"/>
      <c r="D1241"/>
      <c r="E1241"/>
      <c r="F1241"/>
      <c r="G1241"/>
    </row>
    <row r="1242" spans="3:7" x14ac:dyDescent="0.2">
      <c r="C1242"/>
      <c r="D1242"/>
      <c r="E1242"/>
      <c r="F1242"/>
      <c r="G1242"/>
    </row>
    <row r="1243" spans="3:7" x14ac:dyDescent="0.2">
      <c r="C1243"/>
      <c r="D1243"/>
      <c r="E1243"/>
      <c r="F1243"/>
      <c r="G1243"/>
    </row>
    <row r="1244" spans="3:7" x14ac:dyDescent="0.2">
      <c r="C1244"/>
      <c r="D1244"/>
      <c r="E1244"/>
      <c r="F1244"/>
      <c r="G1244"/>
    </row>
    <row r="1245" spans="3:7" x14ac:dyDescent="0.2">
      <c r="C1245"/>
      <c r="D1245"/>
      <c r="E1245"/>
      <c r="F1245"/>
      <c r="G1245"/>
    </row>
    <row r="1246" spans="3:7" x14ac:dyDescent="0.2">
      <c r="C1246"/>
      <c r="D1246"/>
      <c r="E1246"/>
      <c r="F1246"/>
      <c r="G1246"/>
    </row>
    <row r="1247" spans="3:7" x14ac:dyDescent="0.2">
      <c r="C1247"/>
      <c r="D1247"/>
      <c r="E1247"/>
      <c r="F1247"/>
      <c r="G1247"/>
    </row>
    <row r="1248" spans="3:7" x14ac:dyDescent="0.2">
      <c r="C1248"/>
      <c r="D1248"/>
      <c r="E1248"/>
      <c r="F1248"/>
      <c r="G1248"/>
    </row>
    <row r="1249" spans="3:7" x14ac:dyDescent="0.2">
      <c r="C1249"/>
      <c r="D1249"/>
      <c r="E1249"/>
      <c r="F1249"/>
      <c r="G1249"/>
    </row>
    <row r="1250" spans="3:7" x14ac:dyDescent="0.2">
      <c r="C1250"/>
      <c r="D1250"/>
      <c r="E1250"/>
      <c r="F1250"/>
      <c r="G1250"/>
    </row>
    <row r="1251" spans="3:7" x14ac:dyDescent="0.2">
      <c r="C1251"/>
      <c r="D1251"/>
      <c r="E1251"/>
      <c r="F1251"/>
      <c r="G1251"/>
    </row>
    <row r="1252" spans="3:7" x14ac:dyDescent="0.2">
      <c r="C1252"/>
      <c r="D1252"/>
      <c r="E1252"/>
      <c r="F1252"/>
      <c r="G1252"/>
    </row>
    <row r="1253" spans="3:7" x14ac:dyDescent="0.2">
      <c r="C1253"/>
      <c r="D1253"/>
      <c r="E1253"/>
      <c r="F1253"/>
      <c r="G1253"/>
    </row>
    <row r="1254" spans="3:7" x14ac:dyDescent="0.2">
      <c r="C1254"/>
      <c r="D1254"/>
      <c r="E1254"/>
      <c r="F1254"/>
      <c r="G1254"/>
    </row>
    <row r="1255" spans="3:7" x14ac:dyDescent="0.2">
      <c r="C1255"/>
      <c r="D1255"/>
      <c r="E1255"/>
      <c r="F1255"/>
      <c r="G1255"/>
    </row>
    <row r="1256" spans="3:7" x14ac:dyDescent="0.2">
      <c r="C1256"/>
      <c r="D1256"/>
      <c r="E1256"/>
      <c r="F1256"/>
      <c r="G1256"/>
    </row>
    <row r="1257" spans="3:7" x14ac:dyDescent="0.2">
      <c r="C1257"/>
      <c r="D1257"/>
      <c r="E1257"/>
      <c r="F1257"/>
      <c r="G1257"/>
    </row>
    <row r="1258" spans="3:7" x14ac:dyDescent="0.2">
      <c r="C1258"/>
      <c r="D1258"/>
      <c r="E1258"/>
      <c r="F1258"/>
      <c r="G1258"/>
    </row>
    <row r="1259" spans="3:7" x14ac:dyDescent="0.2">
      <c r="C1259"/>
      <c r="D1259"/>
      <c r="E1259"/>
      <c r="F1259"/>
      <c r="G1259"/>
    </row>
    <row r="1260" spans="3:7" x14ac:dyDescent="0.2">
      <c r="C1260"/>
      <c r="D1260"/>
      <c r="E1260"/>
      <c r="F1260"/>
      <c r="G1260"/>
    </row>
    <row r="1261" spans="3:7" x14ac:dyDescent="0.2">
      <c r="C1261"/>
      <c r="D1261"/>
      <c r="E1261"/>
      <c r="F1261"/>
      <c r="G1261"/>
    </row>
    <row r="1262" spans="3:7" x14ac:dyDescent="0.2">
      <c r="C1262"/>
      <c r="D1262"/>
      <c r="E1262"/>
      <c r="F1262"/>
      <c r="G1262"/>
    </row>
    <row r="1263" spans="3:7" x14ac:dyDescent="0.2">
      <c r="C1263"/>
      <c r="D1263"/>
      <c r="E1263"/>
      <c r="F1263"/>
      <c r="G1263"/>
    </row>
    <row r="1264" spans="3:7" x14ac:dyDescent="0.2">
      <c r="C1264"/>
      <c r="D1264"/>
      <c r="E1264"/>
      <c r="F1264"/>
      <c r="G1264"/>
    </row>
    <row r="1265" spans="3:7" x14ac:dyDescent="0.2">
      <c r="C1265"/>
      <c r="D1265"/>
      <c r="E1265"/>
      <c r="F1265"/>
      <c r="G1265"/>
    </row>
    <row r="1266" spans="3:7" x14ac:dyDescent="0.2">
      <c r="C1266"/>
      <c r="D1266"/>
      <c r="E1266"/>
      <c r="F1266"/>
      <c r="G1266"/>
    </row>
    <row r="1267" spans="3:7" x14ac:dyDescent="0.2">
      <c r="C1267"/>
      <c r="D1267"/>
      <c r="E1267"/>
      <c r="F1267"/>
      <c r="G1267"/>
    </row>
    <row r="1268" spans="3:7" x14ac:dyDescent="0.2">
      <c r="C1268"/>
      <c r="D1268"/>
      <c r="E1268"/>
      <c r="F1268"/>
      <c r="G1268"/>
    </row>
    <row r="1269" spans="3:7" x14ac:dyDescent="0.2">
      <c r="C1269"/>
      <c r="D1269"/>
      <c r="E1269"/>
      <c r="F1269"/>
      <c r="G1269"/>
    </row>
    <row r="1270" spans="3:7" x14ac:dyDescent="0.2">
      <c r="C1270"/>
      <c r="D1270"/>
      <c r="E1270"/>
      <c r="F1270"/>
      <c r="G1270"/>
    </row>
    <row r="1271" spans="3:7" x14ac:dyDescent="0.2">
      <c r="C1271"/>
      <c r="D1271"/>
      <c r="E1271"/>
      <c r="F1271"/>
      <c r="G1271"/>
    </row>
    <row r="1272" spans="3:7" x14ac:dyDescent="0.2">
      <c r="C1272"/>
      <c r="D1272"/>
      <c r="E1272"/>
      <c r="F1272"/>
      <c r="G1272"/>
    </row>
    <row r="1273" spans="3:7" x14ac:dyDescent="0.2">
      <c r="C1273"/>
      <c r="D1273"/>
      <c r="E1273"/>
      <c r="F1273"/>
      <c r="G1273"/>
    </row>
    <row r="1274" spans="3:7" x14ac:dyDescent="0.2">
      <c r="C1274"/>
      <c r="D1274"/>
      <c r="E1274"/>
      <c r="F1274"/>
      <c r="G1274"/>
    </row>
    <row r="1275" spans="3:7" x14ac:dyDescent="0.2">
      <c r="C1275"/>
      <c r="D1275"/>
      <c r="E1275"/>
      <c r="F1275"/>
      <c r="G1275"/>
    </row>
    <row r="1276" spans="3:7" x14ac:dyDescent="0.2">
      <c r="C1276"/>
      <c r="D1276"/>
      <c r="E1276"/>
      <c r="F1276"/>
      <c r="G1276"/>
    </row>
    <row r="1277" spans="3:7" x14ac:dyDescent="0.2">
      <c r="C1277"/>
      <c r="D1277"/>
      <c r="E1277"/>
      <c r="F1277"/>
      <c r="G1277"/>
    </row>
    <row r="1278" spans="3:7" x14ac:dyDescent="0.2">
      <c r="C1278"/>
      <c r="D1278"/>
      <c r="E1278"/>
      <c r="F1278"/>
      <c r="G1278"/>
    </row>
    <row r="1279" spans="3:7" x14ac:dyDescent="0.2">
      <c r="C1279"/>
      <c r="D1279"/>
      <c r="E1279"/>
      <c r="F1279"/>
      <c r="G1279"/>
    </row>
    <row r="1280" spans="3:7" x14ac:dyDescent="0.2">
      <c r="C1280"/>
      <c r="D1280"/>
      <c r="E1280"/>
      <c r="F1280"/>
      <c r="G1280"/>
    </row>
    <row r="1281" spans="3:7" x14ac:dyDescent="0.2">
      <c r="C1281"/>
      <c r="D1281"/>
      <c r="E1281"/>
      <c r="F1281"/>
      <c r="G1281"/>
    </row>
    <row r="1282" spans="3:7" x14ac:dyDescent="0.2">
      <c r="C1282"/>
      <c r="D1282"/>
      <c r="E1282"/>
      <c r="F1282"/>
      <c r="G1282"/>
    </row>
    <row r="1283" spans="3:7" x14ac:dyDescent="0.2">
      <c r="C1283"/>
      <c r="D1283"/>
      <c r="E1283"/>
      <c r="F1283"/>
      <c r="G1283"/>
    </row>
    <row r="1284" spans="3:7" x14ac:dyDescent="0.2">
      <c r="C1284"/>
      <c r="D1284"/>
      <c r="E1284"/>
      <c r="F1284"/>
      <c r="G1284"/>
    </row>
    <row r="1285" spans="3:7" x14ac:dyDescent="0.2">
      <c r="C1285"/>
      <c r="D1285"/>
      <c r="E1285"/>
      <c r="F1285"/>
      <c r="G1285"/>
    </row>
    <row r="1286" spans="3:7" x14ac:dyDescent="0.2">
      <c r="C1286"/>
      <c r="D1286"/>
      <c r="E1286"/>
      <c r="F1286"/>
      <c r="G1286"/>
    </row>
    <row r="1287" spans="3:7" x14ac:dyDescent="0.2">
      <c r="C1287"/>
      <c r="D1287"/>
      <c r="E1287"/>
      <c r="F1287"/>
      <c r="G1287"/>
    </row>
    <row r="1288" spans="3:7" x14ac:dyDescent="0.2">
      <c r="C1288"/>
      <c r="D1288"/>
      <c r="E1288"/>
      <c r="F1288"/>
      <c r="G1288"/>
    </row>
    <row r="1289" spans="3:7" x14ac:dyDescent="0.2">
      <c r="C1289"/>
      <c r="D1289"/>
      <c r="E1289"/>
      <c r="F1289"/>
      <c r="G1289"/>
    </row>
    <row r="1290" spans="3:7" x14ac:dyDescent="0.2">
      <c r="C1290"/>
      <c r="D1290"/>
      <c r="E1290"/>
      <c r="F1290"/>
      <c r="G1290"/>
    </row>
    <row r="1291" spans="3:7" x14ac:dyDescent="0.2">
      <c r="C1291"/>
      <c r="D1291"/>
      <c r="E1291"/>
      <c r="F1291"/>
      <c r="G1291"/>
    </row>
    <row r="1292" spans="3:7" x14ac:dyDescent="0.2">
      <c r="C1292"/>
      <c r="D1292"/>
      <c r="E1292"/>
      <c r="F1292"/>
      <c r="G1292"/>
    </row>
    <row r="1293" spans="3:7" x14ac:dyDescent="0.2">
      <c r="C1293"/>
      <c r="D1293"/>
      <c r="E1293"/>
      <c r="F1293"/>
      <c r="G1293"/>
    </row>
    <row r="1294" spans="3:7" x14ac:dyDescent="0.2">
      <c r="C1294"/>
      <c r="D1294"/>
      <c r="E1294"/>
      <c r="F1294"/>
      <c r="G1294"/>
    </row>
    <row r="1295" spans="3:7" x14ac:dyDescent="0.2">
      <c r="C1295"/>
      <c r="D1295"/>
      <c r="E1295"/>
      <c r="F1295"/>
      <c r="G1295"/>
    </row>
    <row r="1296" spans="3:7" x14ac:dyDescent="0.2">
      <c r="C1296"/>
      <c r="D1296"/>
      <c r="E1296"/>
      <c r="F1296"/>
      <c r="G1296"/>
    </row>
    <row r="1297" spans="3:7" x14ac:dyDescent="0.2">
      <c r="C1297"/>
      <c r="D1297"/>
      <c r="E1297"/>
      <c r="F1297"/>
      <c r="G1297"/>
    </row>
    <row r="1298" spans="3:7" x14ac:dyDescent="0.2">
      <c r="C1298"/>
      <c r="D1298"/>
      <c r="E1298"/>
      <c r="F1298"/>
      <c r="G1298"/>
    </row>
    <row r="1299" spans="3:7" x14ac:dyDescent="0.2">
      <c r="C1299"/>
      <c r="D1299"/>
      <c r="E1299"/>
      <c r="F1299"/>
      <c r="G1299"/>
    </row>
    <row r="1300" spans="3:7" x14ac:dyDescent="0.2">
      <c r="C1300"/>
      <c r="D1300"/>
      <c r="E1300"/>
      <c r="F1300"/>
      <c r="G1300"/>
    </row>
    <row r="1301" spans="3:7" x14ac:dyDescent="0.2">
      <c r="C1301"/>
      <c r="D1301"/>
      <c r="E1301"/>
      <c r="F1301"/>
      <c r="G1301"/>
    </row>
    <row r="1302" spans="3:7" x14ac:dyDescent="0.2">
      <c r="C1302"/>
      <c r="D1302"/>
      <c r="E1302"/>
      <c r="F1302"/>
      <c r="G1302"/>
    </row>
    <row r="1303" spans="3:7" x14ac:dyDescent="0.2">
      <c r="C1303"/>
      <c r="D1303"/>
      <c r="E1303"/>
      <c r="F1303"/>
      <c r="G1303"/>
    </row>
    <row r="1304" spans="3:7" x14ac:dyDescent="0.2">
      <c r="C1304"/>
      <c r="D1304"/>
      <c r="E1304"/>
      <c r="F1304"/>
      <c r="G1304"/>
    </row>
    <row r="1305" spans="3:7" x14ac:dyDescent="0.2">
      <c r="C1305"/>
      <c r="D1305"/>
      <c r="E1305"/>
      <c r="F1305"/>
      <c r="G1305"/>
    </row>
    <row r="1306" spans="3:7" x14ac:dyDescent="0.2">
      <c r="C1306"/>
      <c r="D1306"/>
      <c r="E1306"/>
      <c r="F1306"/>
      <c r="G1306"/>
    </row>
    <row r="1307" spans="3:7" x14ac:dyDescent="0.2">
      <c r="C1307"/>
      <c r="D1307"/>
      <c r="E1307"/>
      <c r="F1307"/>
      <c r="G1307"/>
    </row>
    <row r="1308" spans="3:7" x14ac:dyDescent="0.2">
      <c r="C1308"/>
      <c r="D1308"/>
      <c r="E1308"/>
      <c r="F1308"/>
      <c r="G1308"/>
    </row>
    <row r="1309" spans="3:7" x14ac:dyDescent="0.2">
      <c r="C1309"/>
      <c r="D1309"/>
      <c r="E1309"/>
      <c r="F1309"/>
      <c r="G1309"/>
    </row>
    <row r="1310" spans="3:7" x14ac:dyDescent="0.2">
      <c r="C1310"/>
      <c r="D1310"/>
      <c r="E1310"/>
      <c r="F1310"/>
      <c r="G1310"/>
    </row>
    <row r="1311" spans="3:7" x14ac:dyDescent="0.2">
      <c r="C1311"/>
      <c r="D1311"/>
      <c r="E1311"/>
      <c r="F1311"/>
      <c r="G1311"/>
    </row>
    <row r="1312" spans="3:7" x14ac:dyDescent="0.2">
      <c r="C1312"/>
      <c r="D1312"/>
      <c r="E1312"/>
      <c r="F1312"/>
      <c r="G1312"/>
    </row>
    <row r="1313" spans="3:7" x14ac:dyDescent="0.2">
      <c r="C1313"/>
      <c r="D1313"/>
      <c r="E1313"/>
      <c r="F1313"/>
      <c r="G1313"/>
    </row>
    <row r="1314" spans="3:7" x14ac:dyDescent="0.2">
      <c r="C1314"/>
      <c r="D1314"/>
      <c r="E1314"/>
      <c r="F1314"/>
      <c r="G1314"/>
    </row>
    <row r="1315" spans="3:7" x14ac:dyDescent="0.2">
      <c r="C1315"/>
      <c r="D1315"/>
      <c r="E1315"/>
      <c r="F1315"/>
      <c r="G1315"/>
    </row>
    <row r="1316" spans="3:7" x14ac:dyDescent="0.2">
      <c r="C1316"/>
      <c r="D1316"/>
      <c r="E1316"/>
      <c r="F1316"/>
      <c r="G1316"/>
    </row>
    <row r="1317" spans="3:7" x14ac:dyDescent="0.2">
      <c r="C1317"/>
      <c r="D1317"/>
      <c r="E1317"/>
      <c r="F1317"/>
      <c r="G1317"/>
    </row>
    <row r="1318" spans="3:7" x14ac:dyDescent="0.2">
      <c r="C1318"/>
      <c r="D1318"/>
      <c r="E1318"/>
      <c r="F1318"/>
      <c r="G1318"/>
    </row>
    <row r="1319" spans="3:7" x14ac:dyDescent="0.2">
      <c r="C1319"/>
      <c r="D1319"/>
      <c r="E1319"/>
      <c r="F1319"/>
      <c r="G1319"/>
    </row>
    <row r="1320" spans="3:7" x14ac:dyDescent="0.2">
      <c r="C1320"/>
      <c r="D1320"/>
      <c r="E1320"/>
      <c r="F1320"/>
      <c r="G1320"/>
    </row>
    <row r="1321" spans="3:7" x14ac:dyDescent="0.2">
      <c r="C1321"/>
      <c r="D1321"/>
      <c r="E1321"/>
      <c r="F1321"/>
      <c r="G1321"/>
    </row>
    <row r="1322" spans="3:7" x14ac:dyDescent="0.2">
      <c r="C1322"/>
      <c r="D1322"/>
      <c r="E1322"/>
      <c r="F1322"/>
      <c r="G1322"/>
    </row>
    <row r="1323" spans="3:7" x14ac:dyDescent="0.2">
      <c r="C1323"/>
      <c r="D1323"/>
      <c r="E1323"/>
      <c r="F1323"/>
      <c r="G1323"/>
    </row>
    <row r="1324" spans="3:7" x14ac:dyDescent="0.2">
      <c r="C1324"/>
      <c r="D1324"/>
      <c r="E1324"/>
      <c r="F1324"/>
      <c r="G1324"/>
    </row>
    <row r="1325" spans="3:7" x14ac:dyDescent="0.2">
      <c r="C1325"/>
      <c r="D1325"/>
      <c r="E1325"/>
      <c r="F1325"/>
      <c r="G1325"/>
    </row>
    <row r="1326" spans="3:7" x14ac:dyDescent="0.2">
      <c r="C1326"/>
      <c r="D1326"/>
      <c r="E1326"/>
      <c r="F1326"/>
      <c r="G1326"/>
    </row>
    <row r="1327" spans="3:7" x14ac:dyDescent="0.2">
      <c r="C1327"/>
      <c r="D1327"/>
      <c r="E1327"/>
      <c r="F1327"/>
      <c r="G1327"/>
    </row>
    <row r="1328" spans="3:7" x14ac:dyDescent="0.2">
      <c r="C1328"/>
      <c r="D1328"/>
      <c r="E1328"/>
      <c r="F1328"/>
      <c r="G1328"/>
    </row>
    <row r="1329" spans="3:7" x14ac:dyDescent="0.2">
      <c r="C1329"/>
      <c r="D1329"/>
      <c r="E1329"/>
      <c r="F1329"/>
      <c r="G1329"/>
    </row>
    <row r="1330" spans="3:7" x14ac:dyDescent="0.2">
      <c r="C1330"/>
      <c r="D1330"/>
      <c r="E1330"/>
      <c r="F1330"/>
      <c r="G1330"/>
    </row>
    <row r="1331" spans="3:7" x14ac:dyDescent="0.2">
      <c r="C1331"/>
      <c r="D1331"/>
      <c r="E1331"/>
      <c r="F1331"/>
      <c r="G1331"/>
    </row>
    <row r="1332" spans="3:7" x14ac:dyDescent="0.2">
      <c r="C1332"/>
      <c r="D1332"/>
      <c r="E1332"/>
      <c r="F1332"/>
      <c r="G1332"/>
    </row>
    <row r="1333" spans="3:7" x14ac:dyDescent="0.2">
      <c r="C1333"/>
      <c r="D1333"/>
      <c r="E1333"/>
      <c r="F1333"/>
      <c r="G1333"/>
    </row>
    <row r="1334" spans="3:7" x14ac:dyDescent="0.2">
      <c r="C1334"/>
      <c r="D1334"/>
      <c r="E1334"/>
      <c r="F1334"/>
      <c r="G1334"/>
    </row>
    <row r="1335" spans="3:7" x14ac:dyDescent="0.2">
      <c r="C1335"/>
      <c r="D1335"/>
      <c r="E1335"/>
      <c r="F1335"/>
      <c r="G1335"/>
    </row>
    <row r="1336" spans="3:7" x14ac:dyDescent="0.2">
      <c r="C1336"/>
      <c r="D1336"/>
      <c r="E1336"/>
      <c r="F1336"/>
      <c r="G1336"/>
    </row>
    <row r="1337" spans="3:7" x14ac:dyDescent="0.2">
      <c r="C1337"/>
      <c r="D1337"/>
      <c r="E1337"/>
      <c r="F1337"/>
      <c r="G1337"/>
    </row>
    <row r="1338" spans="3:7" x14ac:dyDescent="0.2">
      <c r="C1338"/>
      <c r="D1338"/>
      <c r="E1338"/>
      <c r="F1338"/>
      <c r="G1338"/>
    </row>
    <row r="1339" spans="3:7" x14ac:dyDescent="0.2">
      <c r="C1339"/>
      <c r="D1339"/>
      <c r="E1339"/>
      <c r="F1339"/>
      <c r="G1339"/>
    </row>
    <row r="1340" spans="3:7" x14ac:dyDescent="0.2">
      <c r="C1340"/>
      <c r="D1340"/>
      <c r="E1340"/>
      <c r="F1340"/>
      <c r="G1340"/>
    </row>
    <row r="1341" spans="3:7" x14ac:dyDescent="0.2">
      <c r="C1341"/>
      <c r="D1341"/>
      <c r="E1341"/>
      <c r="F1341"/>
      <c r="G1341"/>
    </row>
    <row r="1342" spans="3:7" x14ac:dyDescent="0.2">
      <c r="C1342"/>
      <c r="D1342"/>
      <c r="E1342"/>
      <c r="F1342"/>
      <c r="G1342"/>
    </row>
    <row r="1343" spans="3:7" x14ac:dyDescent="0.2">
      <c r="C1343"/>
      <c r="D1343"/>
      <c r="E1343"/>
      <c r="F1343"/>
      <c r="G1343"/>
    </row>
    <row r="1344" spans="3:7" x14ac:dyDescent="0.2">
      <c r="C1344"/>
      <c r="D1344"/>
      <c r="E1344"/>
      <c r="F1344"/>
      <c r="G1344"/>
    </row>
    <row r="1345" spans="3:7" x14ac:dyDescent="0.2">
      <c r="C1345"/>
      <c r="D1345"/>
      <c r="E1345"/>
      <c r="F1345"/>
      <c r="G1345"/>
    </row>
    <row r="1346" spans="3:7" x14ac:dyDescent="0.2">
      <c r="C1346"/>
      <c r="D1346"/>
      <c r="E1346"/>
      <c r="F1346"/>
      <c r="G1346"/>
    </row>
    <row r="1347" spans="3:7" x14ac:dyDescent="0.2">
      <c r="C1347"/>
      <c r="D1347"/>
      <c r="E1347"/>
      <c r="F1347"/>
      <c r="G1347"/>
    </row>
    <row r="1348" spans="3:7" x14ac:dyDescent="0.2">
      <c r="C1348"/>
      <c r="D1348"/>
      <c r="E1348"/>
      <c r="F1348"/>
      <c r="G1348"/>
    </row>
    <row r="1349" spans="3:7" x14ac:dyDescent="0.2">
      <c r="C1349"/>
      <c r="D1349"/>
      <c r="E1349"/>
      <c r="F1349"/>
      <c r="G1349"/>
    </row>
    <row r="1350" spans="3:7" x14ac:dyDescent="0.2">
      <c r="C1350"/>
      <c r="D1350"/>
      <c r="E1350"/>
      <c r="F1350"/>
      <c r="G1350"/>
    </row>
    <row r="1351" spans="3:7" x14ac:dyDescent="0.2">
      <c r="C1351"/>
      <c r="D1351"/>
      <c r="E1351"/>
      <c r="F1351"/>
      <c r="G1351"/>
    </row>
    <row r="1352" spans="3:7" x14ac:dyDescent="0.2">
      <c r="C1352"/>
      <c r="D1352"/>
      <c r="E1352"/>
      <c r="F1352"/>
      <c r="G1352"/>
    </row>
    <row r="1353" spans="3:7" x14ac:dyDescent="0.2">
      <c r="C1353"/>
      <c r="D1353"/>
      <c r="E1353"/>
      <c r="F1353"/>
      <c r="G1353"/>
    </row>
    <row r="1354" spans="3:7" x14ac:dyDescent="0.2">
      <c r="C1354"/>
      <c r="D1354"/>
      <c r="E1354"/>
      <c r="F1354"/>
      <c r="G1354"/>
    </row>
    <row r="1355" spans="3:7" x14ac:dyDescent="0.2">
      <c r="C1355"/>
      <c r="D1355"/>
      <c r="E1355"/>
      <c r="F1355"/>
      <c r="G1355"/>
    </row>
    <row r="1356" spans="3:7" x14ac:dyDescent="0.2">
      <c r="C1356"/>
      <c r="D1356"/>
      <c r="E1356"/>
      <c r="F1356"/>
      <c r="G1356"/>
    </row>
    <row r="1357" spans="3:7" x14ac:dyDescent="0.2">
      <c r="C1357"/>
      <c r="D1357"/>
      <c r="E1357"/>
      <c r="F1357"/>
      <c r="G1357"/>
    </row>
    <row r="1358" spans="3:7" x14ac:dyDescent="0.2">
      <c r="C1358"/>
      <c r="D1358"/>
      <c r="E1358"/>
      <c r="F1358"/>
      <c r="G1358"/>
    </row>
    <row r="1359" spans="3:7" x14ac:dyDescent="0.2">
      <c r="C1359"/>
      <c r="D1359"/>
      <c r="E1359"/>
      <c r="F1359"/>
      <c r="G1359"/>
    </row>
    <row r="1360" spans="3:7" x14ac:dyDescent="0.2">
      <c r="C1360"/>
      <c r="D1360"/>
      <c r="E1360"/>
      <c r="F1360"/>
      <c r="G1360"/>
    </row>
    <row r="1361" spans="3:7" x14ac:dyDescent="0.2">
      <c r="C1361"/>
      <c r="D1361"/>
      <c r="E1361"/>
      <c r="F1361"/>
      <c r="G1361"/>
    </row>
    <row r="1362" spans="3:7" x14ac:dyDescent="0.2">
      <c r="C1362"/>
      <c r="D1362"/>
      <c r="E1362"/>
      <c r="F1362"/>
      <c r="G1362"/>
    </row>
    <row r="1363" spans="3:7" x14ac:dyDescent="0.2">
      <c r="C1363"/>
      <c r="D1363"/>
      <c r="E1363"/>
      <c r="F1363"/>
      <c r="G1363"/>
    </row>
    <row r="1364" spans="3:7" x14ac:dyDescent="0.2">
      <c r="C1364"/>
      <c r="D1364"/>
      <c r="E1364"/>
      <c r="F1364"/>
      <c r="G1364"/>
    </row>
    <row r="1365" spans="3:7" x14ac:dyDescent="0.2">
      <c r="C1365"/>
      <c r="D1365"/>
      <c r="E1365"/>
      <c r="F1365"/>
      <c r="G1365"/>
    </row>
    <row r="1366" spans="3:7" x14ac:dyDescent="0.2">
      <c r="C1366"/>
      <c r="D1366"/>
      <c r="E1366"/>
      <c r="F1366"/>
      <c r="G1366"/>
    </row>
    <row r="1367" spans="3:7" x14ac:dyDescent="0.2">
      <c r="C1367"/>
      <c r="D1367"/>
      <c r="E1367"/>
      <c r="F1367"/>
      <c r="G1367"/>
    </row>
    <row r="1368" spans="3:7" x14ac:dyDescent="0.2">
      <c r="C1368"/>
      <c r="D1368"/>
      <c r="E1368"/>
      <c r="F1368"/>
      <c r="G1368"/>
    </row>
    <row r="1369" spans="3:7" x14ac:dyDescent="0.2">
      <c r="C1369"/>
      <c r="D1369"/>
      <c r="E1369"/>
      <c r="F1369"/>
      <c r="G1369"/>
    </row>
    <row r="1370" spans="3:7" x14ac:dyDescent="0.2">
      <c r="C1370"/>
      <c r="D1370"/>
      <c r="E1370"/>
      <c r="F1370"/>
      <c r="G1370"/>
    </row>
    <row r="1371" spans="3:7" x14ac:dyDescent="0.2">
      <c r="C1371"/>
      <c r="D1371"/>
      <c r="E1371"/>
      <c r="F1371"/>
      <c r="G1371"/>
    </row>
    <row r="1372" spans="3:7" x14ac:dyDescent="0.2">
      <c r="C1372"/>
      <c r="D1372"/>
      <c r="E1372"/>
      <c r="F1372"/>
      <c r="G1372"/>
    </row>
    <row r="1373" spans="3:7" x14ac:dyDescent="0.2">
      <c r="C1373"/>
      <c r="D1373"/>
      <c r="E1373"/>
      <c r="F1373"/>
      <c r="G1373"/>
    </row>
    <row r="1374" spans="3:7" x14ac:dyDescent="0.2">
      <c r="C1374"/>
      <c r="D1374"/>
      <c r="E1374"/>
      <c r="F1374"/>
      <c r="G1374"/>
    </row>
    <row r="1375" spans="3:7" x14ac:dyDescent="0.2">
      <c r="C1375"/>
      <c r="D1375"/>
      <c r="E1375"/>
      <c r="F1375"/>
      <c r="G1375"/>
    </row>
    <row r="1376" spans="3:7" x14ac:dyDescent="0.2">
      <c r="C1376"/>
      <c r="D1376"/>
      <c r="E1376"/>
      <c r="F1376"/>
      <c r="G1376"/>
    </row>
    <row r="1377" spans="3:7" x14ac:dyDescent="0.2">
      <c r="C1377"/>
      <c r="D1377"/>
      <c r="E1377"/>
      <c r="F1377"/>
      <c r="G1377"/>
    </row>
    <row r="1378" spans="3:7" x14ac:dyDescent="0.2">
      <c r="C1378"/>
      <c r="D1378"/>
      <c r="E1378"/>
      <c r="F1378"/>
      <c r="G1378"/>
    </row>
    <row r="1379" spans="3:7" x14ac:dyDescent="0.2">
      <c r="C1379"/>
      <c r="D1379"/>
      <c r="E1379"/>
      <c r="F1379"/>
      <c r="G1379"/>
    </row>
    <row r="1380" spans="3:7" x14ac:dyDescent="0.2">
      <c r="C1380"/>
      <c r="D1380"/>
      <c r="E1380"/>
      <c r="F1380"/>
      <c r="G1380"/>
    </row>
    <row r="1381" spans="3:7" x14ac:dyDescent="0.2">
      <c r="C1381"/>
      <c r="D1381"/>
      <c r="E1381"/>
      <c r="F1381"/>
      <c r="G1381"/>
    </row>
    <row r="1382" spans="3:7" x14ac:dyDescent="0.2">
      <c r="C1382"/>
      <c r="D1382"/>
      <c r="E1382"/>
      <c r="F1382"/>
      <c r="G1382"/>
    </row>
    <row r="1383" spans="3:7" x14ac:dyDescent="0.2">
      <c r="C1383"/>
      <c r="D1383"/>
      <c r="E1383"/>
      <c r="F1383"/>
      <c r="G1383"/>
    </row>
    <row r="1384" spans="3:7" x14ac:dyDescent="0.2">
      <c r="C1384"/>
      <c r="D1384"/>
      <c r="E1384"/>
      <c r="F1384"/>
      <c r="G1384"/>
    </row>
    <row r="1385" spans="3:7" x14ac:dyDescent="0.2">
      <c r="C1385"/>
      <c r="D1385"/>
      <c r="E1385"/>
      <c r="F1385"/>
      <c r="G1385"/>
    </row>
    <row r="1386" spans="3:7" x14ac:dyDescent="0.2">
      <c r="C1386"/>
      <c r="D1386"/>
      <c r="E1386"/>
      <c r="F1386"/>
      <c r="G1386"/>
    </row>
    <row r="1387" spans="3:7" x14ac:dyDescent="0.2">
      <c r="C1387"/>
      <c r="D1387"/>
      <c r="E1387"/>
      <c r="F1387"/>
      <c r="G1387"/>
    </row>
    <row r="1388" spans="3:7" x14ac:dyDescent="0.2">
      <c r="C1388"/>
      <c r="D1388"/>
      <c r="E1388"/>
      <c r="F1388"/>
      <c r="G1388"/>
    </row>
    <row r="1389" spans="3:7" x14ac:dyDescent="0.2">
      <c r="C1389"/>
      <c r="D1389"/>
      <c r="E1389"/>
      <c r="F1389"/>
      <c r="G1389"/>
    </row>
    <row r="1390" spans="3:7" x14ac:dyDescent="0.2">
      <c r="C1390"/>
      <c r="D1390"/>
      <c r="E1390"/>
      <c r="F1390"/>
      <c r="G1390"/>
    </row>
    <row r="1391" spans="3:7" x14ac:dyDescent="0.2">
      <c r="C1391"/>
      <c r="D1391"/>
      <c r="E1391"/>
      <c r="F1391"/>
      <c r="G1391"/>
    </row>
    <row r="1392" spans="3:7" x14ac:dyDescent="0.2">
      <c r="C1392"/>
      <c r="D1392"/>
      <c r="E1392"/>
      <c r="F1392"/>
      <c r="G1392"/>
    </row>
    <row r="1393" spans="3:7" x14ac:dyDescent="0.2">
      <c r="C1393"/>
      <c r="D1393"/>
      <c r="E1393"/>
      <c r="F1393"/>
      <c r="G1393"/>
    </row>
    <row r="1394" spans="3:7" x14ac:dyDescent="0.2">
      <c r="C1394"/>
      <c r="D1394"/>
      <c r="E1394"/>
      <c r="F1394"/>
      <c r="G1394"/>
    </row>
    <row r="1395" spans="3:7" x14ac:dyDescent="0.2">
      <c r="C1395"/>
      <c r="D1395"/>
      <c r="E1395"/>
      <c r="F1395"/>
      <c r="G1395"/>
    </row>
    <row r="1396" spans="3:7" x14ac:dyDescent="0.2">
      <c r="C1396"/>
      <c r="D1396"/>
      <c r="E1396"/>
      <c r="F1396"/>
      <c r="G1396"/>
    </row>
    <row r="1397" spans="3:7" x14ac:dyDescent="0.2">
      <c r="C1397"/>
      <c r="D1397"/>
      <c r="E1397"/>
      <c r="F1397"/>
      <c r="G1397"/>
    </row>
    <row r="1398" spans="3:7" x14ac:dyDescent="0.2">
      <c r="C1398"/>
      <c r="D1398"/>
      <c r="E1398"/>
      <c r="F1398"/>
      <c r="G1398"/>
    </row>
    <row r="1399" spans="3:7" x14ac:dyDescent="0.2">
      <c r="C1399"/>
      <c r="D1399"/>
      <c r="E1399"/>
      <c r="F1399"/>
      <c r="G1399"/>
    </row>
    <row r="1400" spans="3:7" x14ac:dyDescent="0.2">
      <c r="C1400"/>
      <c r="D1400"/>
      <c r="E1400"/>
      <c r="F1400"/>
      <c r="G1400"/>
    </row>
    <row r="1401" spans="3:7" x14ac:dyDescent="0.2">
      <c r="C1401"/>
      <c r="D1401"/>
      <c r="E1401"/>
      <c r="F1401"/>
      <c r="G1401"/>
    </row>
    <row r="1402" spans="3:7" x14ac:dyDescent="0.2">
      <c r="C1402"/>
      <c r="D1402"/>
      <c r="E1402"/>
      <c r="F1402"/>
      <c r="G1402"/>
    </row>
    <row r="1403" spans="3:7" x14ac:dyDescent="0.2">
      <c r="C1403"/>
      <c r="D1403"/>
      <c r="E1403"/>
      <c r="F1403"/>
      <c r="G1403"/>
    </row>
    <row r="1404" spans="3:7" x14ac:dyDescent="0.2">
      <c r="C1404"/>
      <c r="D1404"/>
      <c r="E1404"/>
      <c r="F1404"/>
      <c r="G1404"/>
    </row>
    <row r="1405" spans="3:7" x14ac:dyDescent="0.2">
      <c r="C1405"/>
      <c r="D1405"/>
      <c r="E1405"/>
      <c r="F1405"/>
      <c r="G1405"/>
    </row>
    <row r="1406" spans="3:7" x14ac:dyDescent="0.2">
      <c r="C1406"/>
      <c r="D1406"/>
      <c r="E1406"/>
      <c r="F1406"/>
      <c r="G1406"/>
    </row>
    <row r="1407" spans="3:7" x14ac:dyDescent="0.2">
      <c r="C1407"/>
      <c r="D1407"/>
      <c r="E1407"/>
      <c r="F1407"/>
      <c r="G1407"/>
    </row>
    <row r="1408" spans="3:7" x14ac:dyDescent="0.2">
      <c r="C1408"/>
      <c r="D1408"/>
      <c r="E1408"/>
      <c r="F1408"/>
      <c r="G1408"/>
    </row>
    <row r="1409" spans="3:7" x14ac:dyDescent="0.2">
      <c r="C1409"/>
      <c r="D1409"/>
      <c r="E1409"/>
      <c r="F1409"/>
      <c r="G1409"/>
    </row>
    <row r="1410" spans="3:7" x14ac:dyDescent="0.2">
      <c r="C1410"/>
      <c r="D1410"/>
      <c r="E1410"/>
      <c r="F1410"/>
      <c r="G1410"/>
    </row>
    <row r="1411" spans="3:7" x14ac:dyDescent="0.2">
      <c r="C1411"/>
      <c r="D1411"/>
      <c r="E1411"/>
      <c r="F1411"/>
      <c r="G1411"/>
    </row>
    <row r="1412" spans="3:7" x14ac:dyDescent="0.2">
      <c r="C1412"/>
      <c r="D1412"/>
      <c r="E1412"/>
      <c r="F1412"/>
      <c r="G1412"/>
    </row>
    <row r="1413" spans="3:7" x14ac:dyDescent="0.2">
      <c r="C1413"/>
      <c r="D1413"/>
      <c r="E1413"/>
      <c r="F1413"/>
      <c r="G1413"/>
    </row>
    <row r="1414" spans="3:7" x14ac:dyDescent="0.2">
      <c r="C1414"/>
      <c r="D1414"/>
      <c r="E1414"/>
      <c r="F1414"/>
      <c r="G1414"/>
    </row>
    <row r="1415" spans="3:7" x14ac:dyDescent="0.2">
      <c r="C1415"/>
      <c r="D1415"/>
      <c r="E1415"/>
      <c r="F1415"/>
      <c r="G1415"/>
    </row>
    <row r="1416" spans="3:7" x14ac:dyDescent="0.2">
      <c r="C1416"/>
      <c r="D1416"/>
      <c r="E1416"/>
      <c r="F1416"/>
      <c r="G1416"/>
    </row>
    <row r="1417" spans="3:7" x14ac:dyDescent="0.2">
      <c r="C1417"/>
      <c r="D1417"/>
      <c r="E1417"/>
      <c r="F1417"/>
      <c r="G1417"/>
    </row>
    <row r="1418" spans="3:7" x14ac:dyDescent="0.2">
      <c r="C1418"/>
      <c r="D1418"/>
      <c r="E1418"/>
      <c r="F1418"/>
      <c r="G1418"/>
    </row>
    <row r="1419" spans="3:7" x14ac:dyDescent="0.2">
      <c r="C1419"/>
      <c r="D1419"/>
      <c r="E1419"/>
      <c r="F1419"/>
      <c r="G1419"/>
    </row>
    <row r="1420" spans="3:7" x14ac:dyDescent="0.2">
      <c r="C1420"/>
      <c r="D1420"/>
      <c r="E1420"/>
      <c r="F1420"/>
      <c r="G1420"/>
    </row>
    <row r="1421" spans="3:7" x14ac:dyDescent="0.2">
      <c r="C1421"/>
      <c r="D1421"/>
      <c r="E1421"/>
      <c r="F1421"/>
      <c r="G1421"/>
    </row>
    <row r="1422" spans="3:7" x14ac:dyDescent="0.2">
      <c r="C1422"/>
      <c r="D1422"/>
      <c r="E1422"/>
      <c r="F1422"/>
      <c r="G1422"/>
    </row>
    <row r="1423" spans="3:7" x14ac:dyDescent="0.2">
      <c r="C1423"/>
      <c r="D1423"/>
      <c r="E1423"/>
      <c r="F1423"/>
      <c r="G1423"/>
    </row>
    <row r="1424" spans="3:7" x14ac:dyDescent="0.2">
      <c r="C1424"/>
      <c r="D1424"/>
      <c r="E1424"/>
      <c r="F1424"/>
      <c r="G1424"/>
    </row>
    <row r="1425" spans="3:7" x14ac:dyDescent="0.2">
      <c r="C1425"/>
      <c r="D1425"/>
      <c r="E1425"/>
      <c r="F1425"/>
      <c r="G1425"/>
    </row>
    <row r="1426" spans="3:7" x14ac:dyDescent="0.2">
      <c r="C1426"/>
      <c r="D1426"/>
      <c r="E1426"/>
      <c r="F1426"/>
      <c r="G1426"/>
    </row>
    <row r="1427" spans="3:7" x14ac:dyDescent="0.2">
      <c r="C1427"/>
      <c r="D1427"/>
      <c r="E1427"/>
      <c r="F1427"/>
      <c r="G1427"/>
    </row>
    <row r="1428" spans="3:7" x14ac:dyDescent="0.2">
      <c r="C1428"/>
      <c r="D1428"/>
      <c r="E1428"/>
      <c r="F1428"/>
      <c r="G1428"/>
    </row>
    <row r="1429" spans="3:7" x14ac:dyDescent="0.2">
      <c r="C1429"/>
      <c r="D1429"/>
      <c r="E1429"/>
      <c r="F1429"/>
      <c r="G1429"/>
    </row>
    <row r="1430" spans="3:7" x14ac:dyDescent="0.2">
      <c r="C1430"/>
      <c r="D1430"/>
      <c r="E1430"/>
      <c r="F1430"/>
      <c r="G1430"/>
    </row>
    <row r="1431" spans="3:7" x14ac:dyDescent="0.2">
      <c r="C1431"/>
      <c r="D1431"/>
      <c r="E1431"/>
      <c r="F1431"/>
      <c r="G1431"/>
    </row>
    <row r="1432" spans="3:7" x14ac:dyDescent="0.2">
      <c r="C1432"/>
      <c r="D1432"/>
      <c r="E1432"/>
      <c r="F1432"/>
      <c r="G1432"/>
    </row>
    <row r="1433" spans="3:7" x14ac:dyDescent="0.2">
      <c r="C1433"/>
      <c r="D1433"/>
      <c r="E1433"/>
      <c r="F1433"/>
      <c r="G1433"/>
    </row>
    <row r="1434" spans="3:7" x14ac:dyDescent="0.2">
      <c r="C1434"/>
      <c r="D1434"/>
      <c r="E1434"/>
      <c r="F1434"/>
      <c r="G1434"/>
    </row>
    <row r="1435" spans="3:7" x14ac:dyDescent="0.2">
      <c r="C1435"/>
      <c r="D1435"/>
      <c r="E1435"/>
      <c r="F1435"/>
      <c r="G1435"/>
    </row>
    <row r="1436" spans="3:7" x14ac:dyDescent="0.2">
      <c r="C1436"/>
      <c r="D1436"/>
      <c r="E1436"/>
      <c r="F1436"/>
      <c r="G1436"/>
    </row>
    <row r="1437" spans="3:7" x14ac:dyDescent="0.2">
      <c r="C1437"/>
      <c r="D1437"/>
      <c r="E1437"/>
      <c r="F1437"/>
      <c r="G1437"/>
    </row>
    <row r="1438" spans="3:7" x14ac:dyDescent="0.2">
      <c r="C1438"/>
      <c r="D1438"/>
      <c r="E1438"/>
      <c r="F1438"/>
      <c r="G1438"/>
    </row>
    <row r="1439" spans="3:7" x14ac:dyDescent="0.2">
      <c r="C1439"/>
      <c r="D1439"/>
      <c r="E1439"/>
      <c r="F1439"/>
      <c r="G1439"/>
    </row>
    <row r="1440" spans="3:7" x14ac:dyDescent="0.2">
      <c r="C1440"/>
      <c r="D1440"/>
      <c r="E1440"/>
      <c r="F1440"/>
      <c r="G1440"/>
    </row>
    <row r="1441" spans="3:7" x14ac:dyDescent="0.2">
      <c r="C1441"/>
      <c r="D1441"/>
      <c r="E1441"/>
      <c r="F1441"/>
      <c r="G1441"/>
    </row>
    <row r="1442" spans="3:7" x14ac:dyDescent="0.2">
      <c r="C1442"/>
      <c r="D1442"/>
      <c r="E1442"/>
      <c r="F1442"/>
      <c r="G1442"/>
    </row>
    <row r="1443" spans="3:7" x14ac:dyDescent="0.2">
      <c r="C1443"/>
      <c r="D1443"/>
      <c r="E1443"/>
      <c r="F1443"/>
      <c r="G1443"/>
    </row>
    <row r="1444" spans="3:7" x14ac:dyDescent="0.2">
      <c r="C1444"/>
      <c r="D1444"/>
      <c r="E1444"/>
      <c r="F1444"/>
      <c r="G1444"/>
    </row>
    <row r="1445" spans="3:7" x14ac:dyDescent="0.2">
      <c r="C1445"/>
      <c r="D1445"/>
      <c r="E1445"/>
      <c r="F1445"/>
      <c r="G1445"/>
    </row>
    <row r="1446" spans="3:7" x14ac:dyDescent="0.2">
      <c r="C1446"/>
      <c r="D1446"/>
      <c r="E1446"/>
      <c r="F1446"/>
      <c r="G1446"/>
    </row>
    <row r="1447" spans="3:7" x14ac:dyDescent="0.2">
      <c r="C1447"/>
      <c r="D1447"/>
      <c r="E1447"/>
      <c r="F1447"/>
      <c r="G1447"/>
    </row>
    <row r="1448" spans="3:7" x14ac:dyDescent="0.2">
      <c r="C1448"/>
      <c r="D1448"/>
      <c r="E1448"/>
      <c r="F1448"/>
      <c r="G1448"/>
    </row>
    <row r="1449" spans="3:7" x14ac:dyDescent="0.2">
      <c r="C1449"/>
      <c r="D1449"/>
      <c r="E1449"/>
      <c r="F1449"/>
      <c r="G1449"/>
    </row>
    <row r="1450" spans="3:7" x14ac:dyDescent="0.2">
      <c r="C1450"/>
      <c r="D1450"/>
      <c r="E1450"/>
      <c r="F1450"/>
      <c r="G1450"/>
    </row>
    <row r="1451" spans="3:7" x14ac:dyDescent="0.2">
      <c r="C1451"/>
      <c r="D1451"/>
      <c r="E1451"/>
      <c r="F1451"/>
      <c r="G1451"/>
    </row>
    <row r="1452" spans="3:7" x14ac:dyDescent="0.2">
      <c r="C1452"/>
      <c r="D1452"/>
      <c r="E1452"/>
      <c r="F1452"/>
      <c r="G1452"/>
    </row>
    <row r="1453" spans="3:7" x14ac:dyDescent="0.2">
      <c r="C1453"/>
      <c r="D1453"/>
      <c r="E1453"/>
      <c r="F1453"/>
      <c r="G1453"/>
    </row>
    <row r="1454" spans="3:7" x14ac:dyDescent="0.2">
      <c r="C1454"/>
      <c r="D1454"/>
      <c r="E1454"/>
      <c r="F1454"/>
      <c r="G1454"/>
    </row>
    <row r="1455" spans="3:7" x14ac:dyDescent="0.2">
      <c r="C1455"/>
      <c r="D1455"/>
      <c r="E1455"/>
      <c r="F1455"/>
      <c r="G1455"/>
    </row>
    <row r="1456" spans="3:7" x14ac:dyDescent="0.2">
      <c r="C1456"/>
      <c r="D1456"/>
      <c r="E1456"/>
      <c r="F1456"/>
      <c r="G1456"/>
    </row>
    <row r="1457" spans="3:7" x14ac:dyDescent="0.2">
      <c r="C1457"/>
      <c r="D1457"/>
      <c r="E1457"/>
      <c r="F1457"/>
      <c r="G1457"/>
    </row>
    <row r="1458" spans="3:7" x14ac:dyDescent="0.2">
      <c r="C1458"/>
      <c r="D1458"/>
      <c r="E1458"/>
      <c r="F1458"/>
      <c r="G1458"/>
    </row>
    <row r="1459" spans="3:7" x14ac:dyDescent="0.2">
      <c r="C1459"/>
      <c r="D1459"/>
      <c r="E1459"/>
      <c r="F1459"/>
      <c r="G1459"/>
    </row>
    <row r="1460" spans="3:7" x14ac:dyDescent="0.2">
      <c r="C1460"/>
      <c r="D1460"/>
      <c r="E1460"/>
      <c r="F1460"/>
      <c r="G1460"/>
    </row>
    <row r="1461" spans="3:7" x14ac:dyDescent="0.2">
      <c r="C1461"/>
      <c r="D1461"/>
      <c r="E1461"/>
      <c r="F1461"/>
      <c r="G1461"/>
    </row>
    <row r="1462" spans="3:7" x14ac:dyDescent="0.2">
      <c r="C1462"/>
      <c r="D1462"/>
      <c r="E1462"/>
      <c r="F1462"/>
      <c r="G1462"/>
    </row>
    <row r="1463" spans="3:7" x14ac:dyDescent="0.2">
      <c r="C1463"/>
      <c r="D1463"/>
      <c r="E1463"/>
      <c r="F1463"/>
      <c r="G1463"/>
    </row>
    <row r="1464" spans="3:7" x14ac:dyDescent="0.2">
      <c r="C1464"/>
      <c r="D1464"/>
      <c r="E1464"/>
      <c r="F1464"/>
      <c r="G1464"/>
    </row>
    <row r="1465" spans="3:7" x14ac:dyDescent="0.2">
      <c r="C1465"/>
      <c r="D1465"/>
      <c r="E1465"/>
      <c r="F1465"/>
      <c r="G1465"/>
    </row>
    <row r="1466" spans="3:7" x14ac:dyDescent="0.2">
      <c r="C1466"/>
      <c r="D1466"/>
      <c r="E1466"/>
      <c r="F1466"/>
      <c r="G1466"/>
    </row>
    <row r="1467" spans="3:7" x14ac:dyDescent="0.2">
      <c r="C1467"/>
      <c r="D1467"/>
      <c r="E1467"/>
      <c r="F1467"/>
      <c r="G1467"/>
    </row>
    <row r="1468" spans="3:7" x14ac:dyDescent="0.2">
      <c r="C1468"/>
      <c r="D1468"/>
      <c r="E1468"/>
      <c r="F1468"/>
      <c r="G1468"/>
    </row>
    <row r="1469" spans="3:7" x14ac:dyDescent="0.2">
      <c r="C1469"/>
      <c r="D1469"/>
      <c r="E1469"/>
      <c r="F1469"/>
      <c r="G1469"/>
    </row>
    <row r="1470" spans="3:7" x14ac:dyDescent="0.2">
      <c r="C1470"/>
      <c r="D1470"/>
      <c r="E1470"/>
      <c r="F1470"/>
      <c r="G1470"/>
    </row>
    <row r="1471" spans="3:7" x14ac:dyDescent="0.2">
      <c r="C1471"/>
      <c r="D1471"/>
      <c r="E1471"/>
      <c r="F1471"/>
      <c r="G1471"/>
    </row>
    <row r="1472" spans="3:7" x14ac:dyDescent="0.2">
      <c r="C1472"/>
      <c r="D1472"/>
      <c r="E1472"/>
      <c r="F1472"/>
      <c r="G1472"/>
    </row>
    <row r="1473" spans="3:7" x14ac:dyDescent="0.2">
      <c r="C1473"/>
      <c r="D1473"/>
      <c r="E1473"/>
      <c r="F1473"/>
      <c r="G1473"/>
    </row>
    <row r="1474" spans="3:7" x14ac:dyDescent="0.2">
      <c r="C1474"/>
      <c r="D1474"/>
      <c r="E1474"/>
      <c r="F1474"/>
      <c r="G1474"/>
    </row>
    <row r="1475" spans="3:7" x14ac:dyDescent="0.2">
      <c r="C1475"/>
      <c r="D1475"/>
      <c r="E1475"/>
      <c r="F1475"/>
      <c r="G1475"/>
    </row>
    <row r="1476" spans="3:7" x14ac:dyDescent="0.2">
      <c r="C1476"/>
      <c r="D1476"/>
      <c r="E1476"/>
      <c r="F1476"/>
      <c r="G1476"/>
    </row>
    <row r="1477" spans="3:7" x14ac:dyDescent="0.2">
      <c r="C1477"/>
      <c r="D1477"/>
      <c r="E1477"/>
      <c r="F1477"/>
      <c r="G1477"/>
    </row>
    <row r="1478" spans="3:7" x14ac:dyDescent="0.2">
      <c r="C1478"/>
      <c r="D1478"/>
      <c r="E1478"/>
      <c r="F1478"/>
      <c r="G1478"/>
    </row>
    <row r="1479" spans="3:7" x14ac:dyDescent="0.2">
      <c r="C1479"/>
      <c r="D1479"/>
      <c r="E1479"/>
      <c r="F1479"/>
      <c r="G1479"/>
    </row>
    <row r="1480" spans="3:7" x14ac:dyDescent="0.2">
      <c r="C1480"/>
      <c r="D1480"/>
      <c r="E1480"/>
      <c r="F1480"/>
      <c r="G1480"/>
    </row>
    <row r="1481" spans="3:7" x14ac:dyDescent="0.2">
      <c r="C1481"/>
      <c r="D1481"/>
      <c r="E1481"/>
      <c r="F1481"/>
      <c r="G1481"/>
    </row>
    <row r="1482" spans="3:7" x14ac:dyDescent="0.2">
      <c r="C1482"/>
      <c r="D1482"/>
      <c r="E1482"/>
      <c r="F1482"/>
      <c r="G1482"/>
    </row>
    <row r="1483" spans="3:7" x14ac:dyDescent="0.2">
      <c r="C1483"/>
      <c r="D1483"/>
      <c r="E1483"/>
      <c r="F1483"/>
      <c r="G1483"/>
    </row>
    <row r="1484" spans="3:7" x14ac:dyDescent="0.2">
      <c r="C1484"/>
      <c r="D1484"/>
      <c r="E1484"/>
      <c r="F1484"/>
      <c r="G1484"/>
    </row>
    <row r="1485" spans="3:7" x14ac:dyDescent="0.2">
      <c r="C1485"/>
      <c r="D1485"/>
      <c r="E1485"/>
      <c r="F1485"/>
      <c r="G1485"/>
    </row>
    <row r="1486" spans="3:7" x14ac:dyDescent="0.2">
      <c r="C1486"/>
      <c r="D1486"/>
      <c r="E1486"/>
      <c r="F1486"/>
      <c r="G1486"/>
    </row>
    <row r="1487" spans="3:7" x14ac:dyDescent="0.2">
      <c r="C1487"/>
      <c r="D1487"/>
      <c r="E1487"/>
      <c r="F1487"/>
      <c r="G1487"/>
    </row>
    <row r="1488" spans="3:7" x14ac:dyDescent="0.2">
      <c r="C1488"/>
      <c r="D1488"/>
      <c r="E1488"/>
      <c r="F1488"/>
      <c r="G1488"/>
    </row>
    <row r="1489" spans="3:7" x14ac:dyDescent="0.2">
      <c r="C1489"/>
      <c r="D1489"/>
      <c r="E1489"/>
      <c r="F1489"/>
      <c r="G1489"/>
    </row>
    <row r="1490" spans="3:7" x14ac:dyDescent="0.2">
      <c r="C1490"/>
      <c r="D1490"/>
      <c r="E1490"/>
      <c r="F1490"/>
      <c r="G1490"/>
    </row>
    <row r="1491" spans="3:7" x14ac:dyDescent="0.2">
      <c r="C1491"/>
      <c r="D1491"/>
      <c r="E1491"/>
      <c r="F1491"/>
      <c r="G1491"/>
    </row>
  </sheetData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O350"/>
  <sheetViews>
    <sheetView workbookViewId="0">
      <pane ySplit="7" topLeftCell="A67" activePane="bottomLeft" state="frozen"/>
      <selection pane="bottomLeft" activeCell="E84" sqref="E84"/>
    </sheetView>
  </sheetViews>
  <sheetFormatPr defaultRowHeight="12.75" x14ac:dyDescent="0.2"/>
  <cols>
    <col min="1" max="1" width="11" bestFit="1" customWidth="1"/>
  </cols>
  <sheetData>
    <row r="1" spans="1:15" x14ac:dyDescent="0.2">
      <c r="A1" s="13"/>
      <c r="B1" s="13"/>
      <c r="C1" s="22"/>
      <c r="D1" s="13"/>
      <c r="E1" s="13"/>
      <c r="F1" s="13"/>
      <c r="G1" s="13"/>
      <c r="H1" s="13"/>
      <c r="I1" s="13"/>
      <c r="J1" s="13"/>
      <c r="K1" s="13"/>
      <c r="L1" s="13"/>
      <c r="M1" s="21"/>
      <c r="N1" s="13"/>
      <c r="O1" s="13"/>
    </row>
    <row r="2" spans="1:15" x14ac:dyDescent="0.2">
      <c r="A2" s="15">
        <f>Today</f>
        <v>36601</v>
      </c>
      <c r="B2" s="16" t="s">
        <v>44</v>
      </c>
      <c r="C2" s="22"/>
      <c r="D2" s="13"/>
      <c r="E2" s="13"/>
      <c r="F2" s="13"/>
      <c r="G2" s="13"/>
      <c r="H2" s="13"/>
      <c r="I2" s="13"/>
      <c r="J2" s="13"/>
      <c r="K2" s="13"/>
      <c r="L2" s="13"/>
      <c r="M2" s="21"/>
      <c r="N2" s="13"/>
      <c r="O2" s="13"/>
    </row>
    <row r="3" spans="1:15" x14ac:dyDescent="0.2">
      <c r="A3" s="13"/>
      <c r="B3" s="13"/>
      <c r="C3" s="13"/>
      <c r="D3" s="13"/>
      <c r="E3" s="13"/>
      <c r="F3" s="13"/>
      <c r="G3" s="13"/>
      <c r="H3" s="34"/>
      <c r="I3" s="13"/>
      <c r="J3" s="13"/>
      <c r="K3" s="13"/>
      <c r="L3" s="13"/>
      <c r="M3" s="21"/>
      <c r="N3" s="13"/>
      <c r="O3" s="13"/>
    </row>
    <row r="4" spans="1:15" x14ac:dyDescent="0.2">
      <c r="A4" s="17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21"/>
      <c r="N4" s="25"/>
      <c r="O4" s="25"/>
    </row>
    <row r="5" spans="1:15" x14ac:dyDescent="0.2">
      <c r="A5" s="18"/>
      <c r="B5" s="13"/>
      <c r="C5" s="26" t="s">
        <v>46</v>
      </c>
      <c r="D5" s="30"/>
      <c r="E5" s="26"/>
      <c r="F5" s="30"/>
      <c r="G5" s="26"/>
      <c r="H5" s="30"/>
      <c r="I5" s="26"/>
      <c r="J5" s="30"/>
      <c r="K5" s="26"/>
      <c r="L5" s="30"/>
      <c r="M5" s="28"/>
      <c r="N5" s="28"/>
      <c r="O5" s="30"/>
    </row>
    <row r="6" spans="1:15" x14ac:dyDescent="0.2">
      <c r="A6" s="13" t="s">
        <v>11</v>
      </c>
      <c r="B6" s="13"/>
      <c r="C6" s="27" t="s">
        <v>47</v>
      </c>
      <c r="D6" s="30"/>
      <c r="E6" s="27" t="s">
        <v>49</v>
      </c>
      <c r="F6" s="30"/>
      <c r="G6" s="27" t="s">
        <v>48</v>
      </c>
      <c r="H6" s="30"/>
      <c r="I6" s="27"/>
      <c r="J6" s="30"/>
      <c r="K6" s="27"/>
      <c r="L6" s="16"/>
      <c r="M6" s="29"/>
      <c r="N6" s="30"/>
      <c r="O6" s="30"/>
    </row>
    <row r="7" spans="1:15" x14ac:dyDescent="0.2">
      <c r="A7" s="19" t="s">
        <v>50</v>
      </c>
      <c r="B7" s="19" t="s">
        <v>51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21"/>
      <c r="N7" s="13"/>
      <c r="O7" s="13"/>
    </row>
    <row r="8" spans="1:15" x14ac:dyDescent="0.2">
      <c r="A8" s="20">
        <v>34668</v>
      </c>
      <c r="B8" s="13">
        <f t="shared" ref="B8:B71" si="0">IF(A8-$A$2&lt;0,0,INT((A8-$A$2)/365))</f>
        <v>0</v>
      </c>
      <c r="C8" s="43">
        <v>145.30000000000001</v>
      </c>
      <c r="D8" s="43"/>
      <c r="E8" s="43">
        <v>96.8</v>
      </c>
      <c r="F8" s="43"/>
      <c r="G8" s="43">
        <v>97</v>
      </c>
      <c r="H8" s="21"/>
      <c r="I8" s="21"/>
      <c r="J8" s="21"/>
      <c r="K8" s="21"/>
      <c r="L8" s="21"/>
      <c r="M8" s="21"/>
      <c r="N8" s="13"/>
      <c r="O8" s="16"/>
    </row>
    <row r="9" spans="1:15" x14ac:dyDescent="0.2">
      <c r="A9" s="20">
        <v>34699</v>
      </c>
      <c r="B9" s="13">
        <f t="shared" si="0"/>
        <v>0</v>
      </c>
      <c r="C9" s="43">
        <v>146</v>
      </c>
      <c r="D9" s="43"/>
      <c r="E9" s="43">
        <v>97.4</v>
      </c>
      <c r="F9" s="43"/>
      <c r="G9" s="43">
        <v>97.4</v>
      </c>
      <c r="H9" s="21"/>
      <c r="I9" s="21"/>
      <c r="J9" s="21"/>
      <c r="K9" s="21"/>
      <c r="L9" s="21"/>
      <c r="M9" s="21"/>
      <c r="N9" s="13"/>
      <c r="O9" s="16"/>
    </row>
    <row r="10" spans="1:15" x14ac:dyDescent="0.2">
      <c r="A10" s="20">
        <v>34730</v>
      </c>
      <c r="B10" s="13">
        <f t="shared" si="0"/>
        <v>0</v>
      </c>
      <c r="C10" s="43">
        <v>146</v>
      </c>
      <c r="D10" s="43"/>
      <c r="E10" s="43">
        <v>98.6</v>
      </c>
      <c r="F10" s="43"/>
      <c r="G10" s="43">
        <v>98.6</v>
      </c>
      <c r="H10" s="21"/>
      <c r="I10" s="21"/>
      <c r="J10" s="21"/>
      <c r="K10" s="21"/>
      <c r="L10" s="21"/>
      <c r="M10" s="21"/>
      <c r="N10" s="13"/>
      <c r="O10" s="16"/>
    </row>
    <row r="11" spans="1:15" x14ac:dyDescent="0.2">
      <c r="A11" s="20">
        <v>34758</v>
      </c>
      <c r="B11" s="13">
        <f t="shared" si="0"/>
        <v>0</v>
      </c>
      <c r="C11" s="43">
        <v>146.9</v>
      </c>
      <c r="D11" s="43"/>
      <c r="E11" s="43">
        <v>98.8</v>
      </c>
      <c r="F11" s="43"/>
      <c r="G11" s="43">
        <v>98.9</v>
      </c>
      <c r="H11" s="21"/>
      <c r="I11" s="21"/>
      <c r="J11" s="21"/>
      <c r="K11" s="21"/>
      <c r="L11" s="21"/>
      <c r="M11" s="21"/>
      <c r="N11" s="13"/>
      <c r="O11" s="16"/>
    </row>
    <row r="12" spans="1:15" x14ac:dyDescent="0.2">
      <c r="A12" s="20">
        <v>34789</v>
      </c>
      <c r="B12" s="13">
        <f t="shared" si="0"/>
        <v>0</v>
      </c>
      <c r="C12" s="43">
        <v>147.5</v>
      </c>
      <c r="D12" s="43"/>
      <c r="E12" s="43">
        <v>99.1</v>
      </c>
      <c r="F12" s="43"/>
      <c r="G12" s="43">
        <v>99.1</v>
      </c>
      <c r="H12" s="21"/>
      <c r="I12" s="21"/>
      <c r="J12" s="21"/>
      <c r="K12" s="21"/>
      <c r="L12" s="21"/>
      <c r="M12" s="21"/>
      <c r="N12" s="13"/>
      <c r="O12" s="16"/>
    </row>
    <row r="13" spans="1:15" x14ac:dyDescent="0.2">
      <c r="A13" s="20">
        <v>34819</v>
      </c>
      <c r="B13" s="13">
        <f t="shared" si="0"/>
        <v>0</v>
      </c>
      <c r="C13" s="43">
        <v>149</v>
      </c>
      <c r="D13" s="43"/>
      <c r="E13" s="43">
        <v>99.6</v>
      </c>
      <c r="F13" s="43"/>
      <c r="G13" s="43">
        <v>99.5</v>
      </c>
      <c r="H13" s="21"/>
      <c r="I13" s="21"/>
      <c r="J13" s="21"/>
      <c r="K13" s="21"/>
      <c r="L13" s="21"/>
      <c r="M13" s="21"/>
      <c r="N13" s="13"/>
      <c r="O13" s="16"/>
    </row>
    <row r="14" spans="1:15" x14ac:dyDescent="0.2">
      <c r="A14" s="20">
        <v>34850</v>
      </c>
      <c r="B14" s="13">
        <f t="shared" si="0"/>
        <v>0</v>
      </c>
      <c r="C14" s="43">
        <v>149.6</v>
      </c>
      <c r="D14" s="43"/>
      <c r="E14" s="43">
        <v>99.9</v>
      </c>
      <c r="F14" s="43"/>
      <c r="G14" s="43">
        <v>99.8</v>
      </c>
      <c r="H14" s="21"/>
      <c r="I14" s="21"/>
      <c r="J14" s="21"/>
      <c r="K14" s="21"/>
      <c r="L14" s="21"/>
      <c r="M14" s="21"/>
      <c r="N14" s="13"/>
      <c r="O14" s="16"/>
    </row>
    <row r="15" spans="1:15" x14ac:dyDescent="0.2">
      <c r="A15" s="20">
        <v>34880</v>
      </c>
      <c r="B15" s="13">
        <f t="shared" si="0"/>
        <v>0</v>
      </c>
      <c r="C15" s="43">
        <v>149.80000000000001</v>
      </c>
      <c r="D15" s="43"/>
      <c r="E15" s="43">
        <v>100</v>
      </c>
      <c r="F15" s="43"/>
      <c r="G15" s="43">
        <v>100</v>
      </c>
      <c r="H15" s="21"/>
      <c r="I15" s="21"/>
      <c r="J15" s="21"/>
      <c r="K15" s="21"/>
      <c r="L15" s="21"/>
      <c r="M15" s="21"/>
      <c r="N15" s="13"/>
      <c r="O15" s="16"/>
    </row>
    <row r="16" spans="1:15" x14ac:dyDescent="0.2">
      <c r="A16" s="20">
        <v>34911</v>
      </c>
      <c r="B16" s="13">
        <f t="shared" si="0"/>
        <v>0</v>
      </c>
      <c r="C16" s="43">
        <v>149.1</v>
      </c>
      <c r="D16" s="43"/>
      <c r="E16" s="43">
        <v>100.3</v>
      </c>
      <c r="F16" s="43"/>
      <c r="G16" s="43">
        <v>100.3</v>
      </c>
      <c r="H16" s="21"/>
      <c r="I16" s="21"/>
      <c r="J16" s="21"/>
      <c r="K16" s="21"/>
      <c r="L16" s="21"/>
      <c r="M16" s="21"/>
      <c r="N16" s="13"/>
      <c r="O16" s="16"/>
    </row>
    <row r="17" spans="1:15" x14ac:dyDescent="0.2">
      <c r="A17" s="20">
        <v>34942</v>
      </c>
      <c r="B17" s="13">
        <f t="shared" si="0"/>
        <v>0</v>
      </c>
      <c r="C17" s="43">
        <v>149.9</v>
      </c>
      <c r="D17" s="43"/>
      <c r="E17" s="43">
        <v>100.4</v>
      </c>
      <c r="F17" s="43"/>
      <c r="G17" s="43">
        <v>100.5</v>
      </c>
      <c r="H17" s="21"/>
      <c r="I17" s="21"/>
      <c r="J17" s="21"/>
      <c r="K17" s="21"/>
      <c r="L17" s="21"/>
      <c r="M17" s="21"/>
      <c r="N17" s="13"/>
      <c r="O17" s="16"/>
    </row>
    <row r="18" spans="1:15" x14ac:dyDescent="0.2">
      <c r="A18" s="20">
        <v>34972</v>
      </c>
      <c r="B18" s="13">
        <f t="shared" si="0"/>
        <v>0</v>
      </c>
      <c r="C18" s="43">
        <v>150.6</v>
      </c>
      <c r="D18" s="43"/>
      <c r="E18" s="43">
        <v>100.6</v>
      </c>
      <c r="F18" s="43"/>
      <c r="G18" s="43">
        <v>100.7</v>
      </c>
      <c r="H18" s="21"/>
      <c r="I18" s="21"/>
      <c r="J18" s="21"/>
      <c r="K18" s="21"/>
      <c r="L18" s="21"/>
      <c r="M18" s="21"/>
      <c r="N18" s="13"/>
      <c r="O18" s="16"/>
    </row>
    <row r="19" spans="1:15" x14ac:dyDescent="0.2">
      <c r="A19" s="20">
        <v>35003</v>
      </c>
      <c r="B19" s="13">
        <f t="shared" si="0"/>
        <v>0</v>
      </c>
      <c r="C19" s="43">
        <v>149.80000000000001</v>
      </c>
      <c r="D19" s="43"/>
      <c r="E19" s="43">
        <v>100.7</v>
      </c>
      <c r="F19" s="43"/>
      <c r="G19" s="43">
        <v>100.9</v>
      </c>
      <c r="H19" s="21"/>
      <c r="I19" s="21"/>
      <c r="J19" s="21"/>
      <c r="K19" s="21"/>
      <c r="L19" s="21"/>
      <c r="M19" s="21"/>
      <c r="N19" s="13"/>
      <c r="O19" s="16"/>
    </row>
    <row r="20" spans="1:15" x14ac:dyDescent="0.2">
      <c r="A20" s="20">
        <v>35033</v>
      </c>
      <c r="B20" s="13">
        <f t="shared" si="0"/>
        <v>0</v>
      </c>
      <c r="C20" s="43">
        <v>149.80000000000001</v>
      </c>
      <c r="D20" s="43"/>
      <c r="E20" s="43">
        <v>100.5</v>
      </c>
      <c r="F20" s="43"/>
      <c r="G20" s="43">
        <v>100.7</v>
      </c>
      <c r="H20" s="21"/>
      <c r="I20" s="21"/>
      <c r="J20" s="21"/>
      <c r="K20" s="21"/>
      <c r="L20" s="21"/>
      <c r="M20" s="21"/>
      <c r="N20" s="13"/>
      <c r="O20" s="16"/>
    </row>
    <row r="21" spans="1:15" x14ac:dyDescent="0.2">
      <c r="A21" s="20">
        <v>35064</v>
      </c>
      <c r="B21" s="13">
        <f t="shared" si="0"/>
        <v>0</v>
      </c>
      <c r="C21" s="43">
        <v>150.69999999999999</v>
      </c>
      <c r="D21" s="43"/>
      <c r="E21" s="43">
        <v>101.5</v>
      </c>
      <c r="F21" s="43"/>
      <c r="G21" s="43">
        <v>101.2</v>
      </c>
      <c r="H21" s="21"/>
      <c r="I21" s="21"/>
      <c r="J21" s="21"/>
      <c r="K21" s="21"/>
      <c r="L21" s="21"/>
      <c r="M21" s="21"/>
      <c r="N21" s="13"/>
      <c r="O21" s="16"/>
    </row>
    <row r="22" spans="1:15" x14ac:dyDescent="0.2">
      <c r="A22" s="20">
        <v>35095</v>
      </c>
      <c r="B22" s="13">
        <f t="shared" si="0"/>
        <v>0</v>
      </c>
      <c r="C22" s="43">
        <v>150.19999999999999</v>
      </c>
      <c r="D22" s="43"/>
      <c r="E22" s="43">
        <v>102</v>
      </c>
      <c r="F22" s="43"/>
      <c r="G22" s="43">
        <v>101.7</v>
      </c>
      <c r="H22" s="21"/>
      <c r="I22" s="21"/>
      <c r="J22" s="21"/>
      <c r="K22" s="21"/>
      <c r="L22" s="21"/>
      <c r="M22" s="21"/>
      <c r="N22" s="13"/>
      <c r="O22" s="16"/>
    </row>
    <row r="23" spans="1:15" x14ac:dyDescent="0.2">
      <c r="A23" s="20">
        <v>35124</v>
      </c>
      <c r="B23" s="13">
        <f t="shared" si="0"/>
        <v>0</v>
      </c>
      <c r="C23" s="43">
        <v>150.9</v>
      </c>
      <c r="D23" s="43"/>
      <c r="E23" s="43">
        <v>102.1</v>
      </c>
      <c r="F23" s="43"/>
      <c r="G23" s="43">
        <v>102</v>
      </c>
      <c r="H23" s="21"/>
      <c r="I23" s="21"/>
      <c r="J23" s="21"/>
      <c r="K23" s="21"/>
      <c r="L23" s="21"/>
      <c r="M23" s="21"/>
      <c r="N23" s="13"/>
      <c r="O23" s="16"/>
    </row>
    <row r="24" spans="1:15" x14ac:dyDescent="0.2">
      <c r="A24" s="20">
        <v>35155</v>
      </c>
      <c r="B24" s="13">
        <f t="shared" si="0"/>
        <v>0</v>
      </c>
      <c r="C24" s="43">
        <v>151.5</v>
      </c>
      <c r="D24" s="43"/>
      <c r="E24" s="43">
        <v>102.4</v>
      </c>
      <c r="F24" s="43"/>
      <c r="G24" s="43">
        <v>102.2</v>
      </c>
      <c r="H24" s="21"/>
      <c r="I24" s="21"/>
      <c r="J24" s="21"/>
      <c r="K24" s="21"/>
      <c r="L24" s="21"/>
      <c r="M24" s="21"/>
      <c r="N24" s="13"/>
      <c r="O24" s="16"/>
    </row>
    <row r="25" spans="1:15" x14ac:dyDescent="0.2">
      <c r="A25" s="20">
        <v>35185</v>
      </c>
      <c r="B25" s="13">
        <f t="shared" si="0"/>
        <v>0</v>
      </c>
      <c r="C25" s="43">
        <v>152.6</v>
      </c>
      <c r="D25" s="43"/>
      <c r="E25" s="43">
        <v>102.7</v>
      </c>
      <c r="F25" s="43"/>
      <c r="G25" s="43">
        <v>102.5</v>
      </c>
      <c r="H25" s="21"/>
      <c r="I25" s="21"/>
      <c r="J25" s="21"/>
      <c r="K25" s="21"/>
      <c r="L25" s="21"/>
      <c r="M25" s="21"/>
      <c r="N25" s="13"/>
      <c r="O25" s="16"/>
    </row>
    <row r="26" spans="1:15" x14ac:dyDescent="0.2">
      <c r="A26" s="20">
        <v>35216</v>
      </c>
      <c r="B26" s="13">
        <f t="shared" si="0"/>
        <v>0</v>
      </c>
      <c r="C26" s="43">
        <v>152.9</v>
      </c>
      <c r="D26" s="43"/>
      <c r="E26" s="43">
        <v>102.7</v>
      </c>
      <c r="F26" s="43"/>
      <c r="G26" s="43">
        <v>102.6</v>
      </c>
      <c r="H26" s="21"/>
      <c r="I26" s="21"/>
      <c r="J26" s="21"/>
      <c r="K26" s="21"/>
      <c r="L26" s="21"/>
      <c r="M26" s="21"/>
      <c r="N26" s="13"/>
      <c r="O26" s="16"/>
    </row>
    <row r="27" spans="1:15" x14ac:dyDescent="0.2">
      <c r="A27" s="20">
        <v>35246</v>
      </c>
      <c r="B27" s="13">
        <f t="shared" si="0"/>
        <v>0</v>
      </c>
      <c r="C27" s="43">
        <v>153</v>
      </c>
      <c r="D27" s="43"/>
      <c r="E27" s="43">
        <v>102.5</v>
      </c>
      <c r="F27" s="43"/>
      <c r="G27" s="43">
        <v>102.5</v>
      </c>
      <c r="H27" s="21"/>
      <c r="I27" s="21"/>
      <c r="J27" s="21"/>
      <c r="K27" s="21"/>
      <c r="L27" s="21"/>
      <c r="M27" s="21"/>
      <c r="N27" s="13"/>
      <c r="O27" s="16"/>
    </row>
    <row r="28" spans="1:15" x14ac:dyDescent="0.2">
      <c r="A28" s="20">
        <v>35277</v>
      </c>
      <c r="B28" s="13">
        <f t="shared" si="0"/>
        <v>0</v>
      </c>
      <c r="C28" s="43">
        <v>152.4</v>
      </c>
      <c r="D28" s="43"/>
      <c r="E28" s="43">
        <v>102.4</v>
      </c>
      <c r="F28" s="43"/>
      <c r="G28" s="43">
        <v>102.3</v>
      </c>
      <c r="H28" s="21"/>
      <c r="I28" s="21"/>
      <c r="J28" s="21"/>
      <c r="K28" s="21"/>
      <c r="L28" s="21"/>
      <c r="M28" s="21"/>
      <c r="N28" s="13"/>
      <c r="O28" s="16"/>
    </row>
    <row r="29" spans="1:15" x14ac:dyDescent="0.2">
      <c r="A29" s="20">
        <v>35308</v>
      </c>
      <c r="B29" s="13">
        <f t="shared" si="0"/>
        <v>0</v>
      </c>
      <c r="C29" s="43">
        <v>153.1</v>
      </c>
      <c r="D29" s="43"/>
      <c r="E29" s="43">
        <v>102.5</v>
      </c>
      <c r="F29" s="43"/>
      <c r="G29" s="43">
        <v>102.3</v>
      </c>
      <c r="H29" s="21"/>
      <c r="I29" s="21"/>
      <c r="J29" s="21"/>
      <c r="K29" s="21"/>
      <c r="L29" s="21"/>
      <c r="M29" s="21"/>
      <c r="N29" s="13"/>
      <c r="O29" s="16"/>
    </row>
    <row r="30" spans="1:15" x14ac:dyDescent="0.2">
      <c r="A30" s="20">
        <v>35338</v>
      </c>
      <c r="B30" s="13">
        <f t="shared" si="0"/>
        <v>0</v>
      </c>
      <c r="C30" s="43">
        <v>153.80000000000001</v>
      </c>
      <c r="D30" s="43"/>
      <c r="E30" s="43">
        <v>102.9</v>
      </c>
      <c r="F30" s="43"/>
      <c r="G30" s="43">
        <v>102.3</v>
      </c>
      <c r="H30" s="21"/>
      <c r="I30" s="21"/>
      <c r="J30" s="21"/>
      <c r="K30" s="21"/>
      <c r="L30" s="21"/>
      <c r="M30" s="21"/>
      <c r="N30" s="13"/>
      <c r="O30" s="16"/>
    </row>
    <row r="31" spans="1:15" x14ac:dyDescent="0.2">
      <c r="A31" s="20">
        <v>35369</v>
      </c>
      <c r="B31" s="13">
        <f t="shared" si="0"/>
        <v>0</v>
      </c>
      <c r="C31" s="43">
        <v>153.80000000000001</v>
      </c>
      <c r="D31" s="43"/>
      <c r="E31" s="43">
        <v>103</v>
      </c>
      <c r="F31" s="43"/>
      <c r="G31" s="43">
        <v>102.2</v>
      </c>
      <c r="H31" s="21"/>
      <c r="I31" s="21"/>
      <c r="J31" s="21"/>
      <c r="K31" s="21"/>
      <c r="L31" s="21"/>
      <c r="M31" s="21"/>
      <c r="N31" s="13"/>
      <c r="O31" s="16"/>
    </row>
    <row r="32" spans="1:15" x14ac:dyDescent="0.2">
      <c r="A32" s="20">
        <v>35399</v>
      </c>
      <c r="B32" s="13">
        <f t="shared" si="0"/>
        <v>0</v>
      </c>
      <c r="C32" s="43">
        <v>153.9</v>
      </c>
      <c r="D32" s="43"/>
      <c r="E32" s="43">
        <v>103.1</v>
      </c>
      <c r="F32" s="43"/>
      <c r="G32" s="43">
        <v>102.3</v>
      </c>
      <c r="H32" s="21"/>
      <c r="I32" s="21"/>
      <c r="J32" s="21"/>
      <c r="K32" s="21"/>
      <c r="L32" s="21"/>
      <c r="M32" s="21"/>
      <c r="N32" s="13"/>
      <c r="O32" s="22"/>
    </row>
    <row r="33" spans="1:15" x14ac:dyDescent="0.2">
      <c r="A33" s="20">
        <v>35430</v>
      </c>
      <c r="B33" s="13">
        <f t="shared" si="0"/>
        <v>0</v>
      </c>
      <c r="C33" s="43">
        <v>154.4</v>
      </c>
      <c r="D33" s="43"/>
      <c r="E33" s="43">
        <v>103.4</v>
      </c>
      <c r="F33" s="43"/>
      <c r="G33" s="43">
        <v>102.4</v>
      </c>
      <c r="H33" s="21"/>
      <c r="I33" s="21"/>
      <c r="J33" s="21"/>
      <c r="K33" s="21"/>
      <c r="L33" s="21"/>
      <c r="M33" s="21"/>
      <c r="N33" s="13"/>
      <c r="O33" s="22"/>
    </row>
    <row r="34" spans="1:15" x14ac:dyDescent="0.2">
      <c r="A34" s="20">
        <v>35461</v>
      </c>
      <c r="B34" s="13">
        <f t="shared" si="0"/>
        <v>0</v>
      </c>
      <c r="C34" s="43">
        <v>154.4</v>
      </c>
      <c r="D34" s="43"/>
      <c r="E34" s="43">
        <v>103.6</v>
      </c>
      <c r="F34" s="43"/>
      <c r="G34" s="43">
        <v>102.7</v>
      </c>
      <c r="H34" s="21"/>
      <c r="I34" s="21"/>
      <c r="J34" s="21"/>
      <c r="K34" s="21"/>
      <c r="L34" s="21"/>
      <c r="M34" s="21"/>
      <c r="N34" s="13"/>
      <c r="O34" s="13"/>
    </row>
    <row r="35" spans="1:15" x14ac:dyDescent="0.2">
      <c r="A35" s="20">
        <v>35489</v>
      </c>
      <c r="B35" s="13">
        <f t="shared" si="0"/>
        <v>0</v>
      </c>
      <c r="C35" s="43">
        <v>155</v>
      </c>
      <c r="D35" s="43"/>
      <c r="E35" s="43">
        <v>103.4</v>
      </c>
      <c r="F35" s="43"/>
      <c r="G35" s="43">
        <v>102.7</v>
      </c>
      <c r="H35" s="21"/>
      <c r="I35" s="21"/>
      <c r="J35" s="21"/>
      <c r="K35" s="21"/>
      <c r="L35" s="21"/>
      <c r="M35" s="21"/>
      <c r="N35" s="13"/>
      <c r="O35" s="13"/>
    </row>
    <row r="36" spans="1:15" x14ac:dyDescent="0.2">
      <c r="A36" s="20">
        <v>35520</v>
      </c>
      <c r="B36" s="13">
        <f t="shared" si="0"/>
        <v>0</v>
      </c>
      <c r="C36" s="43">
        <v>155.4</v>
      </c>
      <c r="D36" s="43"/>
      <c r="E36" s="43">
        <v>103.3</v>
      </c>
      <c r="F36" s="43"/>
      <c r="G36" s="43">
        <v>102.7</v>
      </c>
      <c r="H36" s="21"/>
      <c r="I36" s="21"/>
      <c r="J36" s="21"/>
      <c r="K36" s="21"/>
      <c r="L36" s="21"/>
      <c r="M36" s="21"/>
      <c r="N36" s="13"/>
      <c r="O36" s="13"/>
    </row>
    <row r="37" spans="1:15" x14ac:dyDescent="0.2">
      <c r="A37" s="20">
        <v>35550</v>
      </c>
      <c r="B37" s="13">
        <f t="shared" si="0"/>
        <v>0</v>
      </c>
      <c r="C37" s="43">
        <v>156.30000000000001</v>
      </c>
      <c r="D37" s="43"/>
      <c r="E37" s="43">
        <v>103.4</v>
      </c>
      <c r="F37" s="43"/>
      <c r="G37" s="43">
        <v>102.9</v>
      </c>
      <c r="H37" s="21"/>
      <c r="I37" s="21"/>
      <c r="J37" s="21"/>
      <c r="K37" s="21"/>
      <c r="L37" s="21"/>
      <c r="M37" s="21"/>
      <c r="N37" s="13"/>
      <c r="O37" s="13"/>
    </row>
    <row r="38" spans="1:15" x14ac:dyDescent="0.2">
      <c r="A38" s="20">
        <v>35581</v>
      </c>
      <c r="B38" s="13">
        <f t="shared" si="0"/>
        <v>0</v>
      </c>
      <c r="C38" s="43">
        <v>156.9</v>
      </c>
      <c r="D38" s="43"/>
      <c r="E38" s="43">
        <v>103.5</v>
      </c>
      <c r="F38" s="43"/>
      <c r="G38" s="43">
        <v>103</v>
      </c>
      <c r="H38" s="21"/>
      <c r="I38" s="21"/>
      <c r="J38" s="21"/>
      <c r="K38" s="21"/>
      <c r="L38" s="21"/>
      <c r="M38" s="21"/>
      <c r="N38" s="13"/>
      <c r="O38" s="13"/>
    </row>
    <row r="39" spans="1:15" x14ac:dyDescent="0.2">
      <c r="A39" s="20">
        <v>35611</v>
      </c>
      <c r="B39" s="13">
        <f t="shared" si="0"/>
        <v>0</v>
      </c>
      <c r="C39" s="43">
        <v>157.5</v>
      </c>
      <c r="D39" s="43"/>
      <c r="E39" s="43">
        <v>103.3</v>
      </c>
      <c r="F39" s="43"/>
      <c r="G39" s="43">
        <v>102.8</v>
      </c>
      <c r="H39" s="21"/>
      <c r="I39" s="21"/>
      <c r="J39" s="21"/>
      <c r="K39" s="21"/>
      <c r="L39" s="21"/>
      <c r="M39" s="21"/>
      <c r="N39" s="13"/>
      <c r="O39" s="13"/>
    </row>
    <row r="40" spans="1:15" x14ac:dyDescent="0.2">
      <c r="A40" s="20">
        <v>35642</v>
      </c>
      <c r="B40" s="13">
        <f t="shared" si="0"/>
        <v>0</v>
      </c>
      <c r="C40" s="43">
        <v>157.5</v>
      </c>
      <c r="D40" s="43"/>
      <c r="E40" s="43">
        <v>103.6</v>
      </c>
      <c r="F40" s="43"/>
      <c r="G40" s="43">
        <v>102.8</v>
      </c>
      <c r="H40" s="21"/>
      <c r="I40" s="21"/>
      <c r="J40" s="21"/>
      <c r="K40" s="21"/>
      <c r="L40" s="21"/>
      <c r="M40" s="21"/>
      <c r="N40" s="13"/>
      <c r="O40" s="13"/>
    </row>
    <row r="41" spans="1:15" x14ac:dyDescent="0.2">
      <c r="A41" s="20">
        <v>35673</v>
      </c>
      <c r="B41" s="13">
        <f t="shared" si="0"/>
        <v>0</v>
      </c>
      <c r="C41" s="43">
        <v>158.5</v>
      </c>
      <c r="D41" s="43"/>
      <c r="E41" s="43">
        <v>103.8</v>
      </c>
      <c r="F41" s="43"/>
      <c r="G41" s="43">
        <v>102.8</v>
      </c>
      <c r="H41" s="21"/>
      <c r="I41" s="21"/>
      <c r="J41" s="21"/>
      <c r="K41" s="21"/>
      <c r="L41" s="21"/>
      <c r="M41" s="21"/>
      <c r="N41" s="13"/>
      <c r="O41" s="13"/>
    </row>
    <row r="42" spans="1:15" x14ac:dyDescent="0.2">
      <c r="A42" s="20">
        <v>35703</v>
      </c>
      <c r="B42" s="13">
        <f t="shared" si="0"/>
        <v>0</v>
      </c>
      <c r="C42" s="43">
        <v>159.30000000000001</v>
      </c>
      <c r="D42" s="43"/>
      <c r="E42" s="43">
        <v>103.9</v>
      </c>
      <c r="F42" s="43"/>
      <c r="G42" s="43">
        <v>102.8</v>
      </c>
      <c r="H42" s="21"/>
      <c r="I42" s="21"/>
      <c r="J42" s="21"/>
      <c r="K42" s="21"/>
      <c r="L42" s="21"/>
      <c r="M42" s="21"/>
      <c r="N42" s="13"/>
      <c r="O42" s="13"/>
    </row>
    <row r="43" spans="1:15" x14ac:dyDescent="0.2">
      <c r="A43" s="20">
        <v>35734</v>
      </c>
      <c r="B43" s="13">
        <f t="shared" si="0"/>
        <v>0</v>
      </c>
      <c r="C43" s="43">
        <v>159.5</v>
      </c>
      <c r="D43" s="43"/>
      <c r="E43" s="43">
        <v>103.9</v>
      </c>
      <c r="F43" s="43"/>
      <c r="G43" s="43">
        <v>102.8</v>
      </c>
      <c r="H43" s="21"/>
      <c r="I43" s="21"/>
      <c r="J43" s="21"/>
      <c r="K43" s="21"/>
      <c r="L43" s="21"/>
      <c r="M43" s="21"/>
      <c r="N43" s="13"/>
      <c r="O43" s="13"/>
    </row>
    <row r="44" spans="1:15" x14ac:dyDescent="0.2">
      <c r="A44" s="20">
        <v>35764</v>
      </c>
      <c r="B44" s="13">
        <f t="shared" si="0"/>
        <v>0</v>
      </c>
      <c r="C44" s="43">
        <v>159.6</v>
      </c>
      <c r="D44" s="43"/>
      <c r="E44" s="43">
        <v>103.7</v>
      </c>
      <c r="F44" s="43"/>
      <c r="G44" s="43">
        <v>102.7</v>
      </c>
      <c r="H44" s="21"/>
      <c r="I44" s="21"/>
      <c r="J44" s="21"/>
      <c r="K44" s="21"/>
      <c r="L44" s="21"/>
      <c r="M44" s="21"/>
      <c r="N44" s="13"/>
      <c r="O44" s="13"/>
    </row>
    <row r="45" spans="1:15" x14ac:dyDescent="0.2">
      <c r="A45" s="20">
        <v>35795</v>
      </c>
      <c r="B45" s="13">
        <f t="shared" si="0"/>
        <v>0</v>
      </c>
      <c r="C45" s="43">
        <v>160</v>
      </c>
      <c r="D45" s="43"/>
      <c r="E45" s="43">
        <v>104</v>
      </c>
      <c r="F45" s="43"/>
      <c r="G45" s="43">
        <v>103</v>
      </c>
      <c r="H45" s="21"/>
      <c r="I45" s="21"/>
      <c r="J45" s="21"/>
      <c r="K45" s="21"/>
      <c r="L45" s="21"/>
      <c r="M45" s="21"/>
      <c r="N45" s="13"/>
      <c r="O45" s="13"/>
    </row>
    <row r="46" spans="1:15" x14ac:dyDescent="0.2">
      <c r="A46" s="20">
        <v>35826</v>
      </c>
      <c r="B46" s="13">
        <f t="shared" si="0"/>
        <v>0</v>
      </c>
      <c r="C46" s="43">
        <v>159.5</v>
      </c>
      <c r="D46" s="43"/>
      <c r="E46" s="43">
        <v>104</v>
      </c>
      <c r="F46" s="43"/>
      <c r="G46" s="43">
        <v>103.2</v>
      </c>
      <c r="H46" s="21"/>
      <c r="I46" s="21"/>
      <c r="J46" s="21"/>
      <c r="K46" s="21"/>
      <c r="L46" s="21"/>
      <c r="M46" s="21"/>
      <c r="N46" s="13"/>
      <c r="O46" s="13"/>
    </row>
    <row r="47" spans="1:15" x14ac:dyDescent="0.2">
      <c r="A47" s="20">
        <v>35854</v>
      </c>
      <c r="B47" s="13">
        <f t="shared" si="0"/>
        <v>0</v>
      </c>
      <c r="C47" s="43">
        <v>160.30000000000001</v>
      </c>
      <c r="D47" s="43"/>
      <c r="E47" s="43">
        <v>103.9</v>
      </c>
      <c r="F47" s="43"/>
      <c r="G47" s="43">
        <v>103.2</v>
      </c>
      <c r="H47" s="21"/>
      <c r="I47" s="21"/>
      <c r="J47" s="21"/>
      <c r="K47" s="21"/>
      <c r="L47" s="21"/>
      <c r="M47" s="21"/>
      <c r="N47" s="13"/>
      <c r="O47" s="13"/>
    </row>
    <row r="48" spans="1:15" x14ac:dyDescent="0.2">
      <c r="A48" s="20">
        <v>35885</v>
      </c>
      <c r="B48" s="13">
        <f t="shared" si="0"/>
        <v>0</v>
      </c>
      <c r="C48" s="43">
        <v>160.80000000000001</v>
      </c>
      <c r="D48" s="43"/>
      <c r="E48" s="43">
        <v>104.2</v>
      </c>
      <c r="F48" s="43"/>
      <c r="G48" s="43">
        <v>103.3</v>
      </c>
      <c r="H48" s="21"/>
      <c r="I48" s="21"/>
      <c r="J48" s="21"/>
      <c r="K48" s="21"/>
      <c r="L48" s="21"/>
      <c r="M48" s="21"/>
      <c r="N48" s="13"/>
      <c r="O48" s="13"/>
    </row>
    <row r="49" spans="1:15" x14ac:dyDescent="0.2">
      <c r="A49" s="20">
        <v>35915</v>
      </c>
      <c r="B49" s="13">
        <f t="shared" si="0"/>
        <v>0</v>
      </c>
      <c r="C49" s="43">
        <v>162.6</v>
      </c>
      <c r="D49" s="43"/>
      <c r="E49" s="43">
        <v>104.4</v>
      </c>
      <c r="F49" s="43"/>
      <c r="G49" s="43">
        <v>103.4</v>
      </c>
      <c r="H49" s="21"/>
      <c r="I49" s="21"/>
      <c r="J49" s="21"/>
      <c r="K49" s="21"/>
      <c r="L49" s="21"/>
      <c r="M49" s="21"/>
      <c r="N49" s="13"/>
      <c r="O49" s="13"/>
    </row>
    <row r="50" spans="1:15" x14ac:dyDescent="0.2">
      <c r="A50" s="20">
        <v>35946</v>
      </c>
      <c r="B50" s="13">
        <f t="shared" si="0"/>
        <v>0</v>
      </c>
      <c r="C50" s="43">
        <v>163.5</v>
      </c>
      <c r="D50" s="43"/>
      <c r="E50" s="43">
        <v>104.5</v>
      </c>
      <c r="F50" s="43"/>
      <c r="G50" s="43">
        <v>103.4</v>
      </c>
      <c r="H50" s="21"/>
      <c r="I50" s="21"/>
      <c r="J50" s="21"/>
      <c r="K50" s="21"/>
      <c r="L50" s="21"/>
      <c r="M50" s="21"/>
      <c r="N50" s="13"/>
      <c r="O50" s="13"/>
    </row>
    <row r="51" spans="1:15" x14ac:dyDescent="0.2">
      <c r="A51" s="20">
        <v>35976</v>
      </c>
      <c r="B51" s="13">
        <f t="shared" si="0"/>
        <v>0</v>
      </c>
      <c r="C51" s="43">
        <v>163.4</v>
      </c>
      <c r="D51" s="43"/>
      <c r="E51" s="43">
        <v>104.4</v>
      </c>
      <c r="F51" s="43"/>
      <c r="G51" s="43">
        <v>103.4</v>
      </c>
      <c r="H51" s="21"/>
      <c r="I51" s="21"/>
      <c r="J51" s="21"/>
      <c r="K51" s="21"/>
      <c r="L51" s="21"/>
      <c r="M51" s="21"/>
      <c r="N51" s="13"/>
      <c r="O51" s="13"/>
    </row>
    <row r="52" spans="1:15" x14ac:dyDescent="0.2">
      <c r="A52" s="20">
        <v>36007</v>
      </c>
      <c r="B52" s="13">
        <f t="shared" si="0"/>
        <v>0</v>
      </c>
      <c r="C52" s="43">
        <v>163</v>
      </c>
      <c r="D52" s="43"/>
      <c r="E52" s="43">
        <v>104.4</v>
      </c>
      <c r="F52" s="43"/>
      <c r="G52" s="43">
        <v>103.4</v>
      </c>
      <c r="H52" s="21"/>
      <c r="I52" s="21"/>
      <c r="J52" s="21"/>
      <c r="K52" s="21"/>
      <c r="L52" s="21"/>
      <c r="M52" s="21"/>
      <c r="N52" s="31"/>
      <c r="O52" s="31"/>
    </row>
    <row r="53" spans="1:15" x14ac:dyDescent="0.2">
      <c r="A53" s="20">
        <v>36038</v>
      </c>
      <c r="B53" s="13">
        <f t="shared" si="0"/>
        <v>0</v>
      </c>
      <c r="C53" s="43">
        <v>163.69999999999999</v>
      </c>
      <c r="D53" s="43"/>
      <c r="E53" s="43">
        <v>104.3</v>
      </c>
      <c r="F53" s="43"/>
      <c r="G53" s="43">
        <v>103.3</v>
      </c>
      <c r="H53" s="21"/>
      <c r="I53" s="21"/>
      <c r="J53" s="21"/>
      <c r="K53" s="21"/>
      <c r="L53" s="21"/>
      <c r="M53" s="21"/>
      <c r="N53" s="31"/>
      <c r="O53" s="31"/>
    </row>
    <row r="54" spans="1:15" x14ac:dyDescent="0.2">
      <c r="A54" s="20">
        <v>36068</v>
      </c>
      <c r="B54" s="13">
        <f t="shared" si="0"/>
        <v>0</v>
      </c>
      <c r="C54" s="43">
        <v>164.4</v>
      </c>
      <c r="D54" s="43"/>
      <c r="E54" s="43">
        <v>104.2</v>
      </c>
      <c r="F54" s="43"/>
      <c r="G54" s="43">
        <v>103.2</v>
      </c>
      <c r="H54" s="21"/>
      <c r="I54" s="21"/>
      <c r="J54" s="21"/>
      <c r="K54" s="21"/>
      <c r="L54" s="21"/>
      <c r="M54" s="21"/>
      <c r="N54" s="31"/>
      <c r="O54" s="31"/>
    </row>
    <row r="55" spans="1:15" x14ac:dyDescent="0.2">
      <c r="A55" s="20">
        <v>36099</v>
      </c>
      <c r="B55" s="13">
        <f t="shared" si="0"/>
        <v>0</v>
      </c>
      <c r="C55" s="43">
        <v>164.5</v>
      </c>
      <c r="D55" s="43"/>
      <c r="E55" s="43">
        <v>104</v>
      </c>
      <c r="F55" s="43"/>
      <c r="G55" s="43">
        <v>103</v>
      </c>
      <c r="H55" s="21"/>
      <c r="I55" s="21"/>
      <c r="J55" s="21"/>
      <c r="K55" s="21"/>
      <c r="L55" s="21"/>
      <c r="M55" s="21"/>
      <c r="N55" s="31"/>
      <c r="O55" s="31"/>
    </row>
    <row r="56" spans="1:15" x14ac:dyDescent="0.2">
      <c r="A56" s="20">
        <v>36129</v>
      </c>
      <c r="B56" s="13">
        <f t="shared" si="0"/>
        <v>0</v>
      </c>
      <c r="C56" s="43">
        <v>164.4</v>
      </c>
      <c r="D56" s="43"/>
      <c r="E56" s="43">
        <v>103.8</v>
      </c>
      <c r="F56" s="43"/>
      <c r="G56" s="43">
        <v>102.9</v>
      </c>
      <c r="H56" s="21"/>
      <c r="I56" s="21"/>
      <c r="J56" s="21"/>
      <c r="K56" s="21"/>
      <c r="L56" s="21"/>
      <c r="M56" s="21"/>
      <c r="N56" s="31"/>
      <c r="O56" s="31"/>
    </row>
    <row r="57" spans="1:15" x14ac:dyDescent="0.2">
      <c r="A57" s="20">
        <v>36160</v>
      </c>
      <c r="B57" s="13">
        <f t="shared" si="0"/>
        <v>0</v>
      </c>
      <c r="C57" s="43">
        <v>164.4</v>
      </c>
      <c r="D57" s="43"/>
      <c r="E57" s="43">
        <v>103.9</v>
      </c>
      <c r="F57" s="43"/>
      <c r="G57" s="43">
        <v>103.1</v>
      </c>
      <c r="H57" s="21"/>
      <c r="I57" s="21"/>
      <c r="J57" s="21"/>
      <c r="K57" s="21"/>
      <c r="L57" s="21"/>
      <c r="M57" s="21"/>
      <c r="N57" s="31"/>
      <c r="O57" s="31"/>
    </row>
    <row r="58" spans="1:15" x14ac:dyDescent="0.2">
      <c r="A58" s="20">
        <v>36191</v>
      </c>
      <c r="B58" s="13">
        <f t="shared" si="0"/>
        <v>0</v>
      </c>
      <c r="C58" s="43">
        <v>163.4</v>
      </c>
      <c r="D58" s="43"/>
      <c r="E58" s="43">
        <v>103.9</v>
      </c>
      <c r="F58" s="43"/>
      <c r="G58" s="43">
        <v>103.3</v>
      </c>
      <c r="H58" s="21"/>
      <c r="I58" s="21"/>
      <c r="J58" s="21"/>
      <c r="K58" s="21"/>
      <c r="L58" s="21"/>
      <c r="M58" s="21"/>
      <c r="N58" s="31"/>
      <c r="O58" s="31"/>
    </row>
    <row r="59" spans="1:15" x14ac:dyDescent="0.2">
      <c r="A59" s="20">
        <v>36219</v>
      </c>
      <c r="B59" s="13">
        <f t="shared" si="0"/>
        <v>0</v>
      </c>
      <c r="C59" s="43">
        <v>163.69999999999999</v>
      </c>
      <c r="D59" s="43"/>
      <c r="E59" s="43">
        <v>104.1</v>
      </c>
      <c r="F59" s="43"/>
      <c r="G59" s="43">
        <v>103.4</v>
      </c>
      <c r="H59" s="21"/>
      <c r="I59" s="21"/>
      <c r="J59" s="21"/>
      <c r="K59" s="21"/>
      <c r="L59" s="21"/>
      <c r="M59" s="21"/>
      <c r="N59" s="31"/>
      <c r="O59" s="31"/>
    </row>
    <row r="60" spans="1:15" x14ac:dyDescent="0.2">
      <c r="A60" s="20">
        <v>36250</v>
      </c>
      <c r="B60" s="13">
        <f t="shared" si="0"/>
        <v>0</v>
      </c>
      <c r="C60" s="43">
        <v>164.1</v>
      </c>
      <c r="D60" s="43"/>
      <c r="E60" s="43">
        <v>104.7</v>
      </c>
      <c r="F60" s="43"/>
      <c r="G60" s="43">
        <v>103.6</v>
      </c>
      <c r="H60" s="21"/>
      <c r="I60" s="21"/>
      <c r="J60" s="21"/>
      <c r="K60" s="21"/>
      <c r="L60" s="21"/>
      <c r="M60" s="21"/>
      <c r="N60" s="31"/>
      <c r="O60" s="31"/>
    </row>
    <row r="61" spans="1:15" x14ac:dyDescent="0.2">
      <c r="A61" s="20">
        <v>36280</v>
      </c>
      <c r="B61" s="13">
        <f t="shared" si="0"/>
        <v>0</v>
      </c>
      <c r="C61" s="43">
        <v>165.2</v>
      </c>
      <c r="D61" s="43"/>
      <c r="E61" s="43">
        <v>105.4</v>
      </c>
      <c r="F61" s="43"/>
      <c r="G61" s="43">
        <v>103.8</v>
      </c>
      <c r="H61" s="21"/>
      <c r="I61" s="21"/>
      <c r="J61" s="21"/>
      <c r="K61" s="21"/>
      <c r="L61" s="21"/>
      <c r="M61" s="21"/>
      <c r="N61" s="31"/>
      <c r="O61" s="31"/>
    </row>
    <row r="62" spans="1:15" x14ac:dyDescent="0.2">
      <c r="A62" s="20">
        <v>36311</v>
      </c>
      <c r="B62" s="13">
        <f t="shared" si="0"/>
        <v>0</v>
      </c>
      <c r="C62" s="43">
        <v>165.6</v>
      </c>
      <c r="D62" s="43"/>
      <c r="E62" s="43">
        <v>105.5</v>
      </c>
      <c r="F62" s="43"/>
      <c r="G62" s="43">
        <v>103.8</v>
      </c>
      <c r="H62" s="43"/>
      <c r="I62" s="43"/>
      <c r="J62" s="21"/>
      <c r="K62" s="21"/>
      <c r="L62" s="21"/>
      <c r="M62" s="21"/>
      <c r="N62" s="6"/>
      <c r="O62" s="6"/>
    </row>
    <row r="63" spans="1:15" x14ac:dyDescent="0.2">
      <c r="A63" s="20">
        <v>36341</v>
      </c>
      <c r="B63" s="13">
        <f t="shared" si="0"/>
        <v>0</v>
      </c>
      <c r="C63" s="43">
        <v>165.6</v>
      </c>
      <c r="D63" s="43"/>
      <c r="E63" s="43">
        <v>105.4</v>
      </c>
      <c r="F63" s="43"/>
      <c r="G63" s="43">
        <v>103.7</v>
      </c>
      <c r="H63" s="43"/>
      <c r="I63" s="43"/>
      <c r="J63" s="43"/>
      <c r="K63" s="43"/>
      <c r="L63" s="43"/>
      <c r="M63" s="43"/>
      <c r="N63" s="31"/>
      <c r="O63" s="31"/>
    </row>
    <row r="64" spans="1:15" x14ac:dyDescent="0.2">
      <c r="A64" s="20">
        <v>36372</v>
      </c>
      <c r="B64" s="13">
        <f t="shared" si="0"/>
        <v>0</v>
      </c>
      <c r="C64" s="43">
        <v>165.1</v>
      </c>
      <c r="D64" s="43"/>
      <c r="E64" s="43">
        <v>105.6</v>
      </c>
      <c r="F64" s="43"/>
      <c r="G64" s="43">
        <v>103.7</v>
      </c>
      <c r="H64" s="43"/>
      <c r="I64" s="43"/>
      <c r="J64" s="43"/>
      <c r="K64" s="43"/>
      <c r="L64" s="43"/>
      <c r="M64" s="43"/>
      <c r="N64" s="31"/>
      <c r="O64" s="31"/>
    </row>
    <row r="65" spans="1:15" x14ac:dyDescent="0.2">
      <c r="A65" s="20">
        <v>36403</v>
      </c>
      <c r="B65" s="13">
        <f t="shared" si="0"/>
        <v>0</v>
      </c>
      <c r="C65" s="43">
        <v>165.5</v>
      </c>
      <c r="D65" s="43"/>
      <c r="E65" s="43">
        <v>105.7</v>
      </c>
      <c r="F65" s="43"/>
      <c r="G65" s="43">
        <v>103.6</v>
      </c>
      <c r="H65" s="43"/>
      <c r="I65" s="43"/>
      <c r="J65" s="43"/>
      <c r="K65" s="43"/>
      <c r="L65" s="43"/>
      <c r="M65" s="43"/>
      <c r="N65" s="31"/>
      <c r="O65" s="31"/>
    </row>
    <row r="66" spans="1:15" x14ac:dyDescent="0.2">
      <c r="A66" s="20">
        <v>36433</v>
      </c>
      <c r="B66" s="13">
        <f t="shared" si="0"/>
        <v>0</v>
      </c>
      <c r="C66" s="43">
        <v>166.2</v>
      </c>
      <c r="D66" s="43"/>
      <c r="E66" s="43">
        <v>106</v>
      </c>
      <c r="F66" s="43"/>
      <c r="G66" s="43">
        <v>103.7</v>
      </c>
      <c r="H66" s="43"/>
      <c r="I66" s="43"/>
      <c r="J66" s="43"/>
      <c r="K66" s="43"/>
      <c r="L66" s="43"/>
      <c r="M66" s="43"/>
      <c r="N66" s="31"/>
      <c r="O66" s="31"/>
    </row>
    <row r="67" spans="1:15" x14ac:dyDescent="0.2">
      <c r="A67" s="20">
        <v>36464</v>
      </c>
      <c r="B67" s="13">
        <f t="shared" si="0"/>
        <v>0</v>
      </c>
      <c r="C67" s="43">
        <v>166.5</v>
      </c>
      <c r="D67" s="43"/>
      <c r="E67" s="43">
        <v>106</v>
      </c>
      <c r="F67" s="43"/>
      <c r="G67" s="43">
        <v>103.7</v>
      </c>
      <c r="H67" s="43"/>
      <c r="I67" s="43"/>
      <c r="J67" s="43"/>
      <c r="K67" s="43"/>
      <c r="L67" s="43"/>
      <c r="M67" s="43"/>
      <c r="N67" s="31"/>
      <c r="O67" s="31"/>
    </row>
    <row r="68" spans="1:15" x14ac:dyDescent="0.2">
      <c r="A68" s="20">
        <v>36494</v>
      </c>
      <c r="B68" s="13">
        <f t="shared" si="0"/>
        <v>0</v>
      </c>
      <c r="C68" s="43">
        <v>166.7</v>
      </c>
      <c r="D68" s="43"/>
      <c r="E68" s="43">
        <v>106</v>
      </c>
      <c r="F68" s="43"/>
      <c r="G68" s="43">
        <v>103.6</v>
      </c>
      <c r="H68" s="43"/>
      <c r="I68" s="43"/>
      <c r="J68" s="43"/>
      <c r="K68" s="43"/>
      <c r="L68" s="43"/>
      <c r="M68" s="43"/>
      <c r="N68" s="31"/>
      <c r="O68" s="31"/>
    </row>
    <row r="69" spans="1:15" x14ac:dyDescent="0.2">
      <c r="A69" s="20">
        <v>36525</v>
      </c>
      <c r="B69" s="13">
        <f t="shared" si="0"/>
        <v>0</v>
      </c>
      <c r="C69" s="43">
        <v>167.3</v>
      </c>
      <c r="D69" s="43"/>
      <c r="E69" s="43">
        <v>106.3</v>
      </c>
      <c r="F69" s="43"/>
      <c r="G69" s="43">
        <v>103.7</v>
      </c>
      <c r="H69" s="43"/>
      <c r="I69" s="43"/>
      <c r="J69" s="43"/>
      <c r="K69" s="43"/>
      <c r="L69" s="43"/>
      <c r="M69" s="43"/>
      <c r="N69" s="31"/>
      <c r="O69" s="31"/>
    </row>
    <row r="70" spans="1:15" x14ac:dyDescent="0.2">
      <c r="A70" s="20">
        <v>36556</v>
      </c>
      <c r="B70" s="13">
        <f t="shared" si="0"/>
        <v>0</v>
      </c>
      <c r="C70" s="43">
        <v>166.6</v>
      </c>
      <c r="D70" s="43"/>
      <c r="E70" s="43">
        <v>106.4</v>
      </c>
      <c r="F70" s="43"/>
      <c r="G70" s="43">
        <v>103.9</v>
      </c>
      <c r="H70" s="50"/>
      <c r="I70" s="50"/>
      <c r="J70" s="50"/>
      <c r="K70" s="50"/>
      <c r="L70" s="50"/>
      <c r="M70" s="50"/>
      <c r="N70" s="31"/>
      <c r="O70" s="31"/>
    </row>
    <row r="71" spans="1:15" x14ac:dyDescent="0.2">
      <c r="A71" s="20">
        <v>36585</v>
      </c>
      <c r="B71" s="13">
        <f t="shared" si="0"/>
        <v>0</v>
      </c>
      <c r="C71" s="43">
        <v>167.5</v>
      </c>
      <c r="D71" s="146"/>
      <c r="E71" s="43">
        <v>106.5</v>
      </c>
      <c r="F71" s="146"/>
      <c r="G71" s="43">
        <v>103.9</v>
      </c>
      <c r="H71" s="24"/>
      <c r="I71" s="24"/>
      <c r="J71" s="24"/>
      <c r="K71" s="24"/>
      <c r="L71" s="24"/>
      <c r="M71" s="24"/>
      <c r="N71" s="31"/>
      <c r="O71" s="31"/>
    </row>
    <row r="72" spans="1:15" x14ac:dyDescent="0.2">
      <c r="A72" s="20">
        <v>36616</v>
      </c>
      <c r="B72" s="13">
        <f t="shared" ref="B72:B135" si="1">IF(A72-$A$2&lt;0,0,INT((A72-$A$2)/365))</f>
        <v>0</v>
      </c>
      <c r="C72" s="147">
        <v>167.81632020284411</v>
      </c>
      <c r="D72" s="24"/>
      <c r="E72" s="147">
        <f>IF(inflationCurves!G12=0,0,E71*(1+inflationCurves!G12)^(1/12))</f>
        <v>106.76010975945312</v>
      </c>
      <c r="F72" s="180"/>
      <c r="G72" s="147">
        <f>IF(inflationCurves!K12=0,0,G71*(1+inflationCurves!K12)^(1/12))</f>
        <v>104.10524172558735</v>
      </c>
      <c r="H72" s="24"/>
      <c r="I72" s="24"/>
      <c r="J72" s="24"/>
      <c r="K72" s="24"/>
      <c r="L72" s="24"/>
      <c r="M72" s="24"/>
      <c r="N72" s="31"/>
      <c r="O72" s="31"/>
    </row>
    <row r="73" spans="1:15" x14ac:dyDescent="0.2">
      <c r="A73" s="20">
        <v>36646</v>
      </c>
      <c r="B73" s="13">
        <f t="shared" si="1"/>
        <v>0</v>
      </c>
      <c r="C73" s="147">
        <v>168.12892819447381</v>
      </c>
      <c r="D73" s="24"/>
      <c r="E73" s="147">
        <f>IF(inflationCurves!G13=0,0,E72*(1+inflationCurves!G13)^(1/12))</f>
        <v>107.01547105933551</v>
      </c>
      <c r="F73" s="24"/>
      <c r="G73" s="147">
        <f>IF(inflationCurves!K13=0,0,G72*(1+inflationCurves!K13)^(1/12))</f>
        <v>104.30608613321917</v>
      </c>
      <c r="H73" s="24"/>
      <c r="I73" s="24"/>
      <c r="J73" s="24"/>
      <c r="K73" s="24"/>
      <c r="L73" s="24"/>
      <c r="M73" s="24"/>
      <c r="N73" s="31"/>
      <c r="O73" s="31"/>
    </row>
    <row r="74" spans="1:15" x14ac:dyDescent="0.2">
      <c r="A74" s="20">
        <v>36677</v>
      </c>
      <c r="B74" s="13">
        <f t="shared" si="1"/>
        <v>0</v>
      </c>
      <c r="C74" s="147">
        <v>168.43779969098941</v>
      </c>
      <c r="D74" s="24"/>
      <c r="E74" s="147">
        <f>IF(inflationCurves!G14=0,0,E73*(1+inflationCurves!G14)^(1/12))</f>
        <v>107.2638245406237</v>
      </c>
      <c r="F74" s="24"/>
      <c r="G74" s="147">
        <f>IF(inflationCurves!K14=0,0,G73*(1+inflationCurves!K14)^(1/12))</f>
        <v>104.5006450418919</v>
      </c>
      <c r="H74" s="24"/>
      <c r="I74" s="24"/>
      <c r="J74" s="24"/>
      <c r="K74" s="24"/>
      <c r="L74" s="24"/>
      <c r="M74" s="24"/>
      <c r="N74" s="31"/>
      <c r="O74" s="31"/>
    </row>
    <row r="75" spans="1:15" x14ac:dyDescent="0.2">
      <c r="A75" s="20">
        <v>36707</v>
      </c>
      <c r="B75" s="13">
        <f t="shared" si="1"/>
        <v>0</v>
      </c>
      <c r="C75" s="147">
        <v>168.74291064306357</v>
      </c>
      <c r="D75" s="24"/>
      <c r="E75" s="147">
        <f>IF(inflationCurves!G15=0,0,E74*(1+inflationCurves!G15)^(1/12))</f>
        <v>107.51337890563987</v>
      </c>
      <c r="F75" s="24"/>
      <c r="G75" s="147">
        <f>IF(inflationCurves!K15=0,0,G74*(1+inflationCurves!K15)^(1/12))</f>
        <v>104.69579714218138</v>
      </c>
      <c r="H75" s="24"/>
      <c r="I75" s="24"/>
      <c r="J75" s="24"/>
      <c r="K75" s="24"/>
      <c r="L75" s="24"/>
      <c r="M75" s="24"/>
      <c r="N75" s="31"/>
      <c r="O75" s="31"/>
    </row>
    <row r="76" spans="1:15" x14ac:dyDescent="0.2">
      <c r="A76" s="20">
        <v>36738</v>
      </c>
      <c r="B76" s="13">
        <f t="shared" si="1"/>
        <v>0</v>
      </c>
      <c r="C76" s="147">
        <v>169.04423723901243</v>
      </c>
      <c r="D76" s="24"/>
      <c r="E76" s="147">
        <f>IF(inflationCurves!G16=0,0,E75*(1+inflationCurves!G16)^(1/12))</f>
        <v>107.76347669705778</v>
      </c>
      <c r="F76" s="24"/>
      <c r="G76" s="147">
        <f>IF(inflationCurves!K16=0,0,G75*(1+inflationCurves!K16)^(1/12))</f>
        <v>104.89098948543356</v>
      </c>
      <c r="H76" s="24"/>
      <c r="I76" s="24"/>
      <c r="J76" s="24"/>
      <c r="K76" s="24"/>
      <c r="L76" s="24"/>
      <c r="M76" s="24"/>
      <c r="N76" s="31"/>
      <c r="O76" s="31"/>
    </row>
    <row r="77" spans="1:15" x14ac:dyDescent="0.2">
      <c r="A77" s="20">
        <v>36769</v>
      </c>
      <c r="B77" s="13">
        <f t="shared" si="1"/>
        <v>0</v>
      </c>
      <c r="C77" s="147">
        <v>169.34175590784361</v>
      </c>
      <c r="D77" s="24"/>
      <c r="E77" s="147">
        <f>IF(inflationCurves!G17=0,0,E76*(1+inflationCurves!G17)^(1/12))</f>
        <v>108.01405481865986</v>
      </c>
      <c r="F77" s="24"/>
      <c r="G77" s="147">
        <f>IF(inflationCurves!K17=0,0,G76*(1+inflationCurves!K17)^(1/12))</f>
        <v>105.08616723642214</v>
      </c>
      <c r="H77" s="24"/>
      <c r="I77" s="24"/>
      <c r="J77" s="24"/>
      <c r="K77" s="24"/>
      <c r="L77" s="24"/>
      <c r="M77" s="24"/>
      <c r="N77" s="31"/>
      <c r="O77" s="31"/>
    </row>
    <row r="78" spans="1:15" x14ac:dyDescent="0.2">
      <c r="A78" s="20">
        <v>36799</v>
      </c>
      <c r="B78" s="13">
        <f t="shared" si="1"/>
        <v>0</v>
      </c>
      <c r="C78" s="147">
        <v>169.63544332228093</v>
      </c>
      <c r="D78" s="24"/>
      <c r="E78" s="147">
        <f>IF(inflationCurves!G18=0,0,E77*(1+inflationCurves!G18)^(1/12))</f>
        <v>108.26525417959755</v>
      </c>
      <c r="F78" s="24"/>
      <c r="G78" s="147">
        <f>IF(inflationCurves!K18=0,0,G77*(1+inflationCurves!K18)^(1/12))</f>
        <v>105.28144621975233</v>
      </c>
      <c r="H78" s="24"/>
      <c r="I78" s="24"/>
      <c r="J78" s="24"/>
      <c r="K78" s="24"/>
      <c r="L78" s="24"/>
      <c r="M78" s="24"/>
      <c r="N78" s="31"/>
      <c r="O78" s="31"/>
    </row>
    <row r="79" spans="1:15" x14ac:dyDescent="0.2">
      <c r="A79" s="20">
        <v>36830</v>
      </c>
      <c r="B79" s="13">
        <f t="shared" si="1"/>
        <v>0</v>
      </c>
      <c r="C79" s="147">
        <v>169.92527640176525</v>
      </c>
      <c r="D79" s="24"/>
      <c r="E79" s="147">
        <f>IF(inflationCurves!G19=0,0,E78*(1+inflationCurves!G19)^(1/12))</f>
        <v>108.51714846318092</v>
      </c>
      <c r="F79" s="24"/>
      <c r="G79" s="147">
        <f>IF(inflationCurves!K19=0,0,G78*(1+inflationCurves!K19)^(1/12))</f>
        <v>105.47688586597316</v>
      </c>
      <c r="H79" s="24"/>
      <c r="I79" s="24"/>
      <c r="J79" s="24"/>
      <c r="K79" s="24"/>
      <c r="L79" s="24"/>
      <c r="M79" s="24"/>
      <c r="N79" s="31"/>
      <c r="O79" s="31"/>
    </row>
    <row r="80" spans="1:15" x14ac:dyDescent="0.2">
      <c r="A80" s="20">
        <v>36860</v>
      </c>
      <c r="B80" s="13">
        <f t="shared" si="1"/>
        <v>0</v>
      </c>
      <c r="C80" s="147">
        <v>170.21123231543081</v>
      </c>
      <c r="D80" s="24"/>
      <c r="E80" s="147">
        <f>IF(inflationCurves!G20=0,0,E79*(1+inflationCurves!G20)^(1/12))</f>
        <v>108.76987886251365</v>
      </c>
      <c r="F80" s="24"/>
      <c r="G80" s="147">
        <f>IF(inflationCurves!K20=0,0,G79*(1+inflationCurves!K20)^(1/12))</f>
        <v>105.67260188831948</v>
      </c>
      <c r="H80" s="24"/>
      <c r="I80" s="24"/>
      <c r="J80" s="24"/>
      <c r="K80" s="24"/>
      <c r="L80" s="24"/>
      <c r="M80" s="24"/>
      <c r="N80" s="31"/>
      <c r="O80" s="31"/>
    </row>
    <row r="81" spans="1:15" x14ac:dyDescent="0.2">
      <c r="A81" s="20">
        <v>36891</v>
      </c>
      <c r="B81" s="13">
        <f t="shared" si="1"/>
        <v>0</v>
      </c>
      <c r="C81" s="147">
        <v>170.49328848505658</v>
      </c>
      <c r="D81" s="24"/>
      <c r="E81" s="147">
        <f>IF(inflationCurves!G21=0,0,E80*(1+inflationCurves!G21)^(1/12))</f>
        <v>109.0234196810236</v>
      </c>
      <c r="F81" s="24"/>
      <c r="G81" s="147">
        <f>IF(inflationCurves!K21=0,0,G80*(1+inflationCurves!K21)^(1/12))</f>
        <v>105.86857042981187</v>
      </c>
      <c r="H81" s="24"/>
      <c r="I81" s="24"/>
      <c r="J81" s="24"/>
      <c r="K81" s="24"/>
      <c r="L81" s="24"/>
      <c r="M81" s="24"/>
      <c r="N81" s="31"/>
      <c r="O81" s="31"/>
    </row>
    <row r="82" spans="1:15" x14ac:dyDescent="0.2">
      <c r="A82" s="20">
        <v>36922</v>
      </c>
      <c r="B82" s="13">
        <f t="shared" si="1"/>
        <v>0</v>
      </c>
      <c r="C82" s="147">
        <v>170.77142258799239</v>
      </c>
      <c r="D82" s="24"/>
      <c r="E82" s="147">
        <f>IF(inflationCurves!G22=0,0,E81*(1+inflationCurves!G22)^(1/12))</f>
        <v>109.27700916234713</v>
      </c>
      <c r="F82" s="24"/>
      <c r="G82" s="147">
        <f>IF(inflationCurves!K22=0,0,G81*(1+inflationCurves!K22)^(1/12))</f>
        <v>106.06415332351091</v>
      </c>
      <c r="H82" s="24"/>
      <c r="I82" s="24"/>
      <c r="J82" s="24"/>
      <c r="K82" s="24"/>
      <c r="L82" s="24"/>
      <c r="M82" s="24"/>
      <c r="N82" s="31"/>
      <c r="O82" s="31"/>
    </row>
    <row r="83" spans="1:15" x14ac:dyDescent="0.2">
      <c r="A83" s="20">
        <v>36950</v>
      </c>
      <c r="B83" s="13">
        <f t="shared" si="1"/>
        <v>0</v>
      </c>
      <c r="C83" s="147">
        <v>171.04561256005857</v>
      </c>
      <c r="D83" s="24"/>
      <c r="E83" s="147">
        <f>IF(inflationCurves!G23=0,0,E82*(1+inflationCurves!G23)^(1/12))</f>
        <v>109.53109964389594</v>
      </c>
      <c r="F83" s="24"/>
      <c r="G83" s="147">
        <f>IF(inflationCurves!K23=0,0,G82*(1+inflationCurves!K23)^(1/12))</f>
        <v>106.25972642805897</v>
      </c>
      <c r="H83" s="24"/>
      <c r="I83" s="24"/>
      <c r="J83" s="24"/>
      <c r="K83" s="24"/>
      <c r="L83" s="24"/>
      <c r="M83" s="24"/>
      <c r="N83" s="31"/>
      <c r="O83" s="31"/>
    </row>
    <row r="84" spans="1:15" x14ac:dyDescent="0.2">
      <c r="A84" s="20">
        <v>36981</v>
      </c>
      <c r="B84" s="13">
        <f t="shared" si="1"/>
        <v>1</v>
      </c>
      <c r="C84" s="147">
        <v>171.32696862864836</v>
      </c>
      <c r="D84" s="24"/>
      <c r="E84" s="147">
        <f>IF(inflationCurves!G24=0,0,E83*(1+inflationCurves!G24)^(1/12))</f>
        <v>109.78833027229072</v>
      </c>
      <c r="F84" s="24"/>
      <c r="G84" s="147">
        <f>IF(inflationCurves!K24=0,0,G83*(1+inflationCurves!K24)^(1/12))</f>
        <v>106.45824021077128</v>
      </c>
      <c r="H84" s="24"/>
      <c r="I84" s="24"/>
      <c r="J84" s="24"/>
      <c r="K84" s="24"/>
      <c r="L84" s="24"/>
      <c r="M84" s="24"/>
      <c r="N84" s="31"/>
      <c r="O84" s="31"/>
    </row>
    <row r="85" spans="1:15" x14ac:dyDescent="0.2">
      <c r="A85" s="20">
        <v>37011</v>
      </c>
      <c r="B85" s="13">
        <f t="shared" si="1"/>
        <v>1</v>
      </c>
      <c r="C85" s="147">
        <v>171.61574369678183</v>
      </c>
      <c r="D85" s="24"/>
      <c r="E85" s="147">
        <f>IF(inflationCurves!G25=0,0,E84*(1+inflationCurves!G25)^(1/12))</f>
        <v>110.04880831538787</v>
      </c>
      <c r="F85" s="24"/>
      <c r="G85" s="147">
        <f>IF(inflationCurves!K25=0,0,G84*(1+inflationCurves!K25)^(1/12))</f>
        <v>106.65979793901958</v>
      </c>
      <c r="H85" s="24"/>
      <c r="I85" s="24"/>
      <c r="J85" s="24"/>
      <c r="K85" s="24"/>
      <c r="L85" s="24"/>
      <c r="M85" s="24"/>
      <c r="N85" s="31"/>
      <c r="O85" s="31"/>
    </row>
    <row r="86" spans="1:15" x14ac:dyDescent="0.2">
      <c r="A86" s="20">
        <v>37042</v>
      </c>
      <c r="B86" s="13">
        <f t="shared" si="1"/>
        <v>1</v>
      </c>
      <c r="C86" s="147">
        <v>171.9136368015634</v>
      </c>
      <c r="D86" s="24"/>
      <c r="E86" s="147">
        <f>IF(inflationCurves!G26=0,0,E85*(1+inflationCurves!G26)^(1/12))</f>
        <v>110.31326052780352</v>
      </c>
      <c r="F86" s="24"/>
      <c r="G86" s="147">
        <f>IF(inflationCurves!K26=0,0,G85*(1+inflationCurves!K26)^(1/12))</f>
        <v>106.86511653157319</v>
      </c>
      <c r="H86" s="24"/>
      <c r="I86" s="24"/>
      <c r="J86" s="24"/>
      <c r="K86" s="24"/>
      <c r="L86" s="24"/>
      <c r="M86" s="24"/>
      <c r="N86" s="31"/>
      <c r="O86" s="31"/>
    </row>
    <row r="87" spans="1:15" x14ac:dyDescent="0.2">
      <c r="A87" s="20">
        <v>37072</v>
      </c>
      <c r="B87" s="13">
        <f t="shared" si="1"/>
        <v>1</v>
      </c>
      <c r="C87" s="147">
        <v>172.22126302369475</v>
      </c>
      <c r="D87" s="24"/>
      <c r="E87" s="147">
        <f>IF(inflationCurves!G27=0,0,E86*(1+inflationCurves!G27)^(1/12))</f>
        <v>110.581806504608</v>
      </c>
      <c r="F87" s="24"/>
      <c r="G87" s="147">
        <f>IF(inflationCurves!K27=0,0,G86*(1+inflationCurves!K27)^(1/12))</f>
        <v>107.07433303031577</v>
      </c>
      <c r="H87" s="24"/>
      <c r="I87" s="24"/>
      <c r="J87" s="24"/>
      <c r="K87" s="24"/>
      <c r="L87" s="24"/>
      <c r="M87" s="24"/>
      <c r="N87" s="31"/>
      <c r="O87" s="31"/>
    </row>
    <row r="88" spans="1:15" x14ac:dyDescent="0.2">
      <c r="A88" s="20">
        <v>37103</v>
      </c>
      <c r="B88" s="13">
        <f t="shared" si="1"/>
        <v>1</v>
      </c>
      <c r="C88" s="147">
        <v>172.53976520701335</v>
      </c>
      <c r="D88" s="24"/>
      <c r="E88" s="147">
        <f>IF(inflationCurves!G28=0,0,E87*(1+inflationCurves!G28)^(1/12))</f>
        <v>110.85500713563724</v>
      </c>
      <c r="F88" s="24"/>
      <c r="G88" s="147">
        <f>IF(inflationCurves!K28=0,0,G87*(1+inflationCurves!K28)^(1/12))</f>
        <v>107.28798727842819</v>
      </c>
      <c r="H88" s="24"/>
      <c r="I88" s="24"/>
      <c r="J88" s="24"/>
      <c r="K88" s="24"/>
      <c r="L88" s="24"/>
      <c r="M88" s="24"/>
      <c r="N88" s="31"/>
      <c r="O88" s="31"/>
    </row>
    <row r="89" spans="1:15" x14ac:dyDescent="0.2">
      <c r="A89" s="20">
        <v>37134</v>
      </c>
      <c r="B89" s="13">
        <f t="shared" si="1"/>
        <v>1</v>
      </c>
      <c r="C89" s="147">
        <v>172.8695259755047</v>
      </c>
      <c r="D89" s="24"/>
      <c r="E89" s="147">
        <f>IF(inflationCurves!G29=0,0,E88*(1+inflationCurves!G29)^(1/12))</f>
        <v>111.13275972721166</v>
      </c>
      <c r="F89" s="24"/>
      <c r="G89" s="147">
        <f>IF(inflationCurves!K29=0,0,G88*(1+inflationCurves!K29)^(1/12))</f>
        <v>107.5060148640848</v>
      </c>
      <c r="H89" s="24"/>
      <c r="I89" s="24"/>
      <c r="J89" s="24"/>
      <c r="K89" s="24"/>
      <c r="L89" s="24"/>
      <c r="M89" s="24"/>
      <c r="N89" s="31"/>
      <c r="O89" s="31"/>
    </row>
    <row r="90" spans="1:15" x14ac:dyDescent="0.2">
      <c r="A90" s="20">
        <v>37164</v>
      </c>
      <c r="B90" s="13">
        <f t="shared" si="1"/>
        <v>1</v>
      </c>
      <c r="C90" s="147">
        <v>173.21152858230224</v>
      </c>
      <c r="D90" s="24"/>
      <c r="E90" s="147">
        <f>IF(inflationCurves!G30=0,0,E89*(1+inflationCurves!G30)^(1/12))</f>
        <v>111.41524114734433</v>
      </c>
      <c r="F90" s="24"/>
      <c r="G90" s="147">
        <f>IF(inflationCurves!K30=0,0,G89*(1+inflationCurves!K30)^(1/12))</f>
        <v>107.72862464416598</v>
      </c>
      <c r="H90" s="24"/>
      <c r="I90" s="24"/>
      <c r="J90" s="24"/>
      <c r="K90" s="24"/>
      <c r="L90" s="24"/>
      <c r="M90" s="24"/>
      <c r="N90" s="31"/>
      <c r="O90" s="31"/>
    </row>
    <row r="91" spans="1:15" x14ac:dyDescent="0.2">
      <c r="A91" s="20">
        <v>37195</v>
      </c>
      <c r="B91" s="13">
        <f t="shared" si="1"/>
        <v>1</v>
      </c>
      <c r="C91" s="147">
        <v>173.56629415511964</v>
      </c>
      <c r="D91" s="24"/>
      <c r="E91" s="147">
        <f>IF(inflationCurves!G31=0,0,E90*(1+inflationCurves!G31)^(1/12))</f>
        <v>111.70239839415095</v>
      </c>
      <c r="F91" s="24"/>
      <c r="G91" s="147">
        <f>IF(inflationCurves!K31=0,0,G90*(1+inflationCurves!K31)^(1/12))</f>
        <v>107.95580291925367</v>
      </c>
      <c r="H91" s="24"/>
      <c r="I91" s="24"/>
      <c r="J91" s="24"/>
      <c r="K91" s="24"/>
      <c r="L91" s="24"/>
      <c r="M91" s="24"/>
      <c r="N91" s="31"/>
      <c r="O91" s="31"/>
    </row>
    <row r="92" spans="1:15" x14ac:dyDescent="0.2">
      <c r="A92" s="20">
        <v>37225</v>
      </c>
      <c r="B92" s="13">
        <f t="shared" si="1"/>
        <v>1</v>
      </c>
      <c r="C92" s="147">
        <v>173.93381819344614</v>
      </c>
      <c r="D92" s="24"/>
      <c r="E92" s="147">
        <f>IF(inflationCurves!G32=0,0,E91*(1+inflationCurves!G32)^(1/12))</f>
        <v>111.99414375501082</v>
      </c>
      <c r="F92" s="24"/>
      <c r="G92" s="147">
        <f>IF(inflationCurves!K32=0,0,G91*(1+inflationCurves!K32)^(1/12))</f>
        <v>108.18747162521346</v>
      </c>
      <c r="H92" s="24"/>
      <c r="I92" s="24"/>
      <c r="J92" s="24"/>
      <c r="K92" s="24"/>
      <c r="L92" s="24"/>
      <c r="M92" s="24"/>
      <c r="N92" s="31"/>
      <c r="O92" s="31"/>
    </row>
    <row r="93" spans="1:15" x14ac:dyDescent="0.2">
      <c r="A93" s="20">
        <v>37256</v>
      </c>
      <c r="B93" s="13">
        <f t="shared" si="1"/>
        <v>1</v>
      </c>
      <c r="C93" s="147">
        <v>174.31477998062542</v>
      </c>
      <c r="D93" s="24"/>
      <c r="E93" s="147">
        <f>IF(inflationCurves!G33=0,0,E92*(1+inflationCurves!G33)^(1/12))</f>
        <v>112.29049739380706</v>
      </c>
      <c r="F93" s="24"/>
      <c r="G93" s="147">
        <f>IF(inflationCurves!K33=0,0,G92*(1+inflationCurves!K33)^(1/12))</f>
        <v>108.42368870692374</v>
      </c>
      <c r="H93" s="24"/>
      <c r="I93" s="24"/>
      <c r="J93" s="24"/>
      <c r="K93" s="24"/>
      <c r="L93" s="24"/>
      <c r="M93" s="24"/>
      <c r="N93" s="31"/>
      <c r="O93" s="31"/>
    </row>
    <row r="94" spans="1:15" x14ac:dyDescent="0.2">
      <c r="A94" s="20">
        <v>37287</v>
      </c>
      <c r="B94" s="13">
        <f t="shared" si="1"/>
        <v>1</v>
      </c>
      <c r="C94" s="147">
        <v>174.70893520098258</v>
      </c>
      <c r="D94" s="24"/>
      <c r="E94" s="147">
        <f>IF(inflationCurves!G34=0,0,E93*(1+inflationCurves!G34)^(1/12))</f>
        <v>112.59124128423085</v>
      </c>
      <c r="F94" s="24"/>
      <c r="G94" s="147">
        <f>IF(inflationCurves!K34=0,0,G93*(1+inflationCurves!K34)^(1/12))</f>
        <v>108.66425179699149</v>
      </c>
      <c r="H94" s="24"/>
      <c r="I94" s="24"/>
      <c r="J94" s="24"/>
      <c r="K94" s="24"/>
      <c r="L94" s="24"/>
      <c r="M94" s="24"/>
      <c r="N94" s="31"/>
      <c r="O94" s="31"/>
    </row>
    <row r="95" spans="1:15" x14ac:dyDescent="0.2">
      <c r="A95" s="20">
        <v>37315</v>
      </c>
      <c r="B95" s="13">
        <f t="shared" si="1"/>
        <v>1</v>
      </c>
      <c r="C95" s="147">
        <v>175.116753137567</v>
      </c>
      <c r="D95" s="24"/>
      <c r="E95" s="147">
        <f>IF(inflationCurves!G35=0,0,E94*(1+inflationCurves!G35)^(1/12))</f>
        <v>112.89648007853449</v>
      </c>
      <c r="F95" s="24"/>
      <c r="G95" s="147">
        <f>IF(inflationCurves!K35=0,0,G94*(1+inflationCurves!K35)^(1/12))</f>
        <v>108.90927482887928</v>
      </c>
      <c r="H95" s="24"/>
      <c r="I95" s="24"/>
      <c r="J95" s="24"/>
      <c r="K95" s="24"/>
      <c r="L95" s="24"/>
      <c r="M95" s="24"/>
      <c r="N95" s="31"/>
      <c r="O95" s="31"/>
    </row>
    <row r="96" spans="1:15" x14ac:dyDescent="0.2">
      <c r="A96" s="20">
        <v>37346</v>
      </c>
      <c r="B96" s="13">
        <f t="shared" si="1"/>
        <v>2</v>
      </c>
      <c r="C96" s="147">
        <v>175.53818883282369</v>
      </c>
      <c r="D96" s="24"/>
      <c r="E96" s="147">
        <f>IF(inflationCurves!G36=0,0,E95*(1+inflationCurves!G36)^(1/12))</f>
        <v>113.20602181503739</v>
      </c>
      <c r="F96" s="24"/>
      <c r="G96" s="147">
        <f>IF(inflationCurves!K36=0,0,G95*(1+inflationCurves!K36)^(1/12))</f>
        <v>109.15859076723342</v>
      </c>
      <c r="H96" s="24"/>
      <c r="I96" s="24"/>
      <c r="J96" s="24"/>
      <c r="K96" s="24"/>
      <c r="L96" s="24"/>
      <c r="M96" s="24"/>
      <c r="N96" s="31"/>
      <c r="O96" s="31"/>
    </row>
    <row r="97" spans="1:15" x14ac:dyDescent="0.2">
      <c r="A97" s="20">
        <v>37376</v>
      </c>
      <c r="B97" s="13">
        <f t="shared" si="1"/>
        <v>2</v>
      </c>
      <c r="C97" s="147">
        <v>175.97190723113377</v>
      </c>
      <c r="D97" s="24"/>
      <c r="E97" s="147">
        <f>IF(inflationCurves!G37=0,0,E96*(1+inflationCurves!G37)^(1/12))</f>
        <v>113.51943540230086</v>
      </c>
      <c r="F97" s="24"/>
      <c r="G97" s="147">
        <f>IF(inflationCurves!K37=0,0,G96*(1+inflationCurves!K37)^(1/12))</f>
        <v>109.41174710476871</v>
      </c>
      <c r="H97" s="24"/>
      <c r="I97" s="24"/>
      <c r="J97" s="24"/>
      <c r="K97" s="24"/>
      <c r="L97" s="24"/>
      <c r="M97" s="24"/>
      <c r="N97" s="31"/>
      <c r="O97" s="31"/>
    </row>
    <row r="98" spans="1:15" x14ac:dyDescent="0.2">
      <c r="A98" s="20">
        <v>37407</v>
      </c>
      <c r="B98" s="13">
        <f t="shared" si="1"/>
        <v>2</v>
      </c>
      <c r="C98" s="147">
        <v>176.41890031842894</v>
      </c>
      <c r="D98" s="24"/>
      <c r="E98" s="147">
        <f>IF(inflationCurves!G38=0,0,E97*(1+inflationCurves!G38)^(1/12))</f>
        <v>113.83680251708351</v>
      </c>
      <c r="F98" s="24"/>
      <c r="G98" s="147">
        <f>IF(inflationCurves!K38=0,0,G97*(1+inflationCurves!K38)^(1/12))</f>
        <v>109.6688745589254</v>
      </c>
      <c r="H98" s="24"/>
      <c r="I98" s="24"/>
      <c r="J98" s="24"/>
      <c r="K98" s="24"/>
      <c r="L98" s="24"/>
      <c r="M98" s="24"/>
      <c r="N98" s="31"/>
      <c r="O98" s="31"/>
    </row>
    <row r="99" spans="1:15" x14ac:dyDescent="0.2">
      <c r="A99" s="20">
        <v>37437</v>
      </c>
      <c r="B99" s="13">
        <f t="shared" si="1"/>
        <v>2</v>
      </c>
      <c r="C99" s="147">
        <v>176.87849091240889</v>
      </c>
      <c r="D99" s="24"/>
      <c r="E99" s="147">
        <f>IF(inflationCurves!G39=0,0,E98*(1+inflationCurves!G39)^(1/12))</f>
        <v>114.15783572523209</v>
      </c>
      <c r="F99" s="24"/>
      <c r="G99" s="147">
        <f>IF(inflationCurves!K39=0,0,G98*(1+inflationCurves!K39)^(1/12))</f>
        <v>109.92968480052926</v>
      </c>
      <c r="H99" s="24"/>
      <c r="I99" s="24"/>
      <c r="J99" s="24"/>
      <c r="K99" s="24"/>
      <c r="L99" s="24"/>
      <c r="M99" s="24"/>
      <c r="N99" s="31"/>
      <c r="O99" s="31"/>
    </row>
    <row r="100" spans="1:15" x14ac:dyDescent="0.2">
      <c r="A100" s="20">
        <v>37468</v>
      </c>
      <c r="B100" s="13">
        <f t="shared" si="1"/>
        <v>2</v>
      </c>
      <c r="C100" s="147">
        <v>177.35069470994102</v>
      </c>
      <c r="D100" s="24"/>
      <c r="E100" s="147">
        <f>IF(inflationCurves!G40=0,0,E99*(1+inflationCurves!G40)^(1/12))</f>
        <v>114.48275406411717</v>
      </c>
      <c r="F100" s="24"/>
      <c r="G100" s="147">
        <f>IF(inflationCurves!K40=0,0,G99*(1+inflationCurves!K40)^(1/12))</f>
        <v>110.19435594934529</v>
      </c>
      <c r="H100" s="24"/>
      <c r="I100" s="24"/>
      <c r="J100" s="24"/>
      <c r="K100" s="24"/>
      <c r="L100" s="24"/>
      <c r="M100" s="24"/>
      <c r="N100" s="31"/>
      <c r="O100" s="31"/>
    </row>
    <row r="101" spans="1:15" x14ac:dyDescent="0.2">
      <c r="A101" s="20">
        <v>37499</v>
      </c>
      <c r="B101" s="13">
        <f t="shared" si="1"/>
        <v>2</v>
      </c>
      <c r="C101" s="147">
        <v>177.8347348524043</v>
      </c>
      <c r="D101" s="24"/>
      <c r="E101" s="147">
        <f>IF(inflationCurves!G41=0,0,E100*(1+inflationCurves!G41)^(1/12))</f>
        <v>114.81122066136584</v>
      </c>
      <c r="F101" s="24"/>
      <c r="G101" s="147">
        <f>IF(inflationCurves!K41=0,0,G100*(1+inflationCurves!K41)^(1/12))</f>
        <v>110.46255219024629</v>
      </c>
      <c r="H101" s="24"/>
      <c r="I101" s="24"/>
      <c r="J101" s="24"/>
      <c r="K101" s="24"/>
      <c r="L101" s="24"/>
      <c r="M101" s="24"/>
      <c r="N101" s="31"/>
      <c r="O101" s="31"/>
    </row>
    <row r="102" spans="1:15" x14ac:dyDescent="0.2">
      <c r="A102" s="20">
        <v>37529</v>
      </c>
      <c r="B102" s="13">
        <f t="shared" si="1"/>
        <v>2</v>
      </c>
      <c r="C102" s="147">
        <v>178.33048556442051</v>
      </c>
      <c r="D102" s="24"/>
      <c r="E102" s="147">
        <f>IF(inflationCurves!G42=0,0,E101*(1+inflationCurves!G42)^(1/12))</f>
        <v>115.14308712352771</v>
      </c>
      <c r="F102" s="24"/>
      <c r="G102" s="147">
        <f>IF(inflationCurves!K42=0,0,G101*(1+inflationCurves!K42)^(1/12))</f>
        <v>110.73413819617193</v>
      </c>
      <c r="H102" s="24"/>
      <c r="I102" s="24"/>
      <c r="J102" s="24"/>
      <c r="K102" s="24"/>
      <c r="L102" s="24"/>
      <c r="M102" s="24"/>
      <c r="N102" s="31"/>
      <c r="O102" s="31"/>
    </row>
    <row r="103" spans="1:15" x14ac:dyDescent="0.2">
      <c r="A103" s="20">
        <v>37560</v>
      </c>
      <c r="B103" s="13">
        <f t="shared" si="1"/>
        <v>2</v>
      </c>
      <c r="C103" s="147">
        <v>178.83741665409337</v>
      </c>
      <c r="D103" s="24"/>
      <c r="E103" s="147">
        <f>IF(inflationCurves!G43=0,0,E102*(1+inflationCurves!G43)^(1/12))</f>
        <v>115.47809536180458</v>
      </c>
      <c r="F103" s="24"/>
      <c r="G103" s="147">
        <f>IF(inflationCurves!K43=0,0,G102*(1+inflationCurves!K43)^(1/12))</f>
        <v>111.00886071337506</v>
      </c>
      <c r="H103" s="24"/>
      <c r="I103" s="24"/>
      <c r="J103" s="24"/>
      <c r="K103" s="24"/>
      <c r="L103" s="24"/>
      <c r="M103" s="24"/>
      <c r="N103" s="31"/>
      <c r="O103" s="31"/>
    </row>
    <row r="104" spans="1:15" x14ac:dyDescent="0.2">
      <c r="A104" s="20">
        <v>37590</v>
      </c>
      <c r="B104" s="13">
        <f t="shared" si="1"/>
        <v>2</v>
      </c>
      <c r="C104" s="147">
        <v>179.35467561067139</v>
      </c>
      <c r="D104" s="24"/>
      <c r="E104" s="147">
        <f>IF(inflationCurves!G44=0,0,E103*(1+inflationCurves!G44)^(1/12))</f>
        <v>115.81591460443148</v>
      </c>
      <c r="F104" s="24"/>
      <c r="G104" s="147">
        <f>IF(inflationCurves!K44=0,0,G103*(1+inflationCurves!K44)^(1/12))</f>
        <v>111.28638492088153</v>
      </c>
      <c r="H104" s="24"/>
      <c r="I104" s="24"/>
      <c r="J104" s="24"/>
      <c r="K104" s="24"/>
      <c r="L104" s="24"/>
      <c r="M104" s="24"/>
      <c r="N104" s="31"/>
      <c r="O104" s="31"/>
    </row>
    <row r="105" spans="1:15" x14ac:dyDescent="0.2">
      <c r="A105" s="20">
        <v>37621</v>
      </c>
      <c r="B105" s="13">
        <f t="shared" si="1"/>
        <v>2</v>
      </c>
      <c r="C105" s="147">
        <v>179.88197198616422</v>
      </c>
      <c r="D105" s="24"/>
      <c r="E105" s="147">
        <f>IF(inflationCurves!G45=0,0,E104*(1+inflationCurves!G45)^(1/12))</f>
        <v>116.1563569090859</v>
      </c>
      <c r="F105" s="24"/>
      <c r="G105" s="147">
        <f>IF(inflationCurves!K45=0,0,G104*(1+inflationCurves!K45)^(1/12))</f>
        <v>111.56653255600006</v>
      </c>
      <c r="H105" s="24"/>
      <c r="I105" s="24"/>
      <c r="J105" s="24"/>
      <c r="K105" s="24"/>
      <c r="L105" s="24"/>
      <c r="M105" s="24"/>
      <c r="N105" s="31"/>
      <c r="O105" s="31"/>
    </row>
    <row r="106" spans="1:15" x14ac:dyDescent="0.2">
      <c r="A106" s="20">
        <v>37652</v>
      </c>
      <c r="B106" s="13">
        <f t="shared" si="1"/>
        <v>2</v>
      </c>
      <c r="C106" s="147">
        <v>180.41844484453927</v>
      </c>
      <c r="D106" s="24"/>
      <c r="E106" s="147">
        <f>IF(inflationCurves!G46=0,0,E105*(1+inflationCurves!G46)^(1/12))</f>
        <v>116.50013428246055</v>
      </c>
      <c r="F106" s="24"/>
      <c r="G106" s="147">
        <f>IF(inflationCurves!K46=0,0,G105*(1+inflationCurves!K46)^(1/12))</f>
        <v>111.84982931268756</v>
      </c>
      <c r="H106" s="24"/>
      <c r="I106" s="24"/>
      <c r="J106" s="24"/>
      <c r="K106" s="24"/>
      <c r="L106" s="24"/>
      <c r="M106" s="24"/>
      <c r="N106" s="31"/>
      <c r="O106" s="31"/>
    </row>
    <row r="107" spans="1:15" x14ac:dyDescent="0.2">
      <c r="A107" s="20">
        <v>37680</v>
      </c>
      <c r="B107" s="13">
        <f t="shared" si="1"/>
        <v>2</v>
      </c>
      <c r="C107" s="147">
        <v>180.96372446009468</v>
      </c>
      <c r="D107" s="24"/>
      <c r="E107" s="147">
        <f>IF(inflationCurves!G47=0,0,E106*(1+inflationCurves!G47)^(1/12))</f>
        <v>116.84526021911553</v>
      </c>
      <c r="F107" s="24"/>
      <c r="G107" s="147">
        <f>IF(inflationCurves!K47=0,0,G106*(1+inflationCurves!K47)^(1/12))</f>
        <v>112.13460794439001</v>
      </c>
      <c r="H107" s="24"/>
      <c r="I107" s="24"/>
      <c r="J107" s="24"/>
      <c r="K107" s="24"/>
      <c r="L107" s="24"/>
      <c r="M107" s="24"/>
      <c r="N107" s="31"/>
      <c r="O107" s="31"/>
    </row>
    <row r="108" spans="1:15" x14ac:dyDescent="0.2">
      <c r="A108" s="20">
        <v>37711</v>
      </c>
      <c r="B108" s="13">
        <f t="shared" si="1"/>
        <v>3</v>
      </c>
      <c r="C108" s="147">
        <v>181.51716692078102</v>
      </c>
      <c r="D108" s="24"/>
      <c r="E108" s="147">
        <f>IF(inflationCurves!G48=0,0,E107*(1+inflationCurves!G48)^(1/12))</f>
        <v>117.19326203797741</v>
      </c>
      <c r="F108" s="24"/>
      <c r="G108" s="147">
        <f>IF(inflationCurves!K48=0,0,G107*(1+inflationCurves!K48)^(1/12))</f>
        <v>112.42208179208343</v>
      </c>
      <c r="H108" s="24"/>
      <c r="I108" s="24"/>
      <c r="J108" s="24"/>
      <c r="K108" s="24"/>
      <c r="L108" s="24"/>
      <c r="M108" s="24"/>
      <c r="N108" s="31"/>
      <c r="O108" s="31"/>
    </row>
    <row r="109" spans="1:15" x14ac:dyDescent="0.2">
      <c r="A109" s="20">
        <v>37741</v>
      </c>
      <c r="B109" s="13">
        <f t="shared" si="1"/>
        <v>3</v>
      </c>
      <c r="C109" s="147">
        <v>182.0775910870457</v>
      </c>
      <c r="D109" s="24"/>
      <c r="E109" s="147">
        <f>IF(inflationCurves!G49=0,0,E108*(1+inflationCurves!G49)^(1/12))</f>
        <v>117.54203745365704</v>
      </c>
      <c r="F109" s="24"/>
      <c r="G109" s="147">
        <f>IF(inflationCurves!K49=0,0,G108*(1+inflationCurves!K49)^(1/12))</f>
        <v>112.71043510537326</v>
      </c>
      <c r="H109" s="24"/>
      <c r="I109" s="24"/>
      <c r="J109" s="24"/>
      <c r="K109" s="24"/>
      <c r="L109" s="24"/>
      <c r="M109" s="24"/>
      <c r="N109" s="31"/>
      <c r="O109" s="31"/>
    </row>
    <row r="110" spans="1:15" x14ac:dyDescent="0.2">
      <c r="A110" s="20">
        <v>37772</v>
      </c>
      <c r="B110" s="13">
        <f t="shared" si="1"/>
        <v>3</v>
      </c>
      <c r="C110" s="147">
        <v>182.64494524173887</v>
      </c>
      <c r="D110" s="24"/>
      <c r="E110" s="147">
        <f>IF(inflationCurves!G50=0,0,E109*(1+inflationCurves!G50)^(1/12))</f>
        <v>117.8929890037621</v>
      </c>
      <c r="F110" s="24"/>
      <c r="G110" s="147">
        <f>IF(inflationCurves!K50=0,0,G109*(1+inflationCurves!K50)^(1/12))</f>
        <v>113.00081824441773</v>
      </c>
      <c r="H110" s="24"/>
      <c r="I110" s="24"/>
      <c r="J110" s="24"/>
      <c r="K110" s="24"/>
      <c r="L110" s="24"/>
      <c r="M110" s="24"/>
      <c r="N110" s="31"/>
      <c r="O110" s="31"/>
    </row>
    <row r="111" spans="1:15" x14ac:dyDescent="0.2">
      <c r="A111" s="20">
        <v>37802</v>
      </c>
      <c r="B111" s="13">
        <f t="shared" si="1"/>
        <v>3</v>
      </c>
      <c r="C111" s="147">
        <v>183.21844907153266</v>
      </c>
      <c r="D111" s="24"/>
      <c r="E111" s="147">
        <f>IF(inflationCurves!G51=0,0,E110*(1+inflationCurves!G51)^(1/12))</f>
        <v>118.24332791427399</v>
      </c>
      <c r="F111" s="24"/>
      <c r="G111" s="147">
        <f>IF(inflationCurves!K51=0,0,G110*(1+inflationCurves!K51)^(1/12))</f>
        <v>113.29087992269388</v>
      </c>
      <c r="H111" s="24"/>
      <c r="I111" s="24"/>
      <c r="J111" s="24"/>
      <c r="K111" s="24"/>
      <c r="L111" s="24"/>
      <c r="M111" s="24"/>
      <c r="N111" s="31"/>
      <c r="O111" s="31"/>
    </row>
    <row r="112" spans="1:15" x14ac:dyDescent="0.2">
      <c r="A112" s="20">
        <v>37833</v>
      </c>
      <c r="B112" s="13">
        <f t="shared" si="1"/>
        <v>3</v>
      </c>
      <c r="C112" s="147">
        <v>183.79762075391071</v>
      </c>
      <c r="D112" s="24"/>
      <c r="E112" s="147">
        <f>IF(inflationCurves!G52=0,0,E111*(1+inflationCurves!G52)^(1/12))</f>
        <v>118.59609394320881</v>
      </c>
      <c r="F112" s="24"/>
      <c r="G112" s="147">
        <f>IF(inflationCurves!K52=0,0,G111*(1+inflationCurves!K52)^(1/12))</f>
        <v>113.58308891851645</v>
      </c>
      <c r="H112" s="24"/>
      <c r="I112" s="24"/>
      <c r="J112" s="24"/>
      <c r="K112" s="24"/>
      <c r="L112" s="24"/>
      <c r="M112" s="24"/>
      <c r="N112" s="31"/>
      <c r="O112" s="31"/>
    </row>
    <row r="113" spans="1:15" x14ac:dyDescent="0.2">
      <c r="A113" s="20">
        <v>37864</v>
      </c>
      <c r="B113" s="13">
        <f t="shared" si="1"/>
        <v>3</v>
      </c>
      <c r="C113" s="147">
        <v>184.3817397061741</v>
      </c>
      <c r="D113" s="24"/>
      <c r="E113" s="147">
        <f>IF(inflationCurves!G53=0,0,E112*(1+inflationCurves!G53)^(1/12))</f>
        <v>118.94833384584267</v>
      </c>
      <c r="F113" s="24"/>
      <c r="G113" s="147">
        <f>IF(inflationCurves!K53=0,0,G112*(1+inflationCurves!K53)^(1/12))</f>
        <v>113.87496456208267</v>
      </c>
      <c r="H113" s="24"/>
      <c r="I113" s="24"/>
      <c r="J113" s="24"/>
      <c r="K113" s="24"/>
      <c r="L113" s="24"/>
      <c r="M113" s="24"/>
      <c r="N113" s="31"/>
      <c r="O113" s="31"/>
    </row>
    <row r="114" spans="1:15" x14ac:dyDescent="0.2">
      <c r="A114" s="20">
        <v>37894</v>
      </c>
      <c r="B114" s="13">
        <f t="shared" si="1"/>
        <v>3</v>
      </c>
      <c r="C114" s="147">
        <v>184.97030567247324</v>
      </c>
      <c r="D114" s="24"/>
      <c r="E114" s="147">
        <f>IF(inflationCurves!G54=0,0,E113*(1+inflationCurves!G54)^(1/12))</f>
        <v>119.30231834207541</v>
      </c>
      <c r="F114" s="24"/>
      <c r="G114" s="147">
        <f>IF(inflationCurves!K54=0,0,G113*(1+inflationCurves!K54)^(1/12))</f>
        <v>114.16834000380003</v>
      </c>
      <c r="H114" s="24"/>
      <c r="I114" s="24"/>
      <c r="J114" s="24"/>
      <c r="K114" s="24"/>
      <c r="L114" s="24"/>
      <c r="M114" s="24"/>
      <c r="N114" s="31"/>
      <c r="O114" s="31"/>
    </row>
    <row r="115" spans="1:15" x14ac:dyDescent="0.2">
      <c r="A115" s="20">
        <v>37925</v>
      </c>
      <c r="B115" s="13">
        <f t="shared" si="1"/>
        <v>3</v>
      </c>
      <c r="C115" s="147">
        <v>185.56272062562209</v>
      </c>
      <c r="D115" s="24"/>
      <c r="E115" s="147">
        <f>IF(inflationCurves!G55=0,0,E114*(1+inflationCurves!G55)^(1/12))</f>
        <v>119.65561809662562</v>
      </c>
      <c r="F115" s="24"/>
      <c r="G115" s="147">
        <f>IF(inflationCurves!K55=0,0,G114*(1+inflationCurves!K55)^(1/12))</f>
        <v>114.46117631763914</v>
      </c>
      <c r="H115" s="24"/>
      <c r="I115" s="24"/>
      <c r="J115" s="24"/>
      <c r="K115" s="24"/>
      <c r="L115" s="24"/>
      <c r="M115" s="24"/>
      <c r="N115" s="31"/>
      <c r="O115" s="31"/>
    </row>
    <row r="116" spans="1:15" x14ac:dyDescent="0.2">
      <c r="A116" s="20">
        <v>37955</v>
      </c>
      <c r="B116" s="13">
        <f t="shared" si="1"/>
        <v>3</v>
      </c>
      <c r="C116" s="147">
        <v>186.15836960648099</v>
      </c>
      <c r="D116" s="24"/>
      <c r="E116" s="147">
        <f>IF(inflationCurves!G56=0,0,E115*(1+inflationCurves!G56)^(1/12))</f>
        <v>120.00990630836084</v>
      </c>
      <c r="F116" s="24"/>
      <c r="G116" s="147">
        <f>IF(inflationCurves!K56=0,0,G115*(1+inflationCurves!K56)^(1/12))</f>
        <v>114.75480676921629</v>
      </c>
      <c r="H116" s="24"/>
      <c r="I116" s="24"/>
      <c r="J116" s="24"/>
      <c r="K116" s="24"/>
      <c r="L116" s="24"/>
      <c r="M116" s="24"/>
      <c r="N116" s="31"/>
      <c r="O116" s="31"/>
    </row>
    <row r="117" spans="1:15" x14ac:dyDescent="0.2">
      <c r="A117" s="20">
        <v>37986</v>
      </c>
      <c r="B117" s="13">
        <f t="shared" si="1"/>
        <v>3</v>
      </c>
      <c r="C117" s="147">
        <v>186.75674571685215</v>
      </c>
      <c r="D117" s="24"/>
      <c r="E117" s="147">
        <f>IF(inflationCurves!G57=0,0,E116*(1+inflationCurves!G57)^(1/12))</f>
        <v>120.36400757188679</v>
      </c>
      <c r="F117" s="24"/>
      <c r="G117" s="147">
        <f>IF(inflationCurves!K57=0,0,G116*(1+inflationCurves!K57)^(1/12))</f>
        <v>115.04823078538062</v>
      </c>
      <c r="H117" s="24"/>
      <c r="I117" s="24"/>
      <c r="J117" s="24"/>
      <c r="K117" s="24"/>
      <c r="L117" s="24"/>
      <c r="M117" s="24"/>
      <c r="N117" s="31"/>
      <c r="O117" s="31"/>
    </row>
    <row r="118" spans="1:15" x14ac:dyDescent="0.2">
      <c r="A118" s="20">
        <v>38017</v>
      </c>
      <c r="B118" s="13">
        <f t="shared" si="1"/>
        <v>3</v>
      </c>
      <c r="C118" s="147">
        <v>187.35730925654079</v>
      </c>
      <c r="D118" s="24"/>
      <c r="E118" s="147">
        <f>IF(inflationCurves!G58=0,0,E117*(1+inflationCurves!G58)^(1/12))</f>
        <v>120.71816406210978</v>
      </c>
      <c r="F118" s="24"/>
      <c r="G118" s="147">
        <f>IF(inflationCurves!K58=0,0,G117*(1+inflationCurves!K58)^(1/12))</f>
        <v>115.34161071398556</v>
      </c>
      <c r="H118" s="24"/>
      <c r="I118" s="24"/>
      <c r="J118" s="24"/>
      <c r="K118" s="24"/>
      <c r="L118" s="24"/>
      <c r="M118" s="24"/>
      <c r="N118" s="31"/>
      <c r="O118" s="31"/>
    </row>
    <row r="119" spans="1:15" x14ac:dyDescent="0.2">
      <c r="A119" s="20">
        <v>38046</v>
      </c>
      <c r="B119" s="13">
        <f t="shared" si="1"/>
        <v>3</v>
      </c>
      <c r="C119" s="147">
        <v>187.95955969661316</v>
      </c>
      <c r="D119" s="24"/>
      <c r="E119" s="147">
        <f>IF(inflationCurves!G59=0,0,E118*(1+inflationCurves!G59)^(1/12))</f>
        <v>121.07209054491165</v>
      </c>
      <c r="F119" s="24"/>
      <c r="G119" s="147">
        <f>IF(inflationCurves!K59=0,0,G118*(1+inflationCurves!K59)^(1/12))</f>
        <v>115.63467860713897</v>
      </c>
      <c r="H119" s="24"/>
      <c r="I119" s="24"/>
      <c r="J119" s="24"/>
      <c r="K119" s="24"/>
      <c r="L119" s="24"/>
      <c r="M119" s="24"/>
      <c r="N119" s="31"/>
      <c r="O119" s="31"/>
    </row>
    <row r="120" spans="1:15" x14ac:dyDescent="0.2">
      <c r="A120" s="20">
        <v>38077</v>
      </c>
      <c r="B120" s="13">
        <f t="shared" si="1"/>
        <v>4</v>
      </c>
      <c r="C120" s="147">
        <v>188.56300214916791</v>
      </c>
      <c r="D120" s="24"/>
      <c r="E120" s="147">
        <f>IF(inflationCurves!G60=0,0,E119*(1+inflationCurves!G60)^(1/12))</f>
        <v>121.42588713444873</v>
      </c>
      <c r="F120" s="24"/>
      <c r="G120" s="147">
        <f>IF(inflationCurves!K60=0,0,G119*(1+inflationCurves!K60)^(1/12))</f>
        <v>115.92748337656651</v>
      </c>
      <c r="H120" s="24"/>
      <c r="I120" s="24"/>
      <c r="J120" s="24"/>
      <c r="K120" s="24"/>
      <c r="L120" s="24"/>
      <c r="M120" s="24"/>
      <c r="N120" s="31"/>
      <c r="O120" s="31"/>
    </row>
    <row r="121" spans="1:15" x14ac:dyDescent="0.2">
      <c r="A121" s="20">
        <v>38107</v>
      </c>
      <c r="B121" s="13">
        <f t="shared" si="1"/>
        <v>4</v>
      </c>
      <c r="C121" s="147">
        <v>189.16725752132876</v>
      </c>
      <c r="D121" s="24"/>
      <c r="E121" s="147">
        <f>IF(inflationCurves!G61=0,0,E120*(1+inflationCurves!G61)^(1/12))</f>
        <v>121.77898672112241</v>
      </c>
      <c r="F121" s="24"/>
      <c r="G121" s="147">
        <f>IF(inflationCurves!K61=0,0,G120*(1+inflationCurves!K61)^(1/12))</f>
        <v>116.21953472997077</v>
      </c>
      <c r="H121" s="24"/>
      <c r="I121" s="24"/>
      <c r="J121" s="24"/>
      <c r="K121" s="24"/>
      <c r="L121" s="24"/>
      <c r="M121" s="24"/>
      <c r="N121" s="31"/>
      <c r="O121" s="31"/>
    </row>
    <row r="122" spans="1:15" x14ac:dyDescent="0.2">
      <c r="A122" s="20">
        <v>38138</v>
      </c>
      <c r="B122" s="13">
        <f t="shared" si="1"/>
        <v>4</v>
      </c>
      <c r="C122" s="147">
        <v>189.77181480043532</v>
      </c>
      <c r="D122" s="24"/>
      <c r="E122" s="147">
        <f>IF(inflationCurves!G62=0,0,E121*(1+inflationCurves!G62)^(1/12))</f>
        <v>122.13160659015907</v>
      </c>
      <c r="F122" s="24"/>
      <c r="G122" s="147">
        <f>IF(inflationCurves!K62=0,0,G121*(1+inflationCurves!K62)^(1/12))</f>
        <v>116.51097704354196</v>
      </c>
      <c r="H122" s="24"/>
      <c r="I122" s="24"/>
      <c r="J122" s="24"/>
      <c r="K122" s="24"/>
      <c r="L122" s="24"/>
      <c r="M122" s="24"/>
      <c r="N122" s="31"/>
      <c r="O122" s="31"/>
    </row>
    <row r="123" spans="1:15" x14ac:dyDescent="0.2">
      <c r="A123" s="20">
        <v>38168</v>
      </c>
      <c r="B123" s="13">
        <f t="shared" si="1"/>
        <v>4</v>
      </c>
      <c r="C123" s="147">
        <v>190.37632195477505</v>
      </c>
      <c r="D123" s="24"/>
      <c r="E123" s="147">
        <f>IF(inflationCurves!G63=0,0,E122*(1+inflationCurves!G63)^(1/12))</f>
        <v>122.48213383721949</v>
      </c>
      <c r="F123" s="24"/>
      <c r="G123" s="147">
        <f>IF(inflationCurves!K63=0,0,G122*(1+inflationCurves!K63)^(1/12))</f>
        <v>116.80046607987229</v>
      </c>
      <c r="H123" s="24"/>
      <c r="I123" s="24"/>
      <c r="J123" s="24"/>
      <c r="K123" s="24"/>
      <c r="L123" s="24"/>
      <c r="M123" s="24"/>
      <c r="N123" s="31"/>
      <c r="O123" s="31"/>
    </row>
    <row r="124" spans="1:15" x14ac:dyDescent="0.2">
      <c r="A124" s="20">
        <v>38199</v>
      </c>
      <c r="B124" s="13">
        <f t="shared" si="1"/>
        <v>4</v>
      </c>
      <c r="C124" s="147">
        <v>190.98031881874289</v>
      </c>
      <c r="D124" s="24"/>
      <c r="E124" s="147">
        <f>IF(inflationCurves!G64=0,0,E123*(1+inflationCurves!G64)^(1/12))</f>
        <v>122.8328606157538</v>
      </c>
      <c r="F124" s="24"/>
      <c r="G124" s="147">
        <f>IF(inflationCurves!K64=0,0,G123*(1+inflationCurves!K64)^(1/12))</f>
        <v>117.08984987778771</v>
      </c>
      <c r="H124" s="24"/>
      <c r="I124" s="24"/>
      <c r="J124" s="24"/>
      <c r="K124" s="24"/>
      <c r="L124" s="24"/>
      <c r="M124" s="24"/>
      <c r="N124" s="31"/>
      <c r="O124" s="31"/>
    </row>
    <row r="125" spans="1:15" x14ac:dyDescent="0.2">
      <c r="A125" s="20">
        <v>38230</v>
      </c>
      <c r="B125" s="13">
        <f t="shared" si="1"/>
        <v>4</v>
      </c>
      <c r="C125" s="147">
        <v>191.58352431460054</v>
      </c>
      <c r="D125" s="24"/>
      <c r="E125" s="147">
        <f>IF(inflationCurves!G65=0,0,E124*(1+inflationCurves!G65)^(1/12))</f>
        <v>123.18161313080289</v>
      </c>
      <c r="F125" s="24"/>
      <c r="G125" s="147">
        <f>IF(inflationCurves!K65=0,0,G124*(1+inflationCurves!K65)^(1/12))</f>
        <v>117.37733043148936</v>
      </c>
      <c r="H125" s="24"/>
      <c r="I125" s="24"/>
      <c r="J125" s="24"/>
      <c r="K125" s="24"/>
      <c r="L125" s="24"/>
      <c r="M125" s="24"/>
      <c r="N125" s="31"/>
      <c r="O125" s="31"/>
    </row>
    <row r="126" spans="1:15" x14ac:dyDescent="0.2">
      <c r="A126" s="20">
        <v>38260</v>
      </c>
      <c r="B126" s="13">
        <f t="shared" si="1"/>
        <v>4</v>
      </c>
      <c r="C126" s="147">
        <v>192.18550067880605</v>
      </c>
      <c r="D126" s="24"/>
      <c r="E126" s="147">
        <f>IF(inflationCurves!G66=0,0,E125*(1+inflationCurves!G66)^(1/12))</f>
        <v>123.53028263738362</v>
      </c>
      <c r="F126" s="24"/>
      <c r="G126" s="147">
        <f>IF(inflationCurves!K66=0,0,G125*(1+inflationCurves!K66)^(1/12))</f>
        <v>117.66442783883822</v>
      </c>
      <c r="H126" s="24"/>
      <c r="I126" s="24"/>
      <c r="J126" s="24"/>
      <c r="K126" s="24"/>
      <c r="L126" s="24"/>
      <c r="M126" s="24"/>
      <c r="N126" s="31"/>
      <c r="O126" s="31"/>
    </row>
    <row r="127" spans="1:15" x14ac:dyDescent="0.2">
      <c r="A127" s="20">
        <v>38291</v>
      </c>
      <c r="B127" s="13">
        <f t="shared" si="1"/>
        <v>4</v>
      </c>
      <c r="C127" s="147">
        <v>192.78591779971913</v>
      </c>
      <c r="D127" s="24"/>
      <c r="E127" s="147">
        <f>IF(inflationCurves!G67=0,0,E126*(1+inflationCurves!G67)^(1/12))</f>
        <v>123.87686391688109</v>
      </c>
      <c r="F127" s="24"/>
      <c r="G127" s="147">
        <f>IF(inflationCurves!K67=0,0,G126*(1+inflationCurves!K67)^(1/12))</f>
        <v>117.9494804446841</v>
      </c>
      <c r="H127" s="24"/>
      <c r="I127" s="24"/>
      <c r="J127" s="24"/>
      <c r="K127" s="24"/>
      <c r="L127" s="24"/>
      <c r="M127" s="24"/>
      <c r="N127" s="31"/>
      <c r="O127" s="31"/>
    </row>
    <row r="128" spans="1:15" x14ac:dyDescent="0.2">
      <c r="A128" s="20">
        <v>38321</v>
      </c>
      <c r="B128" s="13">
        <f t="shared" si="1"/>
        <v>4</v>
      </c>
      <c r="C128" s="147">
        <v>193.38459352003869</v>
      </c>
      <c r="D128" s="24"/>
      <c r="E128" s="147">
        <f>IF(inflationCurves!G68=0,0,E127*(1+inflationCurves!G68)^(1/12))</f>
        <v>124.22287694632513</v>
      </c>
      <c r="F128" s="24"/>
      <c r="G128" s="147">
        <f>IF(inflationCurves!K68=0,0,G127*(1+inflationCurves!K68)^(1/12))</f>
        <v>118.23372104147639</v>
      </c>
      <c r="H128" s="24"/>
      <c r="I128" s="24"/>
      <c r="J128" s="24"/>
      <c r="K128" s="24"/>
      <c r="L128" s="24"/>
      <c r="M128" s="24"/>
      <c r="N128" s="31"/>
      <c r="O128" s="31"/>
    </row>
    <row r="129" spans="1:15" x14ac:dyDescent="0.2">
      <c r="A129" s="20">
        <v>38352</v>
      </c>
      <c r="B129" s="13">
        <f t="shared" si="1"/>
        <v>4</v>
      </c>
      <c r="C129" s="147">
        <v>193.98112725198118</v>
      </c>
      <c r="D129" s="24"/>
      <c r="E129" s="147">
        <f>IF(inflationCurves!G69=0,0,E128*(1+inflationCurves!G69)^(1/12))</f>
        <v>124.56758881136368</v>
      </c>
      <c r="F129" s="24"/>
      <c r="G129" s="147">
        <f>IF(inflationCurves!K69=0,0,G128*(1+inflationCurves!K69)^(1/12))</f>
        <v>118.51652479966053</v>
      </c>
      <c r="H129" s="24"/>
      <c r="I129" s="24"/>
      <c r="J129" s="24"/>
      <c r="K129" s="24"/>
      <c r="L129" s="24"/>
      <c r="M129" s="24"/>
      <c r="N129" s="31"/>
      <c r="O129" s="31"/>
    </row>
    <row r="130" spans="1:15" x14ac:dyDescent="0.2">
      <c r="A130" s="20">
        <v>38383</v>
      </c>
      <c r="B130" s="13">
        <f t="shared" si="1"/>
        <v>4</v>
      </c>
      <c r="C130" s="147">
        <v>194.57539619262536</v>
      </c>
      <c r="D130" s="24"/>
      <c r="E130" s="147">
        <f>IF(inflationCurves!G70=0,0,E129*(1+inflationCurves!G70)^(1/12))</f>
        <v>124.91092423492948</v>
      </c>
      <c r="F130" s="24"/>
      <c r="G130" s="147">
        <f>IF(inflationCurves!K70=0,0,G129*(1+inflationCurves!K70)^(1/12))</f>
        <v>118.7978237395093</v>
      </c>
      <c r="H130" s="24"/>
      <c r="I130" s="24"/>
      <c r="J130" s="24"/>
      <c r="K130" s="24"/>
      <c r="L130" s="24"/>
      <c r="M130" s="24"/>
      <c r="N130" s="31"/>
      <c r="O130" s="31"/>
    </row>
    <row r="131" spans="1:15" x14ac:dyDescent="0.2">
      <c r="A131" s="20">
        <v>38411</v>
      </c>
      <c r="B131" s="13">
        <f t="shared" si="1"/>
        <v>4</v>
      </c>
      <c r="C131" s="147">
        <v>195.16702548043369</v>
      </c>
      <c r="D131" s="24"/>
      <c r="E131" s="147">
        <f>IF(inflationCurves!G71=0,0,E130*(1+inflationCurves!G71)^(1/12))</f>
        <v>125.25286137039903</v>
      </c>
      <c r="F131" s="24"/>
      <c r="G131" s="147">
        <f>IF(inflationCurves!K71=0,0,G130*(1+inflationCurves!K71)^(1/12))</f>
        <v>119.07757672260365</v>
      </c>
      <c r="H131" s="24"/>
      <c r="I131" s="24"/>
      <c r="J131" s="24"/>
      <c r="K131" s="24"/>
      <c r="L131" s="24"/>
      <c r="M131" s="24"/>
      <c r="N131" s="31"/>
      <c r="O131" s="31"/>
    </row>
    <row r="132" spans="1:15" x14ac:dyDescent="0.2">
      <c r="A132" s="20">
        <v>38442</v>
      </c>
      <c r="B132" s="13">
        <f t="shared" si="1"/>
        <v>5</v>
      </c>
      <c r="C132" s="147">
        <v>195.7557933227863</v>
      </c>
      <c r="D132" s="24"/>
      <c r="E132" s="147">
        <f>IF(inflationCurves!G72=0,0,E131*(1+inflationCurves!G72)^(1/12))</f>
        <v>125.59327228881116</v>
      </c>
      <c r="F132" s="24"/>
      <c r="G132" s="147">
        <f>IF(inflationCurves!K72=0,0,G131*(1+inflationCurves!K72)^(1/12))</f>
        <v>119.35566636913478</v>
      </c>
      <c r="H132" s="24"/>
      <c r="I132" s="24"/>
      <c r="J132" s="24"/>
      <c r="K132" s="24"/>
      <c r="L132" s="24"/>
      <c r="M132" s="24"/>
      <c r="N132" s="31"/>
      <c r="O132" s="31"/>
    </row>
    <row r="133" spans="1:15" x14ac:dyDescent="0.2">
      <c r="A133" s="20">
        <v>38472</v>
      </c>
      <c r="B133" s="13">
        <f t="shared" si="1"/>
        <v>5</v>
      </c>
      <c r="C133" s="147">
        <v>196.34197281395669</v>
      </c>
      <c r="D133" s="24"/>
      <c r="E133" s="147">
        <f>IF(inflationCurves!G73=0,0,E132*(1+inflationCurves!G73)^(1/12))</f>
        <v>125.93223319137721</v>
      </c>
      <c r="F133" s="24"/>
      <c r="G133" s="147">
        <f>IF(inflationCurves!K73=0,0,G132*(1+inflationCurves!K73)^(1/12))</f>
        <v>119.6321751906474</v>
      </c>
      <c r="H133" s="24"/>
      <c r="I133" s="24"/>
      <c r="J133" s="24"/>
      <c r="K133" s="24"/>
      <c r="L133" s="24"/>
      <c r="M133" s="24"/>
      <c r="N133" s="31"/>
      <c r="O133" s="31"/>
    </row>
    <row r="134" spans="1:15" x14ac:dyDescent="0.2">
      <c r="A134" s="20">
        <v>38503</v>
      </c>
      <c r="B134" s="13">
        <f t="shared" si="1"/>
        <v>5</v>
      </c>
      <c r="C134" s="147">
        <v>196.92492221570174</v>
      </c>
      <c r="D134" s="24"/>
      <c r="E134" s="147">
        <f>IF(inflationCurves!G74=0,0,E133*(1+inflationCurves!G74)^(1/12))</f>
        <v>126.26958102113302</v>
      </c>
      <c r="F134" s="24"/>
      <c r="G134" s="147">
        <f>IF(inflationCurves!K74=0,0,G133*(1+inflationCurves!K74)^(1/12))</f>
        <v>119.90692918838327</v>
      </c>
      <c r="H134" s="24"/>
      <c r="I134" s="24"/>
      <c r="J134" s="24"/>
      <c r="K134" s="24"/>
      <c r="L134" s="24"/>
      <c r="M134" s="24"/>
      <c r="N134" s="31"/>
      <c r="O134" s="31"/>
    </row>
    <row r="135" spans="1:15" x14ac:dyDescent="0.2">
      <c r="A135" s="20">
        <v>38533</v>
      </c>
      <c r="B135" s="13">
        <f t="shared" si="1"/>
        <v>5</v>
      </c>
      <c r="C135" s="147">
        <v>197.50464256807399</v>
      </c>
      <c r="D135" s="24"/>
      <c r="E135" s="147">
        <f>IF(inflationCurves!G75=0,0,E134*(1+inflationCurves!G75)^(1/12))</f>
        <v>126.60403226936613</v>
      </c>
      <c r="F135" s="24"/>
      <c r="G135" s="147">
        <f>IF(inflationCurves!K75=0,0,G134*(1+inflationCurves!K75)^(1/12))</f>
        <v>120.17888412925363</v>
      </c>
      <c r="H135" s="24"/>
      <c r="I135" s="24"/>
      <c r="J135" s="24"/>
      <c r="K135" s="24"/>
      <c r="L135" s="24"/>
      <c r="M135" s="24"/>
      <c r="N135" s="31"/>
      <c r="O135" s="31"/>
    </row>
    <row r="136" spans="1:15" x14ac:dyDescent="0.2">
      <c r="A136" s="20">
        <v>38564</v>
      </c>
      <c r="B136" s="13">
        <f t="shared" ref="B136:B199" si="2">IF(A136-$A$2&lt;0,0,INT((A136-$A$2)/365))</f>
        <v>5</v>
      </c>
      <c r="C136" s="147">
        <v>198.08082240135798</v>
      </c>
      <c r="D136" s="24"/>
      <c r="E136" s="147">
        <f>IF(inflationCurves!G76=0,0,E135*(1+inflationCurves!G76)^(1/12))</f>
        <v>126.93788902968222</v>
      </c>
      <c r="F136" s="24"/>
      <c r="G136" s="147">
        <f>IF(inflationCurves!K76=0,0,G135*(1+inflationCurves!K76)^(1/12))</f>
        <v>120.44989879350963</v>
      </c>
      <c r="H136" s="24"/>
      <c r="I136" s="24"/>
      <c r="J136" s="24"/>
      <c r="K136" s="24"/>
      <c r="L136" s="24"/>
      <c r="M136" s="24"/>
      <c r="N136" s="31"/>
      <c r="O136" s="31"/>
    </row>
    <row r="137" spans="1:15" x14ac:dyDescent="0.2">
      <c r="A137" s="20">
        <v>38595</v>
      </c>
      <c r="B137" s="13">
        <f t="shared" si="2"/>
        <v>5</v>
      </c>
      <c r="C137" s="147">
        <v>198.65350346911313</v>
      </c>
      <c r="D137" s="24"/>
      <c r="E137" s="147">
        <f>IF(inflationCurves!G77=0,0,E136*(1+inflationCurves!G77)^(1/12))</f>
        <v>127.26917193826725</v>
      </c>
      <c r="F137" s="24"/>
      <c r="G137" s="147">
        <f>IF(inflationCurves!K77=0,0,G136*(1+inflationCurves!K77)^(1/12))</f>
        <v>120.71836462825284</v>
      </c>
      <c r="H137" s="24"/>
      <c r="I137" s="24"/>
      <c r="J137" s="24"/>
      <c r="K137" s="24"/>
      <c r="L137" s="24"/>
      <c r="M137" s="24"/>
      <c r="N137" s="31"/>
      <c r="O137" s="31"/>
    </row>
    <row r="138" spans="1:15" x14ac:dyDescent="0.2">
      <c r="A138" s="20">
        <v>38625</v>
      </c>
      <c r="B138" s="13">
        <f t="shared" si="2"/>
        <v>5</v>
      </c>
      <c r="C138" s="147">
        <v>199.22239884071092</v>
      </c>
      <c r="D138" s="24"/>
      <c r="E138" s="147">
        <f>IF(inflationCurves!G78=0,0,E137*(1+inflationCurves!G78)^(1/12))</f>
        <v>127.59977346610044</v>
      </c>
      <c r="F138" s="24"/>
      <c r="G138" s="147">
        <f>IF(inflationCurves!K78=0,0,G137*(1+inflationCurves!K78)^(1/12))</f>
        <v>120.98580678561264</v>
      </c>
      <c r="H138" s="24"/>
      <c r="I138" s="24"/>
      <c r="J138" s="24"/>
      <c r="K138" s="24"/>
      <c r="L138" s="24"/>
      <c r="M138" s="24"/>
      <c r="N138" s="31"/>
      <c r="O138" s="31"/>
    </row>
    <row r="139" spans="1:15" x14ac:dyDescent="0.2">
      <c r="A139" s="20">
        <v>38656</v>
      </c>
      <c r="B139" s="13">
        <f t="shared" si="2"/>
        <v>5</v>
      </c>
      <c r="C139" s="147">
        <v>199.78740713519869</v>
      </c>
      <c r="D139" s="24"/>
      <c r="E139" s="147">
        <f>IF(inflationCurves!G79=0,0,E138*(1+inflationCurves!G79)^(1/12))</f>
        <v>127.92775089189956</v>
      </c>
      <c r="F139" s="24"/>
      <c r="G139" s="147">
        <f>IF(inflationCurves!K79=0,0,G138*(1+inflationCurves!K79)^(1/12))</f>
        <v>121.2506383162157</v>
      </c>
      <c r="H139" s="24"/>
      <c r="I139" s="24"/>
      <c r="J139" s="24"/>
      <c r="K139" s="24"/>
      <c r="L139" s="24"/>
      <c r="M139" s="24"/>
      <c r="N139" s="31"/>
      <c r="O139" s="31"/>
    </row>
    <row r="140" spans="1:15" x14ac:dyDescent="0.2">
      <c r="A140" s="20">
        <v>38686</v>
      </c>
      <c r="B140" s="13">
        <f t="shared" si="2"/>
        <v>5</v>
      </c>
      <c r="C140" s="147">
        <v>200.34862187457705</v>
      </c>
      <c r="D140" s="24"/>
      <c r="E140" s="147">
        <f>IF(inflationCurves!G80=0,0,E139*(1+inflationCurves!G80)^(1/12))</f>
        <v>128.2547171093932</v>
      </c>
      <c r="F140" s="24"/>
      <c r="G140" s="147">
        <f>IF(inflationCurves!K80=0,0,G139*(1+inflationCurves!K80)^(1/12))</f>
        <v>121.51418114706848</v>
      </c>
      <c r="H140" s="24"/>
      <c r="I140" s="24"/>
      <c r="J140" s="24"/>
      <c r="K140" s="24"/>
      <c r="L140" s="24"/>
      <c r="M140" s="24"/>
      <c r="N140" s="31"/>
      <c r="O140" s="31"/>
    </row>
    <row r="141" spans="1:15" x14ac:dyDescent="0.2">
      <c r="A141" s="20">
        <v>38717</v>
      </c>
      <c r="B141" s="13">
        <f t="shared" si="2"/>
        <v>5</v>
      </c>
      <c r="C141" s="147">
        <v>200.9057911836521</v>
      </c>
      <c r="D141" s="24"/>
      <c r="E141" s="147">
        <f>IF(inflationCurves!G81=0,0,E140*(1+inflationCurves!G81)^(1/12))</f>
        <v>128.58006444746835</v>
      </c>
      <c r="F141" s="24"/>
      <c r="G141" s="147">
        <f>IF(inflationCurves!K81=0,0,G140*(1+inflationCurves!K81)^(1/12))</f>
        <v>121.77592583226188</v>
      </c>
      <c r="H141" s="24"/>
      <c r="I141" s="24"/>
      <c r="J141" s="24"/>
      <c r="K141" s="24"/>
      <c r="L141" s="24"/>
      <c r="M141" s="24"/>
      <c r="N141" s="31"/>
      <c r="O141" s="31"/>
    </row>
    <row r="142" spans="1:15" x14ac:dyDescent="0.2">
      <c r="A142" s="20">
        <v>38748</v>
      </c>
      <c r="B142" s="13">
        <f t="shared" si="2"/>
        <v>5</v>
      </c>
      <c r="C142" s="147">
        <v>201.45903692000101</v>
      </c>
      <c r="D142" s="24"/>
      <c r="E142" s="147">
        <f>IF(inflationCurves!G82=0,0,E141*(1+inflationCurves!G82)^(1/12))</f>
        <v>128.90366257052312</v>
      </c>
      <c r="F142" s="24"/>
      <c r="G142" s="147">
        <f>IF(inflationCurves!K82=0,0,G141*(1+inflationCurves!K82)^(1/12))</f>
        <v>122.03577672428057</v>
      </c>
      <c r="H142" s="24"/>
      <c r="I142" s="24"/>
      <c r="J142" s="24"/>
      <c r="K142" s="24"/>
      <c r="L142" s="24"/>
      <c r="M142" s="24"/>
      <c r="N142" s="31"/>
      <c r="O142" s="31"/>
    </row>
    <row r="143" spans="1:15" x14ac:dyDescent="0.2">
      <c r="A143" s="20">
        <v>38776</v>
      </c>
      <c r="B143" s="13">
        <f t="shared" si="2"/>
        <v>5</v>
      </c>
      <c r="C143" s="147">
        <v>202.00812892884156</v>
      </c>
      <c r="D143" s="24"/>
      <c r="E143" s="147">
        <f>IF(inflationCurves!G83=0,0,E142*(1+inflationCurves!G83)^(1/12))</f>
        <v>129.22562214555657</v>
      </c>
      <c r="F143" s="24"/>
      <c r="G143" s="147">
        <f>IF(inflationCurves!K83=0,0,G142*(1+inflationCurves!K83)^(1/12))</f>
        <v>122.29381080682647</v>
      </c>
      <c r="H143" s="24"/>
      <c r="I143" s="24"/>
      <c r="J143" s="24"/>
      <c r="K143" s="24"/>
      <c r="L143" s="24"/>
      <c r="M143" s="24"/>
      <c r="N143" s="31"/>
      <c r="O143" s="31"/>
    </row>
    <row r="144" spans="1:15" x14ac:dyDescent="0.2">
      <c r="A144" s="20">
        <v>38807</v>
      </c>
      <c r="B144" s="13">
        <f t="shared" si="2"/>
        <v>6</v>
      </c>
      <c r="C144" s="147">
        <v>202.55302970159863</v>
      </c>
      <c r="D144" s="24"/>
      <c r="E144" s="147">
        <f>IF(inflationCurves!G84=0,0,E143*(1+inflationCurves!G84)^(1/12))</f>
        <v>129.54581358628965</v>
      </c>
      <c r="F144" s="24"/>
      <c r="G144" s="147">
        <f>IF(inflationCurves!K84=0,0,G143*(1+inflationCurves!K84)^(1/12))</f>
        <v>122.5499225384052</v>
      </c>
      <c r="H144" s="24"/>
      <c r="I144" s="24"/>
      <c r="J144" s="24"/>
      <c r="K144" s="24"/>
      <c r="L144" s="24"/>
      <c r="M144" s="24"/>
      <c r="N144" s="31"/>
      <c r="O144" s="31"/>
    </row>
    <row r="145" spans="1:15" x14ac:dyDescent="0.2">
      <c r="A145" s="20">
        <v>38837</v>
      </c>
      <c r="B145" s="13">
        <f t="shared" si="2"/>
        <v>6</v>
      </c>
      <c r="C145" s="147">
        <v>203.09426195043423</v>
      </c>
      <c r="D145" s="24"/>
      <c r="E145" s="147">
        <f>IF(inflationCurves!G85=0,0,E144*(1+inflationCurves!G85)^(1/12))</f>
        <v>129.86444057782685</v>
      </c>
      <c r="F145" s="24"/>
      <c r="G145" s="147">
        <f>IF(inflationCurves!K85=0,0,G144*(1+inflationCurves!K85)^(1/12))</f>
        <v>122.8043144192647</v>
      </c>
      <c r="H145" s="24"/>
      <c r="I145" s="24"/>
      <c r="J145" s="24"/>
      <c r="K145" s="24"/>
      <c r="L145" s="24"/>
      <c r="M145" s="24"/>
      <c r="N145" s="31"/>
      <c r="O145" s="31"/>
    </row>
    <row r="146" spans="1:15" x14ac:dyDescent="0.2">
      <c r="A146" s="20">
        <v>38868</v>
      </c>
      <c r="B146" s="13">
        <f t="shared" si="2"/>
        <v>6</v>
      </c>
      <c r="C146" s="147">
        <v>203.63125952776906</v>
      </c>
      <c r="D146" s="24"/>
      <c r="E146" s="147">
        <f>IF(inflationCurves!G86=0,0,E145*(1+inflationCurves!G86)^(1/12))</f>
        <v>130.18132726493175</v>
      </c>
      <c r="F146" s="24"/>
      <c r="G146" s="147">
        <f>IF(inflationCurves!K86=0,0,G145*(1+inflationCurves!K86)^(1/12))</f>
        <v>123.05680820616628</v>
      </c>
      <c r="H146" s="24"/>
      <c r="I146" s="24"/>
      <c r="J146" s="24"/>
      <c r="K146" s="24"/>
      <c r="L146" s="24"/>
      <c r="M146" s="24"/>
      <c r="N146" s="31"/>
      <c r="O146" s="31"/>
    </row>
    <row r="147" spans="1:15" x14ac:dyDescent="0.2">
      <c r="A147" s="20">
        <v>38898</v>
      </c>
      <c r="B147" s="13">
        <f t="shared" si="2"/>
        <v>6</v>
      </c>
      <c r="C147" s="147">
        <v>204.16419621707121</v>
      </c>
      <c r="D147" s="24"/>
      <c r="E147" s="147">
        <f>IF(inflationCurves!G87=0,0,E146*(1+inflationCurves!G87)^(1/12))</f>
        <v>130.49515472588863</v>
      </c>
      <c r="F147" s="24"/>
      <c r="G147" s="147">
        <f>IF(inflationCurves!K87=0,0,G146*(1+inflationCurves!K87)^(1/12))</f>
        <v>123.30634728213428</v>
      </c>
      <c r="H147" s="24"/>
      <c r="I147" s="24"/>
      <c r="J147" s="24"/>
      <c r="K147" s="24"/>
      <c r="L147" s="24"/>
      <c r="M147" s="24"/>
      <c r="N147" s="31"/>
      <c r="O147" s="31"/>
    </row>
    <row r="148" spans="1:15" x14ac:dyDescent="0.2">
      <c r="A148" s="20">
        <v>38929</v>
      </c>
      <c r="B148" s="13">
        <f t="shared" si="2"/>
        <v>6</v>
      </c>
      <c r="C148" s="147">
        <v>204.69288991558449</v>
      </c>
      <c r="D148" s="24"/>
      <c r="E148" s="147">
        <f>IF(inflationCurves!G88=0,0,E147*(1+inflationCurves!G88)^(1/12))</f>
        <v>130.80849655820131</v>
      </c>
      <c r="F148" s="24"/>
      <c r="G148" s="147">
        <f>IF(inflationCurves!K88=0,0,G147*(1+inflationCurves!K88)^(1/12))</f>
        <v>123.55501108195497</v>
      </c>
      <c r="H148" s="24"/>
      <c r="I148" s="24"/>
      <c r="J148" s="24"/>
      <c r="K148" s="24"/>
      <c r="L148" s="24"/>
      <c r="M148" s="24"/>
      <c r="N148" s="31"/>
      <c r="O148" s="31"/>
    </row>
    <row r="149" spans="1:15" x14ac:dyDescent="0.2">
      <c r="A149" s="20">
        <v>38960</v>
      </c>
      <c r="B149" s="13">
        <f t="shared" si="2"/>
        <v>6</v>
      </c>
      <c r="C149" s="147">
        <v>205.21752890650265</v>
      </c>
      <c r="D149" s="24"/>
      <c r="E149" s="147">
        <f>IF(inflationCurves!G89=0,0,E148*(1+inflationCurves!G89)^(1/12))</f>
        <v>131.11924938341841</v>
      </c>
      <c r="F149" s="24"/>
      <c r="G149" s="147">
        <f>IF(inflationCurves!K89=0,0,G148*(1+inflationCurves!K89)^(1/12))</f>
        <v>123.80110736882715</v>
      </c>
      <c r="H149" s="24"/>
      <c r="I149" s="24"/>
      <c r="J149" s="24"/>
      <c r="K149" s="24"/>
      <c r="L149" s="24"/>
      <c r="M149" s="24"/>
      <c r="N149" s="31"/>
      <c r="O149" s="31"/>
    </row>
    <row r="150" spans="1:15" x14ac:dyDescent="0.2">
      <c r="A150" s="20">
        <v>38990</v>
      </c>
      <c r="B150" s="13">
        <f t="shared" si="2"/>
        <v>6</v>
      </c>
      <c r="C150" s="147">
        <v>205.73794817114</v>
      </c>
      <c r="D150" s="24"/>
      <c r="E150" s="147">
        <f>IF(inflationCurves!G90=0,0,E149*(1+inflationCurves!G90)^(1/12))</f>
        <v>131.4294564944453</v>
      </c>
      <c r="F150" s="24"/>
      <c r="G150" s="147">
        <f>IF(inflationCurves!K90=0,0,G149*(1+inflationCurves!K90)^(1/12))</f>
        <v>124.04628477465613</v>
      </c>
      <c r="H150" s="24"/>
      <c r="I150" s="24"/>
      <c r="J150" s="24"/>
      <c r="K150" s="24"/>
      <c r="L150" s="24"/>
      <c r="M150" s="24"/>
      <c r="N150" s="31"/>
      <c r="O150" s="31"/>
    </row>
    <row r="151" spans="1:15" x14ac:dyDescent="0.2">
      <c r="A151" s="20">
        <v>39021</v>
      </c>
      <c r="B151" s="13">
        <f t="shared" si="2"/>
        <v>6</v>
      </c>
      <c r="C151" s="147">
        <v>206.2541703468253</v>
      </c>
      <c r="D151" s="24"/>
      <c r="E151" s="147">
        <f>IF(inflationCurves!G91=0,0,E150*(1+inflationCurves!G91)^(1/12))</f>
        <v>131.73710216304212</v>
      </c>
      <c r="F151" s="24"/>
      <c r="G151" s="147">
        <f>IF(inflationCurves!K91=0,0,G150*(1+inflationCurves!K91)^(1/12))</f>
        <v>124.28891244883334</v>
      </c>
      <c r="H151" s="24"/>
      <c r="I151" s="24"/>
      <c r="J151" s="24"/>
      <c r="K151" s="24"/>
      <c r="L151" s="24"/>
      <c r="M151" s="24"/>
      <c r="N151" s="31"/>
      <c r="O151" s="31"/>
    </row>
    <row r="152" spans="1:15" x14ac:dyDescent="0.2">
      <c r="A152" s="20">
        <v>39051</v>
      </c>
      <c r="B152" s="13">
        <f t="shared" si="2"/>
        <v>6</v>
      </c>
      <c r="C152" s="147">
        <v>206.76639962506084</v>
      </c>
      <c r="D152" s="24"/>
      <c r="E152" s="147">
        <f>IF(inflationCurves!G92=0,0,E151*(1+inflationCurves!G92)^(1/12))</f>
        <v>132.04396003864971</v>
      </c>
      <c r="F152" s="24"/>
      <c r="G152" s="147">
        <f>IF(inflationCurves!K92=0,0,G151*(1+inflationCurves!K92)^(1/12))</f>
        <v>124.53044371901768</v>
      </c>
      <c r="H152" s="24"/>
      <c r="I152" s="24"/>
      <c r="J152" s="24"/>
      <c r="K152" s="24"/>
      <c r="L152" s="24"/>
      <c r="M152" s="24"/>
      <c r="N152" s="31"/>
      <c r="O152" s="31"/>
    </row>
    <row r="153" spans="1:15" x14ac:dyDescent="0.2">
      <c r="A153" s="20">
        <v>39082</v>
      </c>
      <c r="B153" s="13">
        <f t="shared" si="2"/>
        <v>6</v>
      </c>
      <c r="C153" s="147">
        <v>207.27449428058821</v>
      </c>
      <c r="D153" s="24"/>
      <c r="E153" s="147">
        <f>IF(inflationCurves!G93=0,0,E152*(1+inflationCurves!G93)^(1/12))</f>
        <v>132.34932465061692</v>
      </c>
      <c r="F153" s="24"/>
      <c r="G153" s="147">
        <f>IF(inflationCurves!K93=0,0,G152*(1+inflationCurves!K93)^(1/12))</f>
        <v>124.77029931194355</v>
      </c>
      <c r="H153" s="24"/>
      <c r="I153" s="24"/>
      <c r="J153" s="24"/>
      <c r="K153" s="24"/>
      <c r="L153" s="24"/>
      <c r="M153" s="24"/>
      <c r="N153" s="31"/>
      <c r="O153" s="31"/>
    </row>
    <row r="154" spans="1:15" x14ac:dyDescent="0.2">
      <c r="A154" s="20">
        <v>39113</v>
      </c>
      <c r="B154" s="13">
        <f t="shared" si="2"/>
        <v>6</v>
      </c>
      <c r="C154" s="147">
        <v>207.77866560089424</v>
      </c>
      <c r="D154" s="24"/>
      <c r="E154" s="147">
        <f>IF(inflationCurves!G94=0,0,E153*(1+inflationCurves!G94)^(1/12))</f>
        <v>132.65334151670996</v>
      </c>
      <c r="F154" s="24"/>
      <c r="G154" s="147">
        <f>IF(inflationCurves!K94=0,0,G153*(1+inflationCurves!K94)^(1/12))</f>
        <v>125.0086129818899</v>
      </c>
      <c r="H154" s="24"/>
      <c r="I154" s="24"/>
      <c r="J154" s="24"/>
      <c r="K154" s="24"/>
      <c r="L154" s="24"/>
      <c r="M154" s="24"/>
      <c r="N154" s="31"/>
      <c r="O154" s="31"/>
    </row>
    <row r="155" spans="1:15" x14ac:dyDescent="0.2">
      <c r="A155" s="20">
        <v>39141</v>
      </c>
      <c r="B155" s="13">
        <f t="shared" si="2"/>
        <v>6</v>
      </c>
      <c r="C155" s="147">
        <v>208.27878572625261</v>
      </c>
      <c r="D155" s="24"/>
      <c r="E155" s="147">
        <f>IF(inflationCurves!G95=0,0,E154*(1+inflationCurves!G95)^(1/12))</f>
        <v>132.95627350578235</v>
      </c>
      <c r="F155" s="24"/>
      <c r="G155" s="147">
        <f>IF(inflationCurves!K95=0,0,G154*(1+inflationCurves!K95)^(1/12))</f>
        <v>125.24559085150469</v>
      </c>
      <c r="H155" s="24"/>
      <c r="I155" s="24"/>
      <c r="J155" s="24"/>
      <c r="K155" s="24"/>
      <c r="L155" s="24"/>
      <c r="M155" s="24"/>
      <c r="N155" s="31"/>
      <c r="O155" s="31"/>
    </row>
    <row r="156" spans="1:15" x14ac:dyDescent="0.2">
      <c r="A156" s="20">
        <v>39172</v>
      </c>
      <c r="B156" s="13">
        <f t="shared" si="2"/>
        <v>7</v>
      </c>
      <c r="C156" s="147">
        <v>208.77490408560564</v>
      </c>
      <c r="D156" s="24"/>
      <c r="E156" s="147">
        <f>IF(inflationCurves!G96=0,0,E155*(1+inflationCurves!G96)^(1/12))</f>
        <v>133.25803245219231</v>
      </c>
      <c r="F156" s="24"/>
      <c r="G156" s="147">
        <f>IF(inflationCurves!K96=0,0,G155*(1+inflationCurves!K96)^(1/12))</f>
        <v>125.48116647872678</v>
      </c>
      <c r="H156" s="24"/>
      <c r="I156" s="24"/>
      <c r="J156" s="24"/>
      <c r="K156" s="24"/>
      <c r="L156" s="24"/>
      <c r="M156" s="24"/>
      <c r="N156" s="31"/>
      <c r="O156" s="31"/>
    </row>
    <row r="157" spans="1:15" x14ac:dyDescent="0.2">
      <c r="A157" s="20">
        <v>39202</v>
      </c>
      <c r="B157" s="13">
        <f t="shared" si="2"/>
        <v>7</v>
      </c>
      <c r="C157" s="147">
        <v>209.26756669273993</v>
      </c>
      <c r="D157" s="24"/>
      <c r="E157" s="147">
        <f>IF(inflationCurves!G97=0,0,E156*(1+inflationCurves!G97)^(1/12))</f>
        <v>133.55875310482051</v>
      </c>
      <c r="F157" s="24"/>
      <c r="G157" s="147">
        <f>IF(inflationCurves!K97=0,0,G156*(1+inflationCurves!K97)^(1/12))</f>
        <v>125.7154864602752</v>
      </c>
      <c r="H157" s="24"/>
      <c r="I157" s="24"/>
      <c r="J157" s="24"/>
      <c r="K157" s="24"/>
      <c r="L157" s="24"/>
      <c r="M157" s="24"/>
      <c r="N157" s="31"/>
      <c r="O157" s="31"/>
    </row>
    <row r="158" spans="1:15" x14ac:dyDescent="0.2">
      <c r="A158" s="20">
        <v>39233</v>
      </c>
      <c r="B158" s="13">
        <f t="shared" si="2"/>
        <v>7</v>
      </c>
      <c r="C158" s="147">
        <v>209.75633155181239</v>
      </c>
      <c r="D158" s="24"/>
      <c r="E158" s="147">
        <f>IF(inflationCurves!G98=0,0,E157*(1+inflationCurves!G98)^(1/12))</f>
        <v>133.85835871144454</v>
      </c>
      <c r="F158" s="24"/>
      <c r="G158" s="147">
        <f>IF(inflationCurves!K98=0,0,G157*(1+inflationCurves!K98)^(1/12))</f>
        <v>125.94846115250455</v>
      </c>
      <c r="H158" s="24"/>
      <c r="I158" s="24"/>
      <c r="J158" s="24"/>
      <c r="K158" s="24"/>
      <c r="L158" s="24"/>
      <c r="M158" s="24"/>
      <c r="N158" s="31"/>
      <c r="O158" s="31"/>
    </row>
    <row r="159" spans="1:15" x14ac:dyDescent="0.2">
      <c r="A159" s="20">
        <v>39263</v>
      </c>
      <c r="B159" s="13">
        <f t="shared" si="2"/>
        <v>7</v>
      </c>
      <c r="C159" s="147">
        <v>210.24141788909731</v>
      </c>
      <c r="D159" s="24"/>
      <c r="E159" s="147">
        <f>IF(inflationCurves!G99=0,0,E158*(1+inflationCurves!G99)^(1/12))</f>
        <v>134.15546049511252</v>
      </c>
      <c r="F159" s="24"/>
      <c r="G159" s="147">
        <f>IF(inflationCurves!K99=0,0,G158*(1+inflationCurves!K99)^(1/12))</f>
        <v>126.17898454598217</v>
      </c>
      <c r="H159" s="24"/>
      <c r="I159" s="24"/>
      <c r="J159" s="24"/>
      <c r="K159" s="24"/>
      <c r="L159" s="24"/>
      <c r="M159" s="24"/>
      <c r="N159" s="31"/>
      <c r="O159" s="31"/>
    </row>
    <row r="160" spans="1:15" x14ac:dyDescent="0.2">
      <c r="A160" s="20">
        <v>39294</v>
      </c>
      <c r="B160" s="13">
        <f t="shared" si="2"/>
        <v>7</v>
      </c>
      <c r="C160" s="147">
        <v>210.72272719358551</v>
      </c>
      <c r="D160" s="24"/>
      <c r="E160" s="147">
        <f>IF(inflationCurves!G100=0,0,E159*(1+inflationCurves!G100)^(1/12))</f>
        <v>134.45273143186455</v>
      </c>
      <c r="F160" s="24"/>
      <c r="G160" s="147">
        <f>IF(inflationCurves!K100=0,0,G159*(1+inflationCurves!K100)^(1/12))</f>
        <v>126.40921177319849</v>
      </c>
      <c r="H160" s="24"/>
      <c r="I160" s="24"/>
      <c r="J160" s="24"/>
      <c r="K160" s="24"/>
      <c r="L160" s="24"/>
      <c r="M160" s="24"/>
      <c r="N160" s="31"/>
      <c r="O160" s="31"/>
    </row>
    <row r="161" spans="1:15" x14ac:dyDescent="0.2">
      <c r="A161" s="20">
        <v>39325</v>
      </c>
      <c r="B161" s="13">
        <f t="shared" si="2"/>
        <v>7</v>
      </c>
      <c r="C161" s="147">
        <v>211.20047871284325</v>
      </c>
      <c r="D161" s="24"/>
      <c r="E161" s="147">
        <f>IF(inflationCurves!G101=0,0,E160*(1+inflationCurves!G101)^(1/12))</f>
        <v>134.74798192351824</v>
      </c>
      <c r="F161" s="24"/>
      <c r="G161" s="147">
        <f>IF(inflationCurves!K101=0,0,G160*(1+inflationCurves!K101)^(1/12))</f>
        <v>126.63738993024509</v>
      </c>
      <c r="H161" s="24"/>
      <c r="I161" s="24"/>
      <c r="J161" s="24"/>
      <c r="K161" s="24"/>
      <c r="L161" s="24"/>
      <c r="M161" s="24"/>
      <c r="N161" s="31"/>
      <c r="O161" s="31"/>
    </row>
    <row r="162" spans="1:15" x14ac:dyDescent="0.2">
      <c r="A162" s="20">
        <v>39355</v>
      </c>
      <c r="B162" s="13">
        <f t="shared" si="2"/>
        <v>7</v>
      </c>
      <c r="C162" s="147">
        <v>211.67458397182384</v>
      </c>
      <c r="D162" s="24"/>
      <c r="E162" s="147">
        <f>IF(inflationCurves!G102=0,0,E161*(1+inflationCurves!G102)^(1/12))</f>
        <v>135.0434026221418</v>
      </c>
      <c r="F162" s="24"/>
      <c r="G162" s="147">
        <f>IF(inflationCurves!K102=0,0,G161*(1+inflationCurves!K102)^(1/12))</f>
        <v>126.86528345662383</v>
      </c>
      <c r="H162" s="24"/>
      <c r="I162" s="24"/>
      <c r="J162" s="24"/>
      <c r="K162" s="24"/>
      <c r="L162" s="24"/>
      <c r="M162" s="24"/>
      <c r="N162" s="31"/>
      <c r="O162" s="31"/>
    </row>
    <row r="163" spans="1:15" x14ac:dyDescent="0.2">
      <c r="A163" s="20">
        <v>39386</v>
      </c>
      <c r="B163" s="13">
        <f t="shared" si="2"/>
        <v>7</v>
      </c>
      <c r="C163" s="147">
        <v>212.14511263415088</v>
      </c>
      <c r="D163" s="24"/>
      <c r="E163" s="147">
        <f>IF(inflationCurves!G103=0,0,E162*(1+inflationCurves!G103)^(1/12))</f>
        <v>135.33695513462524</v>
      </c>
      <c r="F163" s="24"/>
      <c r="G163" s="147">
        <f>IF(inflationCurves!K103=0,0,G162*(1+inflationCurves!K103)^(1/12))</f>
        <v>127.09125290665921</v>
      </c>
      <c r="H163" s="24"/>
      <c r="I163" s="24"/>
      <c r="J163" s="24"/>
      <c r="K163" s="24"/>
      <c r="L163" s="24"/>
      <c r="M163" s="24"/>
      <c r="N163" s="31"/>
      <c r="O163" s="31"/>
    </row>
    <row r="164" spans="1:15" x14ac:dyDescent="0.2">
      <c r="A164" s="20">
        <v>39416</v>
      </c>
      <c r="B164" s="13">
        <f t="shared" si="2"/>
        <v>7</v>
      </c>
      <c r="C164" s="147">
        <v>212.61228129196581</v>
      </c>
      <c r="D164" s="24"/>
      <c r="E164" s="147">
        <f>IF(inflationCurves!G104=0,0,E163*(1+inflationCurves!G104)^(1/12))</f>
        <v>135.63040459552604</v>
      </c>
      <c r="F164" s="24"/>
      <c r="G164" s="147">
        <f>IF(inflationCurves!K104=0,0,G163*(1+inflationCurves!K104)^(1/12))</f>
        <v>127.31673810413061</v>
      </c>
      <c r="H164" s="24"/>
      <c r="I164" s="24"/>
      <c r="J164" s="24"/>
      <c r="K164" s="24"/>
      <c r="L164" s="24"/>
      <c r="M164" s="24"/>
      <c r="N164" s="31"/>
      <c r="O164" s="31"/>
    </row>
    <row r="165" spans="1:15" x14ac:dyDescent="0.2">
      <c r="A165" s="20">
        <v>39447</v>
      </c>
      <c r="B165" s="13">
        <f t="shared" si="2"/>
        <v>7</v>
      </c>
      <c r="C165" s="147">
        <v>213.0760148466664</v>
      </c>
      <c r="D165" s="24"/>
      <c r="E165" s="147">
        <f>IF(inflationCurves!G105=0,0,E164*(1+inflationCurves!G105)^(1/12))</f>
        <v>135.92304198689015</v>
      </c>
      <c r="F165" s="24"/>
      <c r="G165" s="147">
        <f>IF(inflationCurves!K105=0,0,G164*(1+inflationCurves!K105)^(1/12))</f>
        <v>127.54116315690203</v>
      </c>
      <c r="H165" s="24"/>
      <c r="I165" s="24"/>
      <c r="J165" s="24"/>
      <c r="K165" s="24"/>
      <c r="L165" s="24"/>
      <c r="M165" s="24"/>
      <c r="N165" s="31"/>
      <c r="O165" s="31"/>
    </row>
    <row r="166" spans="1:15" x14ac:dyDescent="0.2">
      <c r="A166" s="20">
        <v>39478</v>
      </c>
      <c r="B166" s="13">
        <f t="shared" si="2"/>
        <v>7</v>
      </c>
      <c r="C166" s="147">
        <v>213.53652667419547</v>
      </c>
      <c r="D166" s="24"/>
      <c r="E166" s="147">
        <f>IF(inflationCurves!G106=0,0,E165*(1+inflationCurves!G106)^(1/12))</f>
        <v>136.21488170667584</v>
      </c>
      <c r="F166" s="24"/>
      <c r="G166" s="147">
        <f>IF(inflationCurves!K106=0,0,G165*(1+inflationCurves!K106)^(1/12))</f>
        <v>127.76455486904504</v>
      </c>
      <c r="H166" s="24"/>
      <c r="I166" s="24"/>
      <c r="J166" s="24"/>
      <c r="K166" s="24"/>
      <c r="L166" s="24"/>
      <c r="M166" s="24"/>
      <c r="N166" s="31"/>
      <c r="O166" s="31"/>
    </row>
    <row r="167" spans="1:15" x14ac:dyDescent="0.2">
      <c r="A167" s="20">
        <v>39507</v>
      </c>
      <c r="B167" s="13">
        <f t="shared" si="2"/>
        <v>7</v>
      </c>
      <c r="C167" s="147">
        <v>213.99374947837427</v>
      </c>
      <c r="D167" s="24"/>
      <c r="E167" s="147">
        <f>IF(inflationCurves!G107=0,0,E166*(1+inflationCurves!G107)^(1/12))</f>
        <v>136.50593022732485</v>
      </c>
      <c r="F167" s="24"/>
      <c r="G167" s="147">
        <f>IF(inflationCurves!K107=0,0,G166*(1+inflationCurves!K107)^(1/12))</f>
        <v>127.98691522402234</v>
      </c>
      <c r="H167" s="24"/>
      <c r="I167" s="24"/>
      <c r="J167" s="24"/>
      <c r="K167" s="24"/>
      <c r="L167" s="24"/>
      <c r="M167" s="24"/>
      <c r="N167" s="31"/>
      <c r="O167" s="31"/>
    </row>
    <row r="168" spans="1:15" x14ac:dyDescent="0.2">
      <c r="A168" s="20">
        <v>39538</v>
      </c>
      <c r="B168" s="13">
        <f t="shared" si="2"/>
        <v>8</v>
      </c>
      <c r="C168" s="147">
        <v>214.44775880956854</v>
      </c>
      <c r="D168" s="24"/>
      <c r="E168" s="147">
        <f>IF(inflationCurves!G108=0,0,E167*(1+inflationCurves!G108)^(1/12))</f>
        <v>136.79645549882017</v>
      </c>
      <c r="F168" s="24"/>
      <c r="G168" s="147">
        <f>IF(inflationCurves!K108=0,0,G167*(1+inflationCurves!K108)^(1/12))</f>
        <v>128.20846607933197</v>
      </c>
      <c r="H168" s="24"/>
      <c r="I168" s="24"/>
      <c r="J168" s="24"/>
      <c r="K168" s="24"/>
      <c r="L168" s="24"/>
      <c r="M168" s="24"/>
      <c r="N168" s="31"/>
      <c r="O168" s="31"/>
    </row>
    <row r="169" spans="1:15" x14ac:dyDescent="0.2">
      <c r="A169" s="20">
        <v>39568</v>
      </c>
      <c r="B169" s="13">
        <f t="shared" si="2"/>
        <v>8</v>
      </c>
      <c r="C169" s="147">
        <v>214.89889227760926</v>
      </c>
      <c r="D169" s="24"/>
      <c r="E169" s="147">
        <f>IF(inflationCurves!G109=0,0,E168*(1+inflationCurves!G109)^(1/12))</f>
        <v>137.08610774292109</v>
      </c>
      <c r="F169" s="24"/>
      <c r="G169" s="147">
        <f>IF(inflationCurves!K109=0,0,G168*(1+inflationCurves!K109)^(1/12))</f>
        <v>128.42894892255393</v>
      </c>
      <c r="H169" s="24"/>
      <c r="I169" s="24"/>
      <c r="J169" s="24"/>
      <c r="K169" s="24"/>
      <c r="L169" s="24"/>
      <c r="M169" s="24"/>
      <c r="N169" s="31"/>
      <c r="O169" s="31"/>
    </row>
    <row r="170" spans="1:15" x14ac:dyDescent="0.2">
      <c r="A170" s="20">
        <v>39599</v>
      </c>
      <c r="B170" s="13">
        <f t="shared" si="2"/>
        <v>8</v>
      </c>
      <c r="C170" s="147">
        <v>215.34695942962435</v>
      </c>
      <c r="D170" s="24"/>
      <c r="E170" s="147">
        <f>IF(inflationCurves!G110=0,0,E169*(1+inflationCurves!G110)^(1/12))</f>
        <v>137.37524344835666</v>
      </c>
      <c r="F170" s="24"/>
      <c r="G170" s="147">
        <f>IF(inflationCurves!K110=0,0,G169*(1+inflationCurves!K110)^(1/12))</f>
        <v>128.64863929988644</v>
      </c>
      <c r="H170" s="24"/>
      <c r="I170" s="24"/>
      <c r="J170" s="24"/>
      <c r="K170" s="24"/>
      <c r="L170" s="24"/>
      <c r="M170" s="24"/>
      <c r="N170" s="31"/>
      <c r="O170" s="31"/>
    </row>
    <row r="171" spans="1:15" x14ac:dyDescent="0.2">
      <c r="A171" s="20">
        <v>39629</v>
      </c>
      <c r="B171" s="13">
        <f t="shared" si="2"/>
        <v>8</v>
      </c>
      <c r="C171" s="147">
        <v>215.79216190447286</v>
      </c>
      <c r="D171" s="24"/>
      <c r="E171" s="147">
        <f>IF(inflationCurves!G111=0,0,E170*(1+inflationCurves!G111)^(1/12))</f>
        <v>137.66219948062101</v>
      </c>
      <c r="F171" s="24"/>
      <c r="G171" s="147">
        <f>IF(inflationCurves!K111=0,0,G170*(1+inflationCurves!K111)^(1/12))</f>
        <v>128.86621378164182</v>
      </c>
      <c r="H171" s="24"/>
      <c r="I171" s="24"/>
      <c r="J171" s="24"/>
      <c r="K171" s="24"/>
      <c r="L171" s="24"/>
      <c r="M171" s="24"/>
      <c r="N171" s="31"/>
      <c r="O171" s="31"/>
    </row>
    <row r="172" spans="1:15" x14ac:dyDescent="0.2">
      <c r="A172" s="20">
        <v>39660</v>
      </c>
      <c r="B172" s="13">
        <f t="shared" si="2"/>
        <v>8</v>
      </c>
      <c r="C172" s="147">
        <v>216.23444864280779</v>
      </c>
      <c r="D172" s="24"/>
      <c r="E172" s="147">
        <f>IF(inflationCurves!G112=0,0,E171*(1+inflationCurves!G112)^(1/12))</f>
        <v>137.9497920300397</v>
      </c>
      <c r="F172" s="24"/>
      <c r="G172" s="147">
        <f>IF(inflationCurves!K112=0,0,G171*(1+inflationCurves!K112)^(1/12))</f>
        <v>129.08393534925122</v>
      </c>
      <c r="H172" s="24"/>
      <c r="I172" s="24"/>
      <c r="J172" s="24"/>
      <c r="K172" s="24"/>
      <c r="L172" s="24"/>
      <c r="M172" s="24"/>
      <c r="N172" s="31"/>
      <c r="O172" s="31"/>
    </row>
    <row r="173" spans="1:15" x14ac:dyDescent="0.2">
      <c r="A173" s="20">
        <v>39691</v>
      </c>
      <c r="B173" s="13">
        <f t="shared" si="2"/>
        <v>8</v>
      </c>
      <c r="C173" s="147">
        <v>216.67401548066695</v>
      </c>
      <c r="D173" s="24"/>
      <c r="E173" s="147">
        <f>IF(inflationCurves!G113=0,0,E172*(1+inflationCurves!G113)^(1/12))</f>
        <v>138.23567923431185</v>
      </c>
      <c r="F173" s="24"/>
      <c r="G173" s="147">
        <f>IF(inflationCurves!K113=0,0,G172*(1+inflationCurves!K113)^(1/12))</f>
        <v>129.29993470926829</v>
      </c>
      <c r="H173" s="24"/>
      <c r="I173" s="24"/>
      <c r="J173" s="24"/>
      <c r="K173" s="24"/>
      <c r="L173" s="24"/>
      <c r="M173" s="24"/>
      <c r="N173" s="31"/>
      <c r="O173" s="31"/>
    </row>
    <row r="174" spans="1:15" x14ac:dyDescent="0.2">
      <c r="A174" s="20">
        <v>39721</v>
      </c>
      <c r="B174" s="13">
        <f t="shared" si="2"/>
        <v>8</v>
      </c>
      <c r="C174" s="147">
        <v>217.11081675420633</v>
      </c>
      <c r="D174" s="24"/>
      <c r="E174" s="147">
        <f>IF(inflationCurves!G114=0,0,E173*(1+inflationCurves!G114)^(1/12))</f>
        <v>138.52227531532921</v>
      </c>
      <c r="F174" s="24"/>
      <c r="G174" s="147">
        <f>IF(inflationCurves!K114=0,0,G173*(1+inflationCurves!K114)^(1/12))</f>
        <v>129.51615007735302</v>
      </c>
      <c r="H174" s="24"/>
      <c r="I174" s="24"/>
      <c r="J174" s="24"/>
      <c r="K174" s="24"/>
      <c r="L174" s="24"/>
      <c r="M174" s="24"/>
      <c r="N174" s="31"/>
      <c r="O174" s="31"/>
    </row>
    <row r="175" spans="1:15" x14ac:dyDescent="0.2">
      <c r="A175" s="20">
        <v>39752</v>
      </c>
      <c r="B175" s="13">
        <f t="shared" si="2"/>
        <v>8</v>
      </c>
      <c r="C175" s="147">
        <v>217.54492839166278</v>
      </c>
      <c r="D175" s="24"/>
      <c r="E175" s="147">
        <f>IF(inflationCurves!G115=0,0,E174*(1+inflationCurves!G115)^(1/12))</f>
        <v>138.80726525909316</v>
      </c>
      <c r="F175" s="24"/>
      <c r="G175" s="147">
        <f>IF(inflationCurves!K115=0,0,G174*(1+inflationCurves!K115)^(1/12))</f>
        <v>129.73072725859424</v>
      </c>
      <c r="H175" s="24"/>
      <c r="I175" s="24"/>
      <c r="J175" s="24"/>
      <c r="K175" s="24"/>
      <c r="L175" s="24"/>
      <c r="M175" s="24"/>
      <c r="N175" s="31"/>
      <c r="O175" s="31"/>
    </row>
    <row r="176" spans="1:15" x14ac:dyDescent="0.2">
      <c r="A176" s="20">
        <v>39782</v>
      </c>
      <c r="B176" s="13">
        <f t="shared" si="2"/>
        <v>8</v>
      </c>
      <c r="C176" s="147">
        <v>217.97653669957174</v>
      </c>
      <c r="D176" s="24"/>
      <c r="E176" s="147">
        <f>IF(inflationCurves!G116=0,0,E175*(1+inflationCurves!G116)^(1/12))</f>
        <v>139.09270902609944</v>
      </c>
      <c r="F176" s="24"/>
      <c r="G176" s="147">
        <f>IF(inflationCurves!K116=0,0,G175*(1+inflationCurves!K116)^(1/12))</f>
        <v>129.94533364213493</v>
      </c>
      <c r="H176" s="24"/>
      <c r="I176" s="24"/>
      <c r="J176" s="24"/>
      <c r="K176" s="24"/>
      <c r="L176" s="24"/>
      <c r="M176" s="24"/>
      <c r="N176" s="31"/>
      <c r="O176" s="31"/>
    </row>
    <row r="177" spans="1:15" x14ac:dyDescent="0.2">
      <c r="A177" s="20">
        <v>39813</v>
      </c>
      <c r="B177" s="13">
        <f t="shared" si="2"/>
        <v>8</v>
      </c>
      <c r="C177" s="147">
        <v>218.40560311847261</v>
      </c>
      <c r="D177" s="24"/>
      <c r="E177" s="147">
        <f>IF(inflationCurves!G117=0,0,E176*(1+inflationCurves!G117)^(1/12))</f>
        <v>139.37777758676438</v>
      </c>
      <c r="F177" s="24"/>
      <c r="G177" s="147">
        <f>IF(inflationCurves!K117=0,0,G176*(1+inflationCurves!K117)^(1/12))</f>
        <v>130.15930145495818</v>
      </c>
      <c r="H177" s="24"/>
      <c r="I177" s="24"/>
      <c r="J177" s="24"/>
      <c r="K177" s="24"/>
      <c r="L177" s="24"/>
      <c r="M177" s="24"/>
      <c r="N177" s="31"/>
      <c r="O177" s="31"/>
    </row>
    <row r="178" spans="1:15" x14ac:dyDescent="0.2">
      <c r="A178" s="20">
        <v>39844</v>
      </c>
      <c r="B178" s="13">
        <f t="shared" si="2"/>
        <v>8</v>
      </c>
      <c r="C178" s="147">
        <v>218.83230728502045</v>
      </c>
      <c r="D178" s="24"/>
      <c r="E178" s="147">
        <f>IF(inflationCurves!G118=0,0,E177*(1+inflationCurves!G118)^(1/12))</f>
        <v>139.66238991611584</v>
      </c>
      <c r="F178" s="24"/>
      <c r="G178" s="147">
        <f>IF(inflationCurves!K118=0,0,G177*(1+inflationCurves!K118)^(1/12))</f>
        <v>130.3725780920968</v>
      </c>
      <c r="H178" s="24"/>
      <c r="I178" s="24"/>
      <c r="J178" s="24"/>
      <c r="K178" s="24"/>
      <c r="L178" s="24"/>
      <c r="M178" s="24"/>
      <c r="N178" s="31"/>
      <c r="O178" s="31"/>
    </row>
    <row r="179" spans="1:15" x14ac:dyDescent="0.2">
      <c r="A179" s="20">
        <v>39872</v>
      </c>
      <c r="B179" s="13">
        <f t="shared" si="2"/>
        <v>8</v>
      </c>
      <c r="C179" s="147">
        <v>219.25661473898251</v>
      </c>
      <c r="D179" s="24"/>
      <c r="E179" s="147">
        <f>IF(inflationCurves!G119=0,0,E178*(1+inflationCurves!G119)^(1/12))</f>
        <v>139.94667300815141</v>
      </c>
      <c r="F179" s="24"/>
      <c r="G179" s="147">
        <f>IF(inflationCurves!K119=0,0,G178*(1+inflationCurves!K119)^(1/12))</f>
        <v>130.58526384448456</v>
      </c>
      <c r="H179" s="24"/>
      <c r="I179" s="24"/>
      <c r="J179" s="24"/>
      <c r="K179" s="24"/>
      <c r="L179" s="24"/>
      <c r="M179" s="24"/>
      <c r="N179" s="31"/>
      <c r="O179" s="31"/>
    </row>
    <row r="180" spans="1:15" x14ac:dyDescent="0.2">
      <c r="A180" s="20">
        <v>39903</v>
      </c>
      <c r="B180" s="13">
        <f t="shared" si="2"/>
        <v>9</v>
      </c>
      <c r="C180" s="147">
        <v>219.67859814714919</v>
      </c>
      <c r="D180" s="24"/>
      <c r="E180" s="147">
        <f>IF(inflationCurves!G120=0,0,E179*(1+inflationCurves!G120)^(1/12))</f>
        <v>140.23083339631648</v>
      </c>
      <c r="F180" s="24"/>
      <c r="G180" s="147">
        <f>IF(inflationCurves!K120=0,0,G179*(1+inflationCurves!K120)^(1/12))</f>
        <v>130.79752955836082</v>
      </c>
      <c r="H180" s="24"/>
      <c r="I180" s="24"/>
      <c r="J180" s="24"/>
      <c r="K180" s="24"/>
      <c r="L180" s="24"/>
      <c r="M180" s="24"/>
      <c r="N180" s="31"/>
      <c r="O180" s="31"/>
    </row>
    <row r="181" spans="1:15" x14ac:dyDescent="0.2">
      <c r="A181" s="20">
        <v>39933</v>
      </c>
      <c r="B181" s="13">
        <f t="shared" si="2"/>
        <v>9</v>
      </c>
      <c r="C181" s="147">
        <v>220.09862202170243</v>
      </c>
      <c r="D181" s="24"/>
      <c r="E181" s="147">
        <f>IF(inflationCurves!G121=0,0,E180*(1+inflationCurves!G121)^(1/12))</f>
        <v>140.51449362683189</v>
      </c>
      <c r="F181" s="24"/>
      <c r="G181" s="147">
        <f>IF(inflationCurves!K121=0,0,G180*(1+inflationCurves!K121)^(1/12))</f>
        <v>131.00909700803751</v>
      </c>
      <c r="H181" s="24"/>
      <c r="I181" s="24"/>
      <c r="J181" s="24"/>
      <c r="K181" s="24"/>
      <c r="L181" s="24"/>
      <c r="M181" s="24"/>
      <c r="N181" s="31"/>
      <c r="O181" s="31"/>
    </row>
    <row r="182" spans="1:15" x14ac:dyDescent="0.2">
      <c r="A182" s="20">
        <v>39964</v>
      </c>
      <c r="B182" s="13">
        <f t="shared" si="2"/>
        <v>9</v>
      </c>
      <c r="C182" s="147">
        <v>220.51645722050608</v>
      </c>
      <c r="D182" s="24"/>
      <c r="E182" s="147">
        <f>IF(inflationCurves!G122=0,0,E181*(1+inflationCurves!G122)^(1/12))</f>
        <v>140.79809078538455</v>
      </c>
      <c r="F182" s="24"/>
      <c r="G182" s="147">
        <f>IF(inflationCurves!K122=0,0,G181*(1+inflationCurves!K122)^(1/12))</f>
        <v>131.22030199788793</v>
      </c>
      <c r="H182" s="24"/>
      <c r="I182" s="24"/>
      <c r="J182" s="24"/>
      <c r="K182" s="24"/>
      <c r="L182" s="24"/>
      <c r="M182" s="24"/>
      <c r="N182" s="31"/>
      <c r="O182" s="31"/>
    </row>
    <row r="183" spans="1:15" x14ac:dyDescent="0.2">
      <c r="A183" s="20">
        <v>39994</v>
      </c>
      <c r="B183" s="13">
        <f t="shared" si="2"/>
        <v>9</v>
      </c>
      <c r="C183" s="147">
        <v>220.93226628053861</v>
      </c>
      <c r="D183" s="24"/>
      <c r="E183" s="147">
        <f>IF(inflationCurves!G123=0,0,E182*(1+inflationCurves!G123)^(1/12))</f>
        <v>141.07984569359019</v>
      </c>
      <c r="F183" s="24"/>
      <c r="G183" s="147">
        <f>IF(inflationCurves!K123=0,0,G182*(1+inflationCurves!K123)^(1/12))</f>
        <v>131.42973137568049</v>
      </c>
      <c r="H183" s="24"/>
      <c r="I183" s="24"/>
      <c r="J183" s="24"/>
      <c r="K183" s="24"/>
      <c r="L183" s="24"/>
      <c r="M183" s="24"/>
      <c r="N183" s="31"/>
      <c r="O183" s="31"/>
    </row>
    <row r="184" spans="1:15" x14ac:dyDescent="0.2">
      <c r="A184" s="20">
        <v>40025</v>
      </c>
      <c r="B184" s="13">
        <f t="shared" si="2"/>
        <v>9</v>
      </c>
      <c r="C184" s="147">
        <v>221.34602311993376</v>
      </c>
      <c r="D184" s="24"/>
      <c r="E184" s="147">
        <f>IF(inflationCurves!G124=0,0,E183*(1+inflationCurves!G124)^(1/12))</f>
        <v>141.36272538779858</v>
      </c>
      <c r="F184" s="24"/>
      <c r="G184" s="147">
        <f>IF(inflationCurves!K124=0,0,G183*(1+inflationCurves!K124)^(1/12))</f>
        <v>131.63975933261449</v>
      </c>
      <c r="H184" s="24"/>
      <c r="I184" s="24"/>
      <c r="J184" s="24"/>
      <c r="K184" s="24"/>
      <c r="L184" s="24"/>
      <c r="M184" s="24"/>
      <c r="N184" s="31"/>
      <c r="O184" s="31"/>
    </row>
    <row r="185" spans="1:15" x14ac:dyDescent="0.2">
      <c r="A185" s="20">
        <v>40056</v>
      </c>
      <c r="B185" s="13">
        <f t="shared" si="2"/>
        <v>9</v>
      </c>
      <c r="C185" s="147">
        <v>221.75788329486886</v>
      </c>
      <c r="D185" s="24"/>
      <c r="E185" s="147">
        <f>IF(inflationCurves!G125=0,0,E184*(1+inflationCurves!G125)^(1/12))</f>
        <v>141.64419775565119</v>
      </c>
      <c r="F185" s="24"/>
      <c r="G185" s="147">
        <f>IF(inflationCurves!K125=0,0,G184*(1+inflationCurves!K125)^(1/12))</f>
        <v>131.84837006930852</v>
      </c>
      <c r="H185" s="24"/>
      <c r="I185" s="24"/>
      <c r="J185" s="24"/>
      <c r="K185" s="24"/>
      <c r="L185" s="24"/>
      <c r="M185" s="24"/>
      <c r="N185" s="31"/>
      <c r="O185" s="31"/>
    </row>
    <row r="186" spans="1:15" x14ac:dyDescent="0.2">
      <c r="A186" s="20">
        <v>40086</v>
      </c>
      <c r="B186" s="13">
        <f t="shared" si="2"/>
        <v>9</v>
      </c>
      <c r="C186" s="147">
        <v>222.16782350000307</v>
      </c>
      <c r="D186" s="24"/>
      <c r="E186" s="147">
        <f>IF(inflationCurves!G126=0,0,E185*(1+inflationCurves!G126)^(1/12))</f>
        <v>141.9267718736713</v>
      </c>
      <c r="F186" s="24"/>
      <c r="G186" s="147">
        <f>IF(inflationCurves!K126=0,0,G185*(1+inflationCurves!K126)^(1/12))</f>
        <v>132.05756952194804</v>
      </c>
      <c r="H186" s="24"/>
      <c r="I186" s="24"/>
      <c r="J186" s="24"/>
      <c r="K186" s="24"/>
      <c r="L186" s="24"/>
      <c r="M186" s="24"/>
      <c r="N186" s="31"/>
      <c r="O186" s="31"/>
    </row>
    <row r="187" spans="1:15" x14ac:dyDescent="0.2">
      <c r="A187" s="20">
        <v>40117</v>
      </c>
      <c r="B187" s="13">
        <f t="shared" si="2"/>
        <v>9</v>
      </c>
      <c r="C187" s="147">
        <v>222.57590930526374</v>
      </c>
      <c r="D187" s="24"/>
      <c r="E187" s="147">
        <f>IF(inflationCurves!G127=0,0,E186*(1+inflationCurves!G127)^(1/12))</f>
        <v>142.20811347109259</v>
      </c>
      <c r="F187" s="24"/>
      <c r="G187" s="147">
        <f>IF(inflationCurves!K127=0,0,G186*(1+inflationCurves!K127)^(1/12))</f>
        <v>132.26549576022038</v>
      </c>
      <c r="H187" s="24"/>
      <c r="I187" s="24"/>
      <c r="J187" s="24"/>
      <c r="K187" s="24"/>
      <c r="L187" s="24"/>
      <c r="M187" s="24"/>
      <c r="N187" s="31"/>
      <c r="O187" s="31"/>
    </row>
    <row r="188" spans="1:15" x14ac:dyDescent="0.2">
      <c r="A188" s="20">
        <v>40147</v>
      </c>
      <c r="B188" s="13">
        <f t="shared" si="2"/>
        <v>9</v>
      </c>
      <c r="C188" s="147">
        <v>222.98228583071486</v>
      </c>
      <c r="D188" s="24"/>
      <c r="E188" s="147">
        <f>IF(inflationCurves!G128=0,0,E187*(1+inflationCurves!G128)^(1/12))</f>
        <v>142.49029639728505</v>
      </c>
      <c r="F188" s="24"/>
      <c r="G188" s="147">
        <f>IF(inflationCurves!K128=0,0,G187*(1+inflationCurves!K128)^(1/12))</f>
        <v>132.47381622190346</v>
      </c>
      <c r="H188" s="24"/>
      <c r="I188" s="24"/>
      <c r="J188" s="24"/>
      <c r="K188" s="24"/>
      <c r="L188" s="24"/>
      <c r="M188" s="24"/>
      <c r="N188" s="31"/>
      <c r="O188" s="31"/>
    </row>
    <row r="189" spans="1:15" x14ac:dyDescent="0.2">
      <c r="A189" s="20">
        <v>40178</v>
      </c>
      <c r="B189" s="13">
        <f t="shared" si="2"/>
        <v>9</v>
      </c>
      <c r="C189" s="147">
        <v>223.38693340598454</v>
      </c>
      <c r="D189" s="24"/>
      <c r="E189" s="147">
        <f>IF(inflationCurves!G129=0,0,E188*(1+inflationCurves!G129)^(1/12))</f>
        <v>142.77244285284232</v>
      </c>
      <c r="F189" s="24"/>
      <c r="G189" s="147">
        <f>IF(inflationCurves!K129=0,0,G188*(1+inflationCurves!K129)^(1/12))</f>
        <v>132.68182813036265</v>
      </c>
      <c r="H189" s="24"/>
      <c r="I189" s="24"/>
      <c r="J189" s="24"/>
      <c r="K189" s="24"/>
      <c r="L189" s="24"/>
      <c r="M189" s="24"/>
      <c r="N189" s="31"/>
      <c r="O189" s="31"/>
    </row>
    <row r="190" spans="1:15" x14ac:dyDescent="0.2">
      <c r="A190" s="20">
        <v>40209</v>
      </c>
      <c r="B190" s="13">
        <f t="shared" si="2"/>
        <v>9</v>
      </c>
      <c r="C190" s="147">
        <v>223.78999035884166</v>
      </c>
      <c r="D190" s="24"/>
      <c r="E190" s="147">
        <f>IF(inflationCurves!G130=0,0,E189*(1+inflationCurves!G130)^(1/12))</f>
        <v>143.05447444242671</v>
      </c>
      <c r="F190" s="24"/>
      <c r="G190" s="147">
        <f>IF(inflationCurves!K130=0,0,G189*(1+inflationCurves!K130)^(1/12))</f>
        <v>132.8894781449082</v>
      </c>
      <c r="H190" s="24"/>
      <c r="I190" s="24"/>
      <c r="J190" s="24"/>
      <c r="K190" s="24"/>
      <c r="L190" s="24"/>
      <c r="M190" s="24"/>
      <c r="N190" s="31"/>
      <c r="O190" s="31"/>
    </row>
    <row r="191" spans="1:15" x14ac:dyDescent="0.2">
      <c r="A191" s="20">
        <v>40237</v>
      </c>
      <c r="B191" s="13">
        <f t="shared" si="2"/>
        <v>9</v>
      </c>
      <c r="C191" s="147">
        <v>224.19143910628335</v>
      </c>
      <c r="D191" s="24"/>
      <c r="E191" s="147">
        <f>IF(inflationCurves!G131=0,0,E190*(1+inflationCurves!G131)^(1/12))</f>
        <v>143.3365695506416</v>
      </c>
      <c r="F191" s="24"/>
      <c r="G191" s="147">
        <f>IF(inflationCurves!K131=0,0,G190*(1+inflationCurves!K131)^(1/12))</f>
        <v>133.09690776543624</v>
      </c>
      <c r="H191" s="24"/>
      <c r="I191" s="24"/>
      <c r="J191" s="24"/>
      <c r="K191" s="24"/>
      <c r="L191" s="24"/>
      <c r="M191" s="24"/>
      <c r="N191" s="31"/>
      <c r="O191" s="31"/>
    </row>
    <row r="192" spans="1:15" x14ac:dyDescent="0.2">
      <c r="A192" s="20">
        <v>40268</v>
      </c>
      <c r="B192" s="13">
        <f t="shared" si="2"/>
        <v>10</v>
      </c>
      <c r="C192" s="147">
        <v>224.59133922261015</v>
      </c>
      <c r="D192" s="24"/>
      <c r="E192" s="147">
        <f>IF(inflationCurves!G132=0,0,E191*(1+inflationCurves!G132)^(1/12))</f>
        <v>143.61883434797787</v>
      </c>
      <c r="F192" s="24"/>
      <c r="G192" s="147">
        <f>IF(inflationCurves!K132=0,0,G191*(1+inflationCurves!K132)^(1/12))</f>
        <v>133.30420567400691</v>
      </c>
      <c r="H192" s="24"/>
      <c r="I192" s="24"/>
      <c r="J192" s="24"/>
      <c r="K192" s="24"/>
      <c r="L192" s="24"/>
      <c r="M192" s="24"/>
      <c r="N192" s="31"/>
      <c r="O192" s="31"/>
    </row>
    <row r="193" spans="1:15" x14ac:dyDescent="0.2">
      <c r="A193" s="20">
        <v>40298</v>
      </c>
      <c r="B193" s="13">
        <f t="shared" si="2"/>
        <v>10</v>
      </c>
      <c r="C193" s="147">
        <v>224.98995931235771</v>
      </c>
      <c r="D193" s="24"/>
      <c r="E193" s="147">
        <f>IF(inflationCurves!G133=0,0,E192*(1+inflationCurves!G133)^(1/12))</f>
        <v>143.90095738100183</v>
      </c>
      <c r="F193" s="24"/>
      <c r="G193" s="147">
        <f>IF(inflationCurves!K133=0,0,G192*(1+inflationCurves!K133)^(1/12))</f>
        <v>133.51114103741108</v>
      </c>
      <c r="H193" s="24"/>
      <c r="I193" s="24"/>
      <c r="J193" s="24"/>
      <c r="K193" s="24"/>
      <c r="L193" s="24"/>
      <c r="M193" s="24"/>
      <c r="N193" s="31"/>
      <c r="O193" s="31"/>
    </row>
    <row r="194" spans="1:15" x14ac:dyDescent="0.2">
      <c r="A194" s="20">
        <v>40329</v>
      </c>
      <c r="B194" s="13">
        <f t="shared" si="2"/>
        <v>10</v>
      </c>
      <c r="C194" s="147">
        <v>225.38714045431885</v>
      </c>
      <c r="D194" s="24"/>
      <c r="E194" s="147">
        <f>IF(inflationCurves!G134=0,0,E193*(1+inflationCurves!G134)^(1/12))</f>
        <v>144.18330929626009</v>
      </c>
      <c r="F194" s="24"/>
      <c r="G194" s="147">
        <f>IF(inflationCurves!K134=0,0,G193*(1+inflationCurves!K134)^(1/12))</f>
        <v>133.71799923296908</v>
      </c>
      <c r="H194" s="24"/>
      <c r="I194" s="24"/>
      <c r="J194" s="24"/>
      <c r="K194" s="24"/>
      <c r="L194" s="24"/>
      <c r="M194" s="24"/>
      <c r="N194" s="31"/>
      <c r="O194" s="31"/>
    </row>
    <row r="195" spans="1:15" x14ac:dyDescent="0.2">
      <c r="A195" s="20">
        <v>40359</v>
      </c>
      <c r="B195" s="13">
        <f t="shared" si="2"/>
        <v>10</v>
      </c>
      <c r="C195" s="147">
        <v>225.7830048177118</v>
      </c>
      <c r="D195" s="24"/>
      <c r="E195" s="147">
        <f>IF(inflationCurves!G135=0,0,E194*(1+inflationCurves!G135)^(1/12))</f>
        <v>144.46413695878465</v>
      </c>
      <c r="F195" s="24"/>
      <c r="G195" s="147">
        <f>IF(inflationCurves!K135=0,0,G194*(1+inflationCurves!K135)^(1/12))</f>
        <v>133.92339170352611</v>
      </c>
      <c r="H195" s="24"/>
      <c r="I195" s="24"/>
      <c r="J195" s="24"/>
      <c r="K195" s="24"/>
      <c r="L195" s="24"/>
      <c r="M195" s="24"/>
      <c r="N195" s="31"/>
      <c r="O195" s="31"/>
    </row>
    <row r="196" spans="1:15" x14ac:dyDescent="0.2">
      <c r="A196" s="20">
        <v>40390</v>
      </c>
      <c r="B196" s="13">
        <f t="shared" si="2"/>
        <v>10</v>
      </c>
      <c r="C196" s="147">
        <v>226.17753906655125</v>
      </c>
      <c r="D196" s="24"/>
      <c r="E196" s="147">
        <f>IF(inflationCurves!G136=0,0,E195*(1+inflationCurves!G136)^(1/12))</f>
        <v>144.74641170438809</v>
      </c>
      <c r="F196" s="24"/>
      <c r="G196" s="147">
        <f>IF(inflationCurves!K136=0,0,G195*(1+inflationCurves!K136)^(1/12))</f>
        <v>134.1296850847759</v>
      </c>
      <c r="H196" s="24"/>
      <c r="I196" s="24"/>
      <c r="J196" s="24"/>
      <c r="K196" s="24"/>
      <c r="L196" s="24"/>
      <c r="M196" s="24"/>
      <c r="N196" s="31"/>
      <c r="O196" s="31"/>
    </row>
    <row r="197" spans="1:15" x14ac:dyDescent="0.2">
      <c r="A197" s="20">
        <v>40421</v>
      </c>
      <c r="B197" s="13">
        <f t="shared" si="2"/>
        <v>10</v>
      </c>
      <c r="C197" s="147">
        <v>226.5708591548065</v>
      </c>
      <c r="D197" s="24"/>
      <c r="E197" s="147">
        <f>IF(inflationCurves!G137=0,0,E196*(1+inflationCurves!G137)^(1/12))</f>
        <v>145.02760791468867</v>
      </c>
      <c r="F197" s="24"/>
      <c r="G197" s="147">
        <f>IF(inflationCurves!K137=0,0,G196*(1+inflationCurves!K137)^(1/12))</f>
        <v>134.334875538267</v>
      </c>
      <c r="H197" s="24"/>
      <c r="I197" s="24"/>
      <c r="J197" s="24"/>
      <c r="K197" s="24"/>
      <c r="L197" s="24"/>
      <c r="M197" s="24"/>
      <c r="N197" s="31"/>
      <c r="O197" s="31"/>
    </row>
    <row r="198" spans="1:15" x14ac:dyDescent="0.2">
      <c r="A198" s="20">
        <v>40451</v>
      </c>
      <c r="B198" s="13">
        <f t="shared" si="2"/>
        <v>10</v>
      </c>
      <c r="C198" s="147">
        <v>226.96295314948867</v>
      </c>
      <c r="D198" s="24"/>
      <c r="E198" s="147">
        <f>IF(inflationCurves!G138=0,0,E197*(1+inflationCurves!G138)^(1/12))</f>
        <v>145.31021551978597</v>
      </c>
      <c r="F198" s="24"/>
      <c r="G198" s="147">
        <f>IF(inflationCurves!K138=0,0,G197*(1+inflationCurves!K138)^(1/12))</f>
        <v>134.54094443563886</v>
      </c>
      <c r="H198" s="24"/>
      <c r="I198" s="24"/>
      <c r="J198" s="24"/>
      <c r="K198" s="24"/>
      <c r="L198" s="24"/>
      <c r="M198" s="24"/>
      <c r="N198" s="31"/>
      <c r="O198" s="31"/>
    </row>
    <row r="199" spans="1:15" x14ac:dyDescent="0.2">
      <c r="A199" s="20">
        <v>40482</v>
      </c>
      <c r="B199" s="13">
        <f t="shared" si="2"/>
        <v>10</v>
      </c>
      <c r="C199" s="147">
        <v>227.35387211902568</v>
      </c>
      <c r="D199" s="24"/>
      <c r="E199" s="147">
        <f>IF(inflationCurves!G139=0,0,E198*(1+inflationCurves!G139)^(1/12))</f>
        <v>145.59186538013464</v>
      </c>
      <c r="F199" s="24"/>
      <c r="G199" s="147">
        <f>IF(inflationCurves!K139=0,0,G198*(1+inflationCurves!K139)^(1/12))</f>
        <v>134.74600983144094</v>
      </c>
      <c r="H199" s="24"/>
      <c r="I199" s="24"/>
      <c r="J199" s="24"/>
      <c r="K199" s="24"/>
      <c r="L199" s="24"/>
      <c r="M199" s="24"/>
      <c r="N199" s="31"/>
      <c r="O199" s="31"/>
    </row>
    <row r="200" spans="1:15" x14ac:dyDescent="0.2">
      <c r="A200" s="20">
        <v>40512</v>
      </c>
      <c r="B200" s="13">
        <f t="shared" ref="B200:B263" si="3">IF(A200-$A$2&lt;0,0,INT((A200-$A$2)/365))</f>
        <v>10</v>
      </c>
      <c r="C200" s="147">
        <v>227.74372303260895</v>
      </c>
      <c r="D200" s="24"/>
      <c r="E200" s="147">
        <f>IF(inflationCurves!G140=0,0,E199*(1+inflationCurves!G140)^(1/12))</f>
        <v>145.87464361720558</v>
      </c>
      <c r="F200" s="24"/>
      <c r="G200" s="147">
        <f>IF(inflationCurves!K140=0,0,G199*(1+inflationCurves!K140)^(1/12))</f>
        <v>134.95173806379046</v>
      </c>
      <c r="H200" s="24"/>
      <c r="I200" s="24"/>
      <c r="J200" s="24"/>
      <c r="K200" s="24"/>
      <c r="L200" s="24"/>
      <c r="M200" s="24"/>
      <c r="N200" s="31"/>
      <c r="O200" s="31"/>
    </row>
    <row r="201" spans="1:15" x14ac:dyDescent="0.2">
      <c r="A201" s="20">
        <v>40543</v>
      </c>
      <c r="B201" s="13">
        <f t="shared" si="3"/>
        <v>10</v>
      </c>
      <c r="C201" s="147">
        <v>228.1324957923573</v>
      </c>
      <c r="D201" s="24"/>
      <c r="E201" s="147">
        <f>IF(inflationCurves!G141=0,0,E200*(1+inflationCurves!G141)^(1/12))</f>
        <v>146.15769509016815</v>
      </c>
      <c r="F201" s="24"/>
      <c r="G201" s="147">
        <f>IF(inflationCurves!K141=0,0,G200*(1+inflationCurves!K141)^(1/12))</f>
        <v>135.15744805013614</v>
      </c>
      <c r="H201" s="24"/>
      <c r="I201" s="24"/>
      <c r="J201" s="24"/>
      <c r="K201" s="24"/>
      <c r="L201" s="24"/>
      <c r="M201" s="24"/>
      <c r="N201" s="31"/>
      <c r="O201" s="31"/>
    </row>
    <row r="202" spans="1:15" x14ac:dyDescent="0.2">
      <c r="A202" s="20">
        <v>40574</v>
      </c>
      <c r="B202" s="13">
        <f t="shared" si="3"/>
        <v>10</v>
      </c>
      <c r="C202" s="147">
        <v>228.52029168567259</v>
      </c>
      <c r="D202" s="24"/>
      <c r="E202" s="147">
        <f>IF(inflationCurves!G142=0,0,E201*(1+inflationCurves!G142)^(1/12))</f>
        <v>146.44088392633245</v>
      </c>
      <c r="F202" s="24"/>
      <c r="G202" s="147">
        <f>IF(inflationCurves!K142=0,0,G201*(1+inflationCurves!K142)^(1/12))</f>
        <v>135.36303832256678</v>
      </c>
      <c r="H202" s="24"/>
      <c r="I202" s="24"/>
      <c r="J202" s="24"/>
      <c r="K202" s="24"/>
      <c r="L202" s="24"/>
      <c r="M202" s="24"/>
      <c r="N202" s="31"/>
      <c r="O202" s="31"/>
    </row>
    <row r="203" spans="1:15" x14ac:dyDescent="0.2">
      <c r="A203" s="20">
        <v>40602</v>
      </c>
      <c r="B203" s="13">
        <f t="shared" si="3"/>
        <v>10</v>
      </c>
      <c r="C203" s="147">
        <v>228.90710166845378</v>
      </c>
      <c r="D203" s="24"/>
      <c r="E203" s="147">
        <f>IF(inflationCurves!G143=0,0,E202*(1+inflationCurves!G143)^(1/12))</f>
        <v>146.72440991460104</v>
      </c>
      <c r="F203" s="24"/>
      <c r="G203" s="147">
        <f>IF(inflationCurves!K143=0,0,G202*(1+inflationCurves!K143)^(1/12))</f>
        <v>135.56866694490185</v>
      </c>
      <c r="H203" s="24"/>
      <c r="I203" s="24"/>
      <c r="J203" s="24"/>
      <c r="K203" s="24"/>
      <c r="L203" s="24"/>
      <c r="M203" s="24"/>
      <c r="N203" s="31"/>
      <c r="O203" s="31"/>
    </row>
    <row r="204" spans="1:15" x14ac:dyDescent="0.2">
      <c r="A204" s="20">
        <v>40633</v>
      </c>
      <c r="B204" s="13">
        <f t="shared" si="3"/>
        <v>11</v>
      </c>
      <c r="C204" s="147">
        <v>229.29297090597993</v>
      </c>
      <c r="D204" s="24"/>
      <c r="E204" s="147">
        <f>IF(inflationCurves!G144=0,0,E203*(1+inflationCurves!G144)^(1/12))</f>
        <v>147.00839719513158</v>
      </c>
      <c r="F204" s="24"/>
      <c r="G204" s="147">
        <f>IF(inflationCurves!K144=0,0,G203*(1+inflationCurves!K144)^(1/12))</f>
        <v>135.77443518870686</v>
      </c>
      <c r="H204" s="24"/>
      <c r="I204" s="24"/>
      <c r="J204" s="24"/>
      <c r="K204" s="24"/>
      <c r="L204" s="24"/>
      <c r="M204" s="24"/>
      <c r="N204" s="31"/>
      <c r="O204" s="31"/>
    </row>
    <row r="205" spans="1:15" x14ac:dyDescent="0.2">
      <c r="A205" s="20">
        <v>40663</v>
      </c>
      <c r="B205" s="13">
        <f t="shared" si="3"/>
        <v>11</v>
      </c>
      <c r="C205" s="147">
        <v>229.67809095206425</v>
      </c>
      <c r="D205" s="24"/>
      <c r="E205" s="147">
        <f>IF(inflationCurves!G145=0,0,E204*(1+inflationCurves!G145)^(1/12))</f>
        <v>147.29248527419776</v>
      </c>
      <c r="F205" s="24"/>
      <c r="G205" s="147">
        <f>IF(inflationCurves!K145=0,0,G204*(1+inflationCurves!K145)^(1/12))</f>
        <v>135.98006916604564</v>
      </c>
      <c r="H205" s="24"/>
      <c r="I205" s="24"/>
      <c r="J205" s="24"/>
      <c r="K205" s="24"/>
      <c r="L205" s="24"/>
      <c r="M205" s="24"/>
      <c r="N205" s="31"/>
      <c r="O205" s="31"/>
    </row>
    <row r="206" spans="1:15" x14ac:dyDescent="0.2">
      <c r="A206" s="20">
        <v>40694</v>
      </c>
      <c r="B206" s="13">
        <f t="shared" si="3"/>
        <v>11</v>
      </c>
      <c r="C206" s="147">
        <v>230.06235290174388</v>
      </c>
      <c r="D206" s="24"/>
      <c r="E206" s="147">
        <f>IF(inflationCurves!G146=0,0,E205*(1+inflationCurves!G146)^(1/12))</f>
        <v>147.57706092798023</v>
      </c>
      <c r="F206" s="24"/>
      <c r="G206" s="147">
        <f>IF(inflationCurves!K146=0,0,G205*(1+inflationCurves!K146)^(1/12))</f>
        <v>136.18586858983051</v>
      </c>
      <c r="H206" s="24"/>
      <c r="I206" s="24"/>
      <c r="J206" s="24"/>
      <c r="K206" s="24"/>
      <c r="L206" s="24"/>
      <c r="M206" s="24"/>
      <c r="N206" s="31"/>
      <c r="O206" s="31"/>
    </row>
    <row r="207" spans="1:15" x14ac:dyDescent="0.2">
      <c r="A207" s="20">
        <v>40724</v>
      </c>
      <c r="B207" s="13">
        <f t="shared" si="3"/>
        <v>11</v>
      </c>
      <c r="C207" s="147">
        <v>230.44584495588524</v>
      </c>
      <c r="D207" s="24"/>
      <c r="E207" s="147">
        <f>IF(inflationCurves!G147=0,0,E206*(1+inflationCurves!G147)^(1/12))</f>
        <v>147.86022425741629</v>
      </c>
      <c r="F207" s="24"/>
      <c r="G207" s="147">
        <f>IF(inflationCurves!K147=0,0,G206*(1+inflationCurves!K147)^(1/12))</f>
        <v>136.39033290502141</v>
      </c>
      <c r="H207" s="24"/>
      <c r="I207" s="24"/>
      <c r="J207" s="24"/>
      <c r="K207" s="24"/>
      <c r="L207" s="24"/>
      <c r="M207" s="24"/>
      <c r="N207" s="31"/>
      <c r="O207" s="31"/>
    </row>
    <row r="208" spans="1:15" x14ac:dyDescent="0.2">
      <c r="A208" s="20">
        <v>40755</v>
      </c>
      <c r="B208" s="13">
        <f t="shared" si="3"/>
        <v>11</v>
      </c>
      <c r="C208" s="147">
        <v>230.82856021786051</v>
      </c>
      <c r="D208" s="24"/>
      <c r="E208" s="147">
        <f>IF(inflationCurves!G148=0,0,E207*(1+inflationCurves!G148)^(1/12))</f>
        <v>148.14519276419097</v>
      </c>
      <c r="F208" s="24"/>
      <c r="G208" s="147">
        <f>IF(inflationCurves!K148=0,0,G207*(1+inflationCurves!K148)^(1/12))</f>
        <v>136.59601246250088</v>
      </c>
      <c r="H208" s="24"/>
      <c r="I208" s="24"/>
      <c r="J208" s="24"/>
      <c r="K208" s="24"/>
      <c r="L208" s="24"/>
      <c r="M208" s="24"/>
      <c r="N208" s="31"/>
      <c r="O208" s="31"/>
    </row>
    <row r="209" spans="1:15" x14ac:dyDescent="0.2">
      <c r="A209" s="20">
        <v>40786</v>
      </c>
      <c r="B209" s="13">
        <f t="shared" si="3"/>
        <v>11</v>
      </c>
      <c r="C209" s="147">
        <v>231.21058199377072</v>
      </c>
      <c r="D209" s="24"/>
      <c r="E209" s="147">
        <f>IF(inflationCurves!G149=0,0,E208*(1+inflationCurves!G149)^(1/12))</f>
        <v>148.42930217772329</v>
      </c>
      <c r="F209" s="24"/>
      <c r="G209" s="147">
        <f>IF(inflationCurves!K149=0,0,G208*(1+inflationCurves!K149)^(1/12))</f>
        <v>136.80080096254613</v>
      </c>
      <c r="H209" s="24"/>
      <c r="I209" s="24"/>
      <c r="J209" s="24"/>
      <c r="K209" s="24"/>
      <c r="L209" s="24"/>
      <c r="M209" s="24"/>
      <c r="N209" s="31"/>
      <c r="O209" s="31"/>
    </row>
    <row r="210" spans="1:15" x14ac:dyDescent="0.2">
      <c r="A210" s="20">
        <v>40816</v>
      </c>
      <c r="B210" s="13">
        <f t="shared" si="3"/>
        <v>11</v>
      </c>
      <c r="C210" s="147">
        <v>231.59190409868296</v>
      </c>
      <c r="D210" s="24"/>
      <c r="E210" s="147">
        <f>IF(inflationCurves!G150=0,0,E209*(1+inflationCurves!G150)^(1/12))</f>
        <v>148.71513854527817</v>
      </c>
      <c r="F210" s="24"/>
      <c r="G210" s="147">
        <f>IF(inflationCurves!K150=0,0,G209*(1+inflationCurves!K150)^(1/12))</f>
        <v>137.00674625798783</v>
      </c>
      <c r="H210" s="24"/>
      <c r="I210" s="24"/>
      <c r="J210" s="24"/>
      <c r="K210" s="24"/>
      <c r="L210" s="24"/>
      <c r="M210" s="24"/>
      <c r="N210" s="31"/>
      <c r="O210" s="31"/>
    </row>
    <row r="211" spans="1:15" x14ac:dyDescent="0.2">
      <c r="A211" s="20">
        <v>40847</v>
      </c>
      <c r="B211" s="13">
        <f t="shared" si="3"/>
        <v>11</v>
      </c>
      <c r="C211" s="147">
        <v>231.97256418803104</v>
      </c>
      <c r="D211" s="24"/>
      <c r="E211" s="147">
        <f>IF(inflationCurves!G151=0,0,E210*(1+inflationCurves!G151)^(1/12))</f>
        <v>149.00016884013519</v>
      </c>
      <c r="F211" s="24"/>
      <c r="G211" s="147">
        <f>IF(inflationCurves!K151=0,0,G210*(1+inflationCurves!K151)^(1/12))</f>
        <v>137.2118447672697</v>
      </c>
      <c r="H211" s="24"/>
      <c r="I211" s="24"/>
      <c r="J211" s="24"/>
      <c r="K211" s="24"/>
      <c r="L211" s="24"/>
      <c r="M211" s="24"/>
      <c r="N211" s="31"/>
      <c r="O211" s="31"/>
    </row>
    <row r="212" spans="1:15" x14ac:dyDescent="0.2">
      <c r="A212" s="20">
        <v>40877</v>
      </c>
      <c r="B212" s="13">
        <f t="shared" si="3"/>
        <v>11</v>
      </c>
      <c r="C212" s="147">
        <v>232.35263860880391</v>
      </c>
      <c r="D212" s="24"/>
      <c r="E212" s="147">
        <f>IF(inflationCurves!G152=0,0,E211*(1+inflationCurves!G152)^(1/12))</f>
        <v>149.28656484121893</v>
      </c>
      <c r="F212" s="24"/>
      <c r="G212" s="147">
        <f>IF(inflationCurves!K152=0,0,G211*(1+inflationCurves!K152)^(1/12))</f>
        <v>137.41782023942497</v>
      </c>
      <c r="H212" s="24"/>
      <c r="I212" s="24"/>
      <c r="J212" s="24"/>
      <c r="K212" s="24"/>
      <c r="L212" s="24"/>
      <c r="M212" s="24"/>
      <c r="N212" s="31"/>
      <c r="O212" s="31"/>
    </row>
    <row r="213" spans="1:15" x14ac:dyDescent="0.2">
      <c r="A213" s="20">
        <v>40908</v>
      </c>
      <c r="B213" s="13">
        <f t="shared" si="3"/>
        <v>11</v>
      </c>
      <c r="C213" s="147">
        <v>232.73212211015957</v>
      </c>
      <c r="D213" s="24"/>
      <c r="E213" s="147">
        <f>IF(inflationCurves!G153=0,0,E212*(1+inflationCurves!G153)^(1/12))</f>
        <v>149.57346270556926</v>
      </c>
      <c r="F213" s="24"/>
      <c r="G213" s="147">
        <f>IF(inflationCurves!K153=0,0,G212*(1+inflationCurves!K153)^(1/12))</f>
        <v>137.62398811214138</v>
      </c>
      <c r="H213" s="24"/>
      <c r="I213" s="24"/>
      <c r="J213" s="24"/>
      <c r="K213" s="24"/>
      <c r="L213" s="24"/>
      <c r="M213" s="24"/>
      <c r="N213" s="31"/>
      <c r="O213" s="31"/>
    </row>
    <row r="214" spans="1:15" x14ac:dyDescent="0.2">
      <c r="A214" s="20">
        <v>40939</v>
      </c>
      <c r="B214" s="13">
        <f t="shared" si="3"/>
        <v>11</v>
      </c>
      <c r="C214" s="147">
        <v>233.11108670293632</v>
      </c>
      <c r="D214" s="24"/>
      <c r="E214" s="147">
        <f>IF(inflationCurves!G154=0,0,E213*(1+inflationCurves!G154)^(1/12))</f>
        <v>149.8607304400596</v>
      </c>
      <c r="F214" s="24"/>
      <c r="G214" s="147">
        <f>IF(inflationCurves!K154=0,0,G213*(1+inflationCurves!K154)^(1/12))</f>
        <v>137.83024835872607</v>
      </c>
      <c r="H214" s="24"/>
      <c r="I214" s="24"/>
      <c r="J214" s="24"/>
      <c r="K214" s="24"/>
      <c r="L214" s="24"/>
      <c r="M214" s="24"/>
      <c r="N214" s="31"/>
      <c r="O214" s="31"/>
    </row>
    <row r="215" spans="1:15" x14ac:dyDescent="0.2">
      <c r="A215" s="20">
        <v>40968</v>
      </c>
      <c r="B215" s="13">
        <f t="shared" si="3"/>
        <v>11</v>
      </c>
      <c r="C215" s="147">
        <v>233.48952767501711</v>
      </c>
      <c r="D215" s="24"/>
      <c r="E215" s="147">
        <f>IF(inflationCurves!G155=0,0,E214*(1+inflationCurves!G155)^(1/12))</f>
        <v>150.14850076263622</v>
      </c>
      <c r="F215" s="24"/>
      <c r="G215" s="147">
        <f>IF(inflationCurves!K155=0,0,G214*(1+inflationCurves!K155)^(1/12))</f>
        <v>138.03670529820764</v>
      </c>
      <c r="H215" s="24"/>
      <c r="I215" s="24"/>
      <c r="J215" s="24"/>
      <c r="K215" s="24"/>
      <c r="L215" s="24"/>
      <c r="M215" s="24"/>
      <c r="N215" s="31"/>
      <c r="O215" s="31"/>
    </row>
    <row r="216" spans="1:15" x14ac:dyDescent="0.2">
      <c r="A216" s="20">
        <v>40999</v>
      </c>
      <c r="B216" s="13">
        <f t="shared" si="3"/>
        <v>12</v>
      </c>
      <c r="C216" s="147">
        <v>233.86747783606137</v>
      </c>
      <c r="D216" s="24"/>
      <c r="E216" s="147">
        <f>IF(inflationCurves!G156=0,0,E215*(1+inflationCurves!G156)^(1/12))</f>
        <v>150.43695013904536</v>
      </c>
      <c r="F216" s="24"/>
      <c r="G216" s="147">
        <f>IF(inflationCurves!K156=0,0,G215*(1+inflationCurves!K156)^(1/12))</f>
        <v>138.24350004266043</v>
      </c>
      <c r="H216" s="24"/>
      <c r="I216" s="24"/>
      <c r="J216" s="24"/>
      <c r="K216" s="24"/>
      <c r="L216" s="24"/>
      <c r="M216" s="24"/>
      <c r="N216" s="31"/>
      <c r="O216" s="31"/>
    </row>
    <row r="217" spans="1:15" x14ac:dyDescent="0.2">
      <c r="A217" s="20">
        <v>41029</v>
      </c>
      <c r="B217" s="13">
        <f t="shared" si="3"/>
        <v>12</v>
      </c>
      <c r="C217" s="147">
        <v>234.2450370812378</v>
      </c>
      <c r="D217" s="24"/>
      <c r="E217" s="147">
        <f>IF(inflationCurves!G157=0,0,E216*(1+inflationCurves!G157)^(1/12))</f>
        <v>150.7257163058799</v>
      </c>
      <c r="F217" s="24"/>
      <c r="G217" s="147">
        <f>IF(inflationCurves!K157=0,0,G216*(1+inflationCurves!K157)^(1/12))</f>
        <v>138.45035254572366</v>
      </c>
      <c r="H217" s="24"/>
      <c r="I217" s="24"/>
      <c r="J217" s="24"/>
      <c r="K217" s="24"/>
      <c r="L217" s="24"/>
      <c r="M217" s="24"/>
      <c r="N217" s="31"/>
      <c r="O217" s="31"/>
    </row>
    <row r="218" spans="1:15" x14ac:dyDescent="0.2">
      <c r="A218" s="20">
        <v>41060</v>
      </c>
      <c r="B218" s="13">
        <f t="shared" si="3"/>
        <v>12</v>
      </c>
      <c r="C218" s="147">
        <v>234.62216637690611</v>
      </c>
      <c r="D218" s="24"/>
      <c r="E218" s="147">
        <f>IF(inflationCurves!G158=0,0,E217*(1+inflationCurves!G158)^(1/12))</f>
        <v>151.01512192333522</v>
      </c>
      <c r="F218" s="24"/>
      <c r="G218" s="147">
        <f>IF(inflationCurves!K158=0,0,G217*(1+inflationCurves!K158)^(1/12))</f>
        <v>138.65751469980862</v>
      </c>
      <c r="H218" s="24"/>
      <c r="I218" s="24"/>
      <c r="J218" s="24"/>
      <c r="K218" s="24"/>
      <c r="L218" s="24"/>
      <c r="M218" s="24"/>
      <c r="N218" s="31"/>
      <c r="O218" s="31"/>
    </row>
    <row r="219" spans="1:15" x14ac:dyDescent="0.2">
      <c r="A219" s="20">
        <v>41090</v>
      </c>
      <c r="B219" s="13">
        <f t="shared" si="3"/>
        <v>12</v>
      </c>
      <c r="C219" s="147">
        <v>234.99892785281131</v>
      </c>
      <c r="D219" s="24"/>
      <c r="E219" s="147">
        <f>IF(inflationCurves!G159=0,0,E218*(1+inflationCurves!G159)^(1/12))</f>
        <v>151.30327127362719</v>
      </c>
      <c r="F219" s="24"/>
      <c r="G219" s="147">
        <f>IF(inflationCurves!K159=0,0,G218*(1+inflationCurves!K159)^(1/12))</f>
        <v>138.86349487287478</v>
      </c>
      <c r="H219" s="24"/>
      <c r="I219" s="24"/>
      <c r="J219" s="24"/>
      <c r="K219" s="24"/>
      <c r="L219" s="24"/>
      <c r="M219" s="24"/>
      <c r="N219" s="31"/>
      <c r="O219" s="31"/>
    </row>
    <row r="220" spans="1:15" x14ac:dyDescent="0.2">
      <c r="A220" s="20">
        <v>41121</v>
      </c>
      <c r="B220" s="13">
        <f t="shared" si="3"/>
        <v>12</v>
      </c>
      <c r="C220" s="147">
        <v>235.3753179093994</v>
      </c>
      <c r="D220" s="24"/>
      <c r="E220" s="147">
        <f>IF(inflationCurves!G160=0,0,E219*(1+inflationCurves!G160)^(1/12))</f>
        <v>151.59344895480791</v>
      </c>
      <c r="F220" s="24"/>
      <c r="G220" s="147">
        <f>IF(inflationCurves!K160=0,0,G219*(1+inflationCurves!K160)^(1/12))</f>
        <v>139.07088367270018</v>
      </c>
      <c r="H220" s="24"/>
      <c r="I220" s="24"/>
      <c r="J220" s="24"/>
      <c r="K220" s="24"/>
      <c r="L220" s="24"/>
      <c r="M220" s="24"/>
      <c r="N220" s="31"/>
      <c r="O220" s="31"/>
    </row>
    <row r="221" spans="1:15" x14ac:dyDescent="0.2">
      <c r="A221" s="20">
        <v>41152</v>
      </c>
      <c r="B221" s="13">
        <f t="shared" si="3"/>
        <v>12</v>
      </c>
      <c r="C221" s="147">
        <v>235.75139506408908</v>
      </c>
      <c r="D221" s="24"/>
      <c r="E221" s="147">
        <f>IF(inflationCurves!G161=0,0,E220*(1+inflationCurves!G161)^(1/12))</f>
        <v>151.88288253092011</v>
      </c>
      <c r="F221" s="24"/>
      <c r="G221" s="147">
        <f>IF(inflationCurves!K161=0,0,G220*(1+inflationCurves!K161)^(1/12))</f>
        <v>139.27749822058323</v>
      </c>
      <c r="H221" s="24"/>
      <c r="I221" s="24"/>
      <c r="J221" s="24"/>
      <c r="K221" s="24"/>
      <c r="L221" s="24"/>
      <c r="M221" s="24"/>
      <c r="N221" s="31"/>
      <c r="O221" s="31"/>
    </row>
    <row r="222" spans="1:15" x14ac:dyDescent="0.2">
      <c r="A222" s="20">
        <v>41182</v>
      </c>
      <c r="B222" s="13">
        <f t="shared" si="3"/>
        <v>12</v>
      </c>
      <c r="C222" s="147">
        <v>236.12715608660778</v>
      </c>
      <c r="D222" s="24"/>
      <c r="E222" s="147">
        <f>IF(inflationCurves!G162=0,0,E221*(1+inflationCurves!G162)^(1/12))</f>
        <v>152.17425956041424</v>
      </c>
      <c r="F222" s="24"/>
      <c r="G222" s="147">
        <f>IF(inflationCurves!K162=0,0,G221*(1+inflationCurves!K162)^(1/12))</f>
        <v>139.48545618338142</v>
      </c>
      <c r="H222" s="24"/>
      <c r="I222" s="24"/>
      <c r="J222" s="24"/>
      <c r="K222" s="24"/>
      <c r="L222" s="24"/>
      <c r="M222" s="24"/>
      <c r="N222" s="31"/>
      <c r="O222" s="31"/>
    </row>
    <row r="223" spans="1:15" x14ac:dyDescent="0.2">
      <c r="A223" s="20">
        <v>41213</v>
      </c>
      <c r="B223" s="13">
        <f t="shared" si="3"/>
        <v>12</v>
      </c>
      <c r="C223" s="147">
        <v>236.50262788834004</v>
      </c>
      <c r="D223" s="24"/>
      <c r="E223" s="147">
        <f>IF(inflationCurves!G163=0,0,E222*(1+inflationCurves!G163)^(1/12))</f>
        <v>152.46507499786523</v>
      </c>
      <c r="F223" s="24"/>
      <c r="G223" s="147">
        <f>IF(inflationCurves!K163=0,0,G222*(1+inflationCurves!K163)^(1/12))</f>
        <v>139.69278508762025</v>
      </c>
      <c r="H223" s="24"/>
      <c r="I223" s="24"/>
      <c r="J223" s="24"/>
      <c r="K223" s="24"/>
      <c r="L223" s="24"/>
      <c r="M223" s="24"/>
      <c r="N223" s="31"/>
      <c r="O223" s="31"/>
    </row>
    <row r="224" spans="1:15" x14ac:dyDescent="0.2">
      <c r="A224" s="20">
        <v>41243</v>
      </c>
      <c r="B224" s="13">
        <f t="shared" si="3"/>
        <v>12</v>
      </c>
      <c r="C224" s="147">
        <v>236.87786389886153</v>
      </c>
      <c r="D224" s="24"/>
      <c r="E224" s="147">
        <f>IF(inflationCurves!G164=0,0,E223*(1+inflationCurves!G164)^(1/12))</f>
        <v>152.75740854058557</v>
      </c>
      <c r="F224" s="24"/>
      <c r="G224" s="147">
        <f>IF(inflationCurves!K164=0,0,G223*(1+inflationCurves!K164)^(1/12))</f>
        <v>139.90112588379745</v>
      </c>
      <c r="H224" s="24"/>
      <c r="I224" s="24"/>
      <c r="J224" s="24"/>
      <c r="K224" s="24"/>
      <c r="L224" s="24"/>
      <c r="M224" s="24"/>
      <c r="N224" s="31"/>
      <c r="O224" s="31"/>
    </row>
    <row r="225" spans="1:15" x14ac:dyDescent="0.2">
      <c r="A225" s="20">
        <v>41274</v>
      </c>
      <c r="B225" s="13">
        <f t="shared" si="3"/>
        <v>12</v>
      </c>
      <c r="C225" s="147">
        <v>237.25286137628049</v>
      </c>
      <c r="D225" s="24"/>
      <c r="E225" s="147">
        <f>IF(inflationCurves!G165=0,0,E224*(1+inflationCurves!G165)^(1/12))</f>
        <v>153.05035502568671</v>
      </c>
      <c r="F225" s="24"/>
      <c r="G225" s="147">
        <f>IF(inflationCurves!K165=0,0,G224*(1+inflationCurves!K165)^(1/12))</f>
        <v>140.10976491244702</v>
      </c>
      <c r="H225" s="24"/>
      <c r="I225" s="24"/>
      <c r="J225" s="24"/>
      <c r="K225" s="24"/>
      <c r="L225" s="24"/>
      <c r="M225" s="24"/>
      <c r="N225" s="31"/>
      <c r="O225" s="31"/>
    </row>
    <row r="226" spans="1:15" x14ac:dyDescent="0.2">
      <c r="A226" s="20">
        <v>41305</v>
      </c>
      <c r="B226" s="13">
        <f t="shared" si="3"/>
        <v>12</v>
      </c>
      <c r="C226" s="147">
        <v>237.62767060677623</v>
      </c>
      <c r="D226" s="24"/>
      <c r="E226" s="147">
        <f>IF(inflationCurves!G166=0,0,E225*(1+inflationCurves!G166)^(1/12))</f>
        <v>153.34389578854737</v>
      </c>
      <c r="F226" s="24"/>
      <c r="G226" s="147">
        <f>IF(inflationCurves!K166=0,0,G225*(1+inflationCurves!K166)^(1/12))</f>
        <v>140.31869025797729</v>
      </c>
      <c r="H226" s="24"/>
      <c r="I226" s="24"/>
      <c r="J226" s="24"/>
      <c r="K226" s="24"/>
      <c r="L226" s="24"/>
      <c r="M226" s="24"/>
      <c r="N226" s="31"/>
      <c r="O226" s="31"/>
    </row>
    <row r="227" spans="1:15" x14ac:dyDescent="0.2">
      <c r="A227" s="20">
        <v>41333</v>
      </c>
      <c r="B227" s="13">
        <f t="shared" si="3"/>
        <v>12</v>
      </c>
      <c r="C227" s="147">
        <v>238.00228913254361</v>
      </c>
      <c r="D227" s="24"/>
      <c r="E227" s="147">
        <f>IF(inflationCurves!G167=0,0,E226*(1+inflationCurves!G167)^(1/12))</f>
        <v>153.63802945086749</v>
      </c>
      <c r="F227" s="24"/>
      <c r="G227" s="147">
        <f>IF(inflationCurves!K167=0,0,G226*(1+inflationCurves!K167)^(1/12))</f>
        <v>140.52790021796537</v>
      </c>
      <c r="H227" s="24"/>
      <c r="I227" s="24"/>
      <c r="J227" s="24"/>
      <c r="K227" s="24"/>
      <c r="L227" s="24"/>
      <c r="M227" s="24"/>
      <c r="N227" s="31"/>
      <c r="O227" s="31"/>
    </row>
    <row r="228" spans="1:15" x14ac:dyDescent="0.2">
      <c r="A228" s="20">
        <v>41364</v>
      </c>
      <c r="B228" s="13">
        <f t="shared" si="3"/>
        <v>13</v>
      </c>
      <c r="C228" s="147">
        <v>238.3767402154111</v>
      </c>
      <c r="D228" s="24"/>
      <c r="E228" s="147">
        <f>IF(inflationCurves!G168=0,0,E227*(1+inflationCurves!G168)^(1/12))</f>
        <v>153.93307657298067</v>
      </c>
      <c r="F228" s="24"/>
      <c r="G228" s="147">
        <f>IF(inflationCurves!K168=0,0,G227*(1+inflationCurves!K168)^(1/12))</f>
        <v>140.73764770331067</v>
      </c>
      <c r="H228" s="24"/>
      <c r="I228" s="24"/>
      <c r="J228" s="24"/>
      <c r="K228" s="24"/>
      <c r="L228" s="24"/>
      <c r="M228" s="24"/>
      <c r="N228" s="31"/>
      <c r="O228" s="31"/>
    </row>
    <row r="229" spans="1:15" x14ac:dyDescent="0.2">
      <c r="A229" s="20">
        <v>41394</v>
      </c>
      <c r="B229" s="13">
        <f t="shared" si="3"/>
        <v>13</v>
      </c>
      <c r="C229" s="147">
        <v>238.75111638593674</v>
      </c>
      <c r="D229" s="24"/>
      <c r="E229" s="147">
        <f>IF(inflationCurves!G169=0,0,E228*(1+inflationCurves!G169)^(1/12))</f>
        <v>154.22850295617823</v>
      </c>
      <c r="F229" s="24"/>
      <c r="G229" s="147">
        <f>IF(inflationCurves!K169=0,0,G228*(1+inflationCurves!K169)^(1/12))</f>
        <v>140.94751833849111</v>
      </c>
      <c r="H229" s="24"/>
      <c r="I229" s="24"/>
      <c r="J229" s="24"/>
      <c r="K229" s="24"/>
      <c r="L229" s="24"/>
      <c r="M229" s="24"/>
      <c r="N229" s="31"/>
      <c r="O229" s="31"/>
    </row>
    <row r="230" spans="1:15" x14ac:dyDescent="0.2">
      <c r="A230" s="20">
        <v>41425</v>
      </c>
      <c r="B230" s="13">
        <f t="shared" si="3"/>
        <v>13</v>
      </c>
      <c r="C230" s="147">
        <v>239.12536749550947</v>
      </c>
      <c r="D230" s="24"/>
      <c r="E230" s="147">
        <f>IF(inflationCurves!G170=0,0,E229*(1+inflationCurves!G170)^(1/12))</f>
        <v>154.52481784395138</v>
      </c>
      <c r="F230" s="24"/>
      <c r="G230" s="147">
        <f>IF(inflationCurves!K170=0,0,G229*(1+inflationCurves!K170)^(1/12))</f>
        <v>141.15790843201887</v>
      </c>
      <c r="H230" s="24"/>
      <c r="I230" s="24"/>
      <c r="J230" s="24"/>
      <c r="K230" s="24"/>
      <c r="L230" s="24"/>
      <c r="M230" s="24"/>
      <c r="N230" s="31"/>
      <c r="O230" s="31"/>
    </row>
    <row r="231" spans="1:15" x14ac:dyDescent="0.2">
      <c r="A231" s="20">
        <v>41455</v>
      </c>
      <c r="B231" s="13">
        <f t="shared" si="3"/>
        <v>13</v>
      </c>
      <c r="C231" s="147">
        <v>239.49953678454679</v>
      </c>
      <c r="D231" s="24"/>
      <c r="E231" s="147">
        <f>IF(inflationCurves!G171=0,0,E230*(1+inflationCurves!G171)^(1/12))</f>
        <v>154.81997100209662</v>
      </c>
      <c r="F231" s="24"/>
      <c r="G231" s="147">
        <f>IF(inflationCurves!K171=0,0,G230*(1+inflationCurves!K171)^(1/12))</f>
        <v>141.36721114978712</v>
      </c>
      <c r="H231" s="24"/>
      <c r="I231" s="24"/>
      <c r="J231" s="24"/>
      <c r="K231" s="24"/>
      <c r="L231" s="24"/>
      <c r="M231" s="24"/>
      <c r="N231" s="31"/>
      <c r="O231" s="31"/>
    </row>
    <row r="232" spans="1:15" x14ac:dyDescent="0.2">
      <c r="A232" s="20">
        <v>41486</v>
      </c>
      <c r="B232" s="13">
        <f t="shared" si="3"/>
        <v>13</v>
      </c>
      <c r="C232" s="147">
        <v>239.87362238602219</v>
      </c>
      <c r="D232" s="24"/>
      <c r="E232" s="147">
        <f>IF(inflationCurves!G172=0,0,E231*(1+inflationCurves!G172)^(1/12))</f>
        <v>155.1172612887205</v>
      </c>
      <c r="F232" s="24"/>
      <c r="G232" s="147">
        <f>IF(inflationCurves!K172=0,0,G231*(1+inflationCurves!K172)^(1/12))</f>
        <v>141.57801524911366</v>
      </c>
      <c r="H232" s="24"/>
      <c r="I232" s="24"/>
      <c r="J232" s="24"/>
      <c r="K232" s="24"/>
      <c r="L232" s="24"/>
      <c r="M232" s="24"/>
      <c r="N232" s="31"/>
      <c r="O232" s="31"/>
    </row>
    <row r="233" spans="1:15" x14ac:dyDescent="0.2">
      <c r="A233" s="20">
        <v>41517</v>
      </c>
      <c r="B233" s="13">
        <f t="shared" si="3"/>
        <v>13</v>
      </c>
      <c r="C233" s="147">
        <v>240.24766496877876</v>
      </c>
      <c r="D233" s="24"/>
      <c r="E233" s="147">
        <f>IF(inflationCurves!G173=0,0,E232*(1+inflationCurves!G173)^(1/12))</f>
        <v>155.41390479902691</v>
      </c>
      <c r="F233" s="24"/>
      <c r="G233" s="147">
        <f>IF(inflationCurves!K173=0,0,G232*(1+inflationCurves!K173)^(1/12))</f>
        <v>141.78813860739837</v>
      </c>
      <c r="H233" s="24"/>
      <c r="I233" s="24"/>
      <c r="J233" s="24"/>
      <c r="K233" s="24"/>
      <c r="L233" s="24"/>
      <c r="M233" s="24"/>
      <c r="N233" s="31"/>
      <c r="O233" s="31"/>
    </row>
    <row r="234" spans="1:15" x14ac:dyDescent="0.2">
      <c r="A234" s="20">
        <v>41547</v>
      </c>
      <c r="B234" s="13">
        <f t="shared" si="3"/>
        <v>13</v>
      </c>
      <c r="C234" s="147">
        <v>240.62166286634883</v>
      </c>
      <c r="D234" s="24"/>
      <c r="E234" s="147">
        <f>IF(inflationCurves!G174=0,0,E233*(1+inflationCurves!G174)^(1/12))</f>
        <v>155.71268545812396</v>
      </c>
      <c r="F234" s="24"/>
      <c r="G234" s="147">
        <f>IF(inflationCurves!K174=0,0,G233*(1+inflationCurves!K174)^(1/12))</f>
        <v>141.99976372457448</v>
      </c>
      <c r="H234" s="24"/>
      <c r="I234" s="24"/>
      <c r="J234" s="24"/>
      <c r="K234" s="24"/>
      <c r="L234" s="24"/>
      <c r="M234" s="24"/>
      <c r="N234" s="31"/>
      <c r="O234" s="31"/>
    </row>
    <row r="235" spans="1:15" x14ac:dyDescent="0.2">
      <c r="A235" s="20">
        <v>41578</v>
      </c>
      <c r="B235" s="13">
        <f t="shared" si="3"/>
        <v>13</v>
      </c>
      <c r="C235" s="147">
        <v>240.99563503331169</v>
      </c>
      <c r="D235" s="24"/>
      <c r="E235" s="147">
        <f>IF(inflationCurves!G175=0,0,E234*(1+inflationCurves!G175)^(1/12))</f>
        <v>156.0109904034758</v>
      </c>
      <c r="F235" s="24"/>
      <c r="G235" s="147">
        <f>IF(inflationCurves!K175=0,0,G234*(1+inflationCurves!K175)^(1/12))</f>
        <v>142.21084291733541</v>
      </c>
      <c r="H235" s="24"/>
      <c r="I235" s="24"/>
      <c r="J235" s="24"/>
      <c r="K235" s="24"/>
      <c r="L235" s="24"/>
      <c r="M235" s="24"/>
      <c r="N235" s="31"/>
      <c r="O235" s="31"/>
    </row>
    <row r="236" spans="1:15" x14ac:dyDescent="0.2">
      <c r="A236" s="20">
        <v>41608</v>
      </c>
      <c r="B236" s="13">
        <f t="shared" si="3"/>
        <v>13</v>
      </c>
      <c r="C236" s="147">
        <v>241.3696185366056</v>
      </c>
      <c r="D236" s="24"/>
      <c r="E236" s="147">
        <f>IF(inflationCurves!G176=0,0,E235*(1+inflationCurves!G176)^(1/12))</f>
        <v>156.31096016778241</v>
      </c>
      <c r="F236" s="24"/>
      <c r="G236" s="147">
        <f>IF(inflationCurves!K176=0,0,G235*(1+inflationCurves!K176)^(1/12))</f>
        <v>142.42305534483108</v>
      </c>
      <c r="H236" s="24"/>
      <c r="I236" s="24"/>
      <c r="J236" s="24"/>
      <c r="K236" s="24"/>
      <c r="L236" s="24"/>
      <c r="M236" s="24"/>
      <c r="N236" s="31"/>
      <c r="O236" s="31"/>
    </row>
    <row r="237" spans="1:15" x14ac:dyDescent="0.2">
      <c r="A237" s="20">
        <v>41639</v>
      </c>
      <c r="B237" s="13">
        <f t="shared" si="3"/>
        <v>13</v>
      </c>
      <c r="C237" s="147">
        <v>241.74361197800133</v>
      </c>
      <c r="D237" s="24"/>
      <c r="E237" s="147">
        <f>IF(inflationCurves!G177=0,0,E236*(1+inflationCurves!G177)^(1/12))</f>
        <v>156.6117663695054</v>
      </c>
      <c r="F237" s="24"/>
      <c r="G237" s="147">
        <f>IF(inflationCurves!K177=0,0,G236*(1+inflationCurves!K177)^(1/12))</f>
        <v>142.63575098509767</v>
      </c>
      <c r="H237" s="24"/>
      <c r="I237" s="24"/>
      <c r="J237" s="24"/>
      <c r="K237" s="24"/>
      <c r="L237" s="24"/>
      <c r="M237" s="24"/>
      <c r="N237" s="31"/>
      <c r="O237" s="31"/>
    </row>
    <row r="238" spans="1:15" x14ac:dyDescent="0.2">
      <c r="A238" s="20">
        <v>41670</v>
      </c>
      <c r="B238" s="13">
        <f t="shared" si="3"/>
        <v>13</v>
      </c>
      <c r="C238" s="147">
        <v>242.11765021032429</v>
      </c>
      <c r="D238" s="24"/>
      <c r="E238" s="147">
        <f>IF(inflationCurves!G178=0,0,E237*(1+inflationCurves!G178)^(1/12))</f>
        <v>156.91317220118219</v>
      </c>
      <c r="F238" s="24"/>
      <c r="G238" s="147">
        <f>IF(inflationCurves!K178=0,0,G237*(1+inflationCurves!K178)^(1/12))</f>
        <v>142.84874609693466</v>
      </c>
      <c r="H238" s="24"/>
      <c r="I238" s="24"/>
      <c r="J238" s="24"/>
      <c r="K238" s="24"/>
      <c r="L238" s="24"/>
      <c r="M238" s="24"/>
      <c r="N238" s="31"/>
      <c r="O238" s="31"/>
    </row>
    <row r="239" spans="1:15" x14ac:dyDescent="0.2">
      <c r="A239" s="20">
        <v>41698</v>
      </c>
      <c r="B239" s="13">
        <f t="shared" si="3"/>
        <v>13</v>
      </c>
      <c r="C239" s="147">
        <v>242.49173199326825</v>
      </c>
      <c r="D239" s="24"/>
      <c r="E239" s="147">
        <f>IF(inflationCurves!G179=0,0,E238*(1+inflationCurves!G179)^(1/12))</f>
        <v>157.21537810894367</v>
      </c>
      <c r="F239" s="24"/>
      <c r="G239" s="147">
        <f>IF(inflationCurves!K179=0,0,G238*(1+inflationCurves!K179)^(1/12))</f>
        <v>143.06219689284026</v>
      </c>
      <c r="H239" s="24"/>
      <c r="I239" s="24"/>
      <c r="J239" s="24"/>
      <c r="K239" s="24"/>
      <c r="L239" s="24"/>
      <c r="M239" s="24"/>
      <c r="N239" s="31"/>
      <c r="O239" s="31"/>
    </row>
    <row r="240" spans="1:15" x14ac:dyDescent="0.2">
      <c r="A240" s="20">
        <v>41729</v>
      </c>
      <c r="B240" s="13">
        <f t="shared" si="3"/>
        <v>14</v>
      </c>
      <c r="C240" s="147">
        <v>242.86587365653457</v>
      </c>
      <c r="D240" s="24"/>
      <c r="E240" s="147">
        <f>IF(inflationCurves!G180=0,0,E239*(1+inflationCurves!G180)^(1/12))</f>
        <v>157.51857756578121</v>
      </c>
      <c r="F240" s="24"/>
      <c r="G240" s="147">
        <f>IF(inflationCurves!K180=0,0,G239*(1+inflationCurves!K180)^(1/12))</f>
        <v>143.2762549969537</v>
      </c>
      <c r="H240" s="24"/>
      <c r="I240" s="24"/>
      <c r="J240" s="24"/>
      <c r="K240" s="24"/>
      <c r="L240" s="24"/>
      <c r="M240" s="24"/>
      <c r="N240" s="31"/>
      <c r="O240" s="31"/>
    </row>
    <row r="241" spans="1:15" x14ac:dyDescent="0.2">
      <c r="A241" s="20">
        <v>41759</v>
      </c>
      <c r="B241" s="13">
        <f t="shared" si="3"/>
        <v>14</v>
      </c>
      <c r="C241" s="147">
        <v>243.24013883700977</v>
      </c>
      <c r="D241" s="24"/>
      <c r="E241" s="147">
        <f>IF(inflationCurves!G181=0,0,E240*(1+inflationCurves!G181)^(1/12))</f>
        <v>157.82229995745823</v>
      </c>
      <c r="F241" s="24"/>
      <c r="G241" s="147">
        <f>IF(inflationCurves!K181=0,0,G240*(1+inflationCurves!K181)^(1/12))</f>
        <v>143.49055590195806</v>
      </c>
      <c r="H241" s="24"/>
      <c r="I241" s="24"/>
      <c r="J241" s="24"/>
      <c r="K241" s="24"/>
      <c r="L241" s="24"/>
      <c r="M241" s="24"/>
      <c r="N241" s="31"/>
      <c r="O241" s="31"/>
    </row>
    <row r="242" spans="1:15" x14ac:dyDescent="0.2">
      <c r="A242" s="20">
        <v>41790</v>
      </c>
      <c r="B242" s="13">
        <f t="shared" si="3"/>
        <v>14</v>
      </c>
      <c r="C242" s="147">
        <v>243.61449365676197</v>
      </c>
      <c r="D242" s="24"/>
      <c r="E242" s="147">
        <f>IF(inflationCurves!G182=0,0,E241*(1+inflationCurves!G182)^(1/12))</f>
        <v>158.12699510406446</v>
      </c>
      <c r="F242" s="24"/>
      <c r="G242" s="147">
        <f>IF(inflationCurves!K182=0,0,G241*(1+inflationCurves!K182)^(1/12))</f>
        <v>143.70544837355007</v>
      </c>
      <c r="H242" s="24"/>
      <c r="I242" s="24"/>
      <c r="J242" s="24"/>
      <c r="K242" s="24"/>
      <c r="L242" s="24"/>
      <c r="M242" s="24"/>
      <c r="N242" s="31"/>
      <c r="O242" s="31"/>
    </row>
    <row r="243" spans="1:15" x14ac:dyDescent="0.2">
      <c r="A243" s="20">
        <v>41820</v>
      </c>
      <c r="B243" s="13">
        <f t="shared" si="3"/>
        <v>14</v>
      </c>
      <c r="C243" s="147">
        <v>243.98896803542956</v>
      </c>
      <c r="D243" s="24"/>
      <c r="E243" s="147">
        <f>IF(inflationCurves!G183=0,0,E242*(1+inflationCurves!G183)^(1/12))</f>
        <v>158.43065886236778</v>
      </c>
      <c r="F243" s="24"/>
      <c r="G243" s="147">
        <f>IF(inflationCurves!K183=0,0,G242*(1+inflationCurves!K183)^(1/12))</f>
        <v>143.91936881233656</v>
      </c>
      <c r="H243" s="24"/>
      <c r="I243" s="24"/>
      <c r="J243" s="24"/>
      <c r="K243" s="24"/>
      <c r="L243" s="24"/>
      <c r="M243" s="24"/>
      <c r="N243" s="31"/>
      <c r="O243" s="31"/>
    </row>
    <row r="244" spans="1:15" x14ac:dyDescent="0.2">
      <c r="A244" s="20">
        <v>41851</v>
      </c>
      <c r="B244" s="13">
        <f t="shared" si="3"/>
        <v>14</v>
      </c>
      <c r="C244" s="147">
        <v>244.36356106680469</v>
      </c>
      <c r="D244" s="24"/>
      <c r="E244" s="147">
        <f>IF(inflationCurves!G184=0,0,E243*(1+inflationCurves!G184)^(1/12))</f>
        <v>158.73657464158751</v>
      </c>
      <c r="F244" s="24"/>
      <c r="G244" s="147">
        <f>IF(inflationCurves!K184=0,0,G243*(1+inflationCurves!K184)^(1/12))</f>
        <v>144.13488066233865</v>
      </c>
      <c r="H244" s="24"/>
      <c r="I244" s="24"/>
      <c r="J244" s="24"/>
      <c r="K244" s="24"/>
      <c r="L244" s="24"/>
      <c r="M244" s="24"/>
      <c r="N244" s="31"/>
      <c r="O244" s="31"/>
    </row>
    <row r="245" spans="1:15" x14ac:dyDescent="0.2">
      <c r="A245" s="20">
        <v>41882</v>
      </c>
      <c r="B245" s="13">
        <f t="shared" si="3"/>
        <v>14</v>
      </c>
      <c r="C245" s="147">
        <v>244.7383008798204</v>
      </c>
      <c r="D245" s="24"/>
      <c r="E245" s="147">
        <f>IF(inflationCurves!G185=0,0,E244*(1+inflationCurves!G185)^(1/12))</f>
        <v>159.04192872649406</v>
      </c>
      <c r="F245" s="24"/>
      <c r="G245" s="147">
        <f>IF(inflationCurves!K185=0,0,G244*(1+inflationCurves!K185)^(1/12))</f>
        <v>144.34978875534216</v>
      </c>
      <c r="H245" s="24"/>
      <c r="I245" s="24"/>
      <c r="J245" s="24"/>
      <c r="K245" s="24"/>
      <c r="L245" s="24"/>
      <c r="M245" s="24"/>
      <c r="N245" s="31"/>
      <c r="O245" s="31"/>
    </row>
    <row r="246" spans="1:15" x14ac:dyDescent="0.2">
      <c r="A246" s="20">
        <v>41912</v>
      </c>
      <c r="B246" s="13">
        <f t="shared" si="3"/>
        <v>14</v>
      </c>
      <c r="C246" s="147">
        <v>245.11318668382808</v>
      </c>
      <c r="D246" s="24"/>
      <c r="E246" s="147">
        <f>IF(inflationCurves!G186=0,0,E245*(1+inflationCurves!G186)^(1/12))</f>
        <v>159.34954832935622</v>
      </c>
      <c r="F246" s="24"/>
      <c r="G246" s="147">
        <f>IF(inflationCurves!K186=0,0,G245*(1+inflationCurves!K186)^(1/12))</f>
        <v>144.56629817293819</v>
      </c>
      <c r="H246" s="24"/>
      <c r="I246" s="24"/>
      <c r="J246" s="24"/>
      <c r="K246" s="24"/>
      <c r="L246" s="24"/>
      <c r="M246" s="24"/>
      <c r="N246" s="31"/>
      <c r="O246" s="31"/>
    </row>
    <row r="247" spans="1:15" x14ac:dyDescent="0.2">
      <c r="A247" s="20">
        <v>41943</v>
      </c>
      <c r="B247" s="13">
        <f t="shared" si="3"/>
        <v>14</v>
      </c>
      <c r="C247" s="147">
        <v>245.48823175772233</v>
      </c>
      <c r="D247" s="24"/>
      <c r="E247" s="147">
        <f>IF(inflationCurves!G187=0,0,E246*(1+inflationCurves!G187)^(1/12))</f>
        <v>159.65669301649589</v>
      </c>
      <c r="F247" s="24"/>
      <c r="G247" s="147">
        <f>IF(inflationCurves!K187=0,0,G246*(1+inflationCurves!K187)^(1/12))</f>
        <v>144.78227176903235</v>
      </c>
      <c r="H247" s="24"/>
      <c r="I247" s="24"/>
      <c r="J247" s="24"/>
      <c r="K247" s="24"/>
      <c r="L247" s="24"/>
      <c r="M247" s="24"/>
      <c r="N247" s="31"/>
      <c r="O247" s="31"/>
    </row>
    <row r="248" spans="1:15" x14ac:dyDescent="0.2">
      <c r="A248" s="20">
        <v>41973</v>
      </c>
      <c r="B248" s="13">
        <f t="shared" si="3"/>
        <v>14</v>
      </c>
      <c r="C248" s="147">
        <v>245.86346173065849</v>
      </c>
      <c r="D248" s="24"/>
      <c r="E248" s="147">
        <f>IF(inflationCurves!G188=0,0,E247*(1+inflationCurves!G188)^(1/12))</f>
        <v>159.96571266987033</v>
      </c>
      <c r="F248" s="24"/>
      <c r="G248" s="147">
        <f>IF(inflationCurves!K188=0,0,G247*(1+inflationCurves!K188)^(1/12))</f>
        <v>144.99954248431948</v>
      </c>
      <c r="H248" s="24"/>
      <c r="I248" s="24"/>
      <c r="J248" s="24"/>
      <c r="K248" s="24"/>
      <c r="L248" s="24"/>
      <c r="M248" s="24"/>
      <c r="N248" s="31"/>
      <c r="O248" s="31"/>
    </row>
    <row r="249" spans="1:15" x14ac:dyDescent="0.2">
      <c r="A249" s="20">
        <v>42004</v>
      </c>
      <c r="B249" s="13">
        <f t="shared" si="3"/>
        <v>14</v>
      </c>
      <c r="C249" s="147">
        <v>246.23887596865097</v>
      </c>
      <c r="D249" s="24"/>
      <c r="E249" s="147">
        <f>IF(inflationCurves!G189=0,0,E248*(1+inflationCurves!G189)^(1/12))</f>
        <v>160.275633818584</v>
      </c>
      <c r="F249" s="24"/>
      <c r="G249" s="147">
        <f>IF(inflationCurves!K189=0,0,G248*(1+inflationCurves!K189)^(1/12))</f>
        <v>145.2173504680874</v>
      </c>
      <c r="H249" s="24"/>
      <c r="I249" s="24"/>
      <c r="J249" s="24"/>
      <c r="K249" s="24"/>
      <c r="L249" s="24"/>
      <c r="M249" s="24"/>
      <c r="N249" s="31"/>
      <c r="O249" s="31"/>
    </row>
    <row r="250" spans="1:15" x14ac:dyDescent="0.2">
      <c r="A250" s="20">
        <v>42035</v>
      </c>
      <c r="B250" s="13">
        <f t="shared" si="3"/>
        <v>14</v>
      </c>
      <c r="C250" s="147">
        <v>246.61449856891468</v>
      </c>
      <c r="D250" s="24"/>
      <c r="E250" s="147">
        <f>IF(inflationCurves!G190=0,0,E249*(1+inflationCurves!G190)^(1/12))</f>
        <v>160.58626575675316</v>
      </c>
      <c r="F250" s="24"/>
      <c r="G250" s="147">
        <f>IF(inflationCurves!K190=0,0,G249*(1+inflationCurves!K190)^(1/12))</f>
        <v>145.43554805494904</v>
      </c>
      <c r="H250" s="24"/>
      <c r="I250" s="24"/>
      <c r="J250" s="24"/>
      <c r="K250" s="24"/>
      <c r="L250" s="24"/>
      <c r="M250" s="24"/>
      <c r="N250" s="31"/>
      <c r="O250" s="31"/>
    </row>
    <row r="251" spans="1:15" x14ac:dyDescent="0.2">
      <c r="A251" s="20">
        <v>42063</v>
      </c>
      <c r="B251" s="13">
        <f t="shared" si="3"/>
        <v>14</v>
      </c>
      <c r="C251" s="147">
        <v>246.99032899100331</v>
      </c>
      <c r="D251" s="24"/>
      <c r="E251" s="147">
        <f>IF(inflationCurves!G191=0,0,E250*(1+inflationCurves!G191)^(1/12))</f>
        <v>160.89779323324728</v>
      </c>
      <c r="F251" s="24"/>
      <c r="G251" s="147">
        <f>IF(inflationCurves!K191=0,0,G250*(1+inflationCurves!K191)^(1/12))</f>
        <v>145.65427837432753</v>
      </c>
      <c r="H251" s="24"/>
      <c r="I251" s="24"/>
      <c r="J251" s="24"/>
      <c r="K251" s="24"/>
      <c r="L251" s="24"/>
      <c r="M251" s="24"/>
      <c r="N251" s="31"/>
      <c r="O251" s="31"/>
    </row>
    <row r="252" spans="1:15" x14ac:dyDescent="0.2">
      <c r="A252" s="20">
        <v>42094</v>
      </c>
      <c r="B252" s="13">
        <f t="shared" si="3"/>
        <v>15</v>
      </c>
      <c r="C252" s="147">
        <v>247.36637867738403</v>
      </c>
      <c r="D252" s="24"/>
      <c r="E252" s="147">
        <f>IF(inflationCurves!G192=0,0,E251*(1+inflationCurves!G192)^(1/12))</f>
        <v>0</v>
      </c>
      <c r="F252" s="24"/>
      <c r="G252" s="147">
        <f>IF(inflationCurves!K192=0,0,G251*(1+inflationCurves!K192)^(1/12))</f>
        <v>0</v>
      </c>
      <c r="H252" s="24"/>
      <c r="I252" s="24"/>
      <c r="J252" s="24"/>
      <c r="K252" s="24"/>
      <c r="L252" s="24"/>
      <c r="M252" s="24"/>
      <c r="N252" s="31"/>
      <c r="O252" s="31"/>
    </row>
    <row r="253" spans="1:15" x14ac:dyDescent="0.2">
      <c r="A253" s="20">
        <v>42124</v>
      </c>
      <c r="B253" s="13">
        <f t="shared" si="3"/>
        <v>15</v>
      </c>
      <c r="C253" s="147">
        <v>247.74269133901822</v>
      </c>
      <c r="D253" s="24"/>
      <c r="E253" s="147">
        <f>IF(inflationCurves!G193=0,0,E252*(1+inflationCurves!G193)^(1/12))</f>
        <v>0</v>
      </c>
      <c r="F253" s="24"/>
      <c r="G253" s="147">
        <f>IF(inflationCurves!K193=0,0,G252*(1+inflationCurves!K193)^(1/12))</f>
        <v>0</v>
      </c>
      <c r="H253" s="24"/>
      <c r="I253" s="24"/>
      <c r="J253" s="24"/>
      <c r="K253" s="24"/>
      <c r="L253" s="24"/>
      <c r="M253" s="24"/>
      <c r="N253" s="31"/>
      <c r="O253" s="31"/>
    </row>
    <row r="254" spans="1:15" x14ac:dyDescent="0.2">
      <c r="A254" s="20">
        <v>42155</v>
      </c>
      <c r="B254" s="13">
        <f t="shared" si="3"/>
        <v>15</v>
      </c>
      <c r="C254" s="147">
        <v>248.11924415019504</v>
      </c>
      <c r="D254" s="24"/>
      <c r="E254" s="147">
        <f>IF(inflationCurves!G194=0,0,E253*(1+inflationCurves!G194)^(1/12))</f>
        <v>0</v>
      </c>
      <c r="F254" s="24"/>
      <c r="G254" s="147">
        <f>IF(inflationCurves!K194=0,0,G253*(1+inflationCurves!K194)^(1/12))</f>
        <v>0</v>
      </c>
      <c r="H254" s="24"/>
      <c r="I254" s="24"/>
      <c r="J254" s="24"/>
      <c r="K254" s="24"/>
      <c r="L254" s="24"/>
      <c r="M254" s="24"/>
      <c r="N254" s="31"/>
      <c r="O254" s="31"/>
    </row>
    <row r="255" spans="1:15" x14ac:dyDescent="0.2">
      <c r="A255" s="20">
        <v>42185</v>
      </c>
      <c r="B255" s="13">
        <f t="shared" si="3"/>
        <v>15</v>
      </c>
      <c r="C255" s="147">
        <v>248.49605780714293</v>
      </c>
      <c r="D255" s="24"/>
      <c r="E255" s="147">
        <f>IF(inflationCurves!G195=0,0,E254*(1+inflationCurves!G195)^(1/12))</f>
        <v>0</v>
      </c>
      <c r="F255" s="24"/>
      <c r="G255" s="147">
        <f>IF(inflationCurves!K195=0,0,G254*(1+inflationCurves!K195)^(1/12))</f>
        <v>0</v>
      </c>
      <c r="H255" s="24"/>
      <c r="I255" s="24"/>
      <c r="J255" s="24"/>
      <c r="K255" s="24"/>
      <c r="L255" s="24"/>
      <c r="M255" s="24"/>
      <c r="N255" s="31"/>
      <c r="O255" s="31"/>
    </row>
    <row r="256" spans="1:15" x14ac:dyDescent="0.2">
      <c r="A256" s="20">
        <v>42216</v>
      </c>
      <c r="B256" s="13">
        <f t="shared" si="3"/>
        <v>15</v>
      </c>
      <c r="C256" s="147">
        <v>248.87313197114352</v>
      </c>
      <c r="D256" s="24"/>
      <c r="E256" s="147">
        <f>IF(inflationCurves!G196=0,0,E255*(1+inflationCurves!G196)^(1/12))</f>
        <v>0</v>
      </c>
      <c r="F256" s="24"/>
      <c r="G256" s="147">
        <f>IF(inflationCurves!K196=0,0,G255*(1+inflationCurves!K196)^(1/12))</f>
        <v>0</v>
      </c>
      <c r="H256" s="24"/>
      <c r="I256" s="24"/>
      <c r="J256" s="24"/>
      <c r="K256" s="24"/>
      <c r="L256" s="24"/>
      <c r="M256" s="24"/>
      <c r="N256" s="31"/>
      <c r="O256" s="31"/>
    </row>
    <row r="257" spans="1:15" x14ac:dyDescent="0.2">
      <c r="A257" s="20">
        <v>42247</v>
      </c>
      <c r="B257" s="13">
        <f t="shared" si="3"/>
        <v>15</v>
      </c>
      <c r="C257" s="147">
        <v>249.25048610792547</v>
      </c>
      <c r="D257" s="24"/>
      <c r="E257" s="147">
        <f>IF(inflationCurves!G197=0,0,E256*(1+inflationCurves!G197)^(1/12))</f>
        <v>0</v>
      </c>
      <c r="F257" s="24"/>
      <c r="G257" s="147">
        <f>IF(inflationCurves!K197=0,0,G256*(1+inflationCurves!K197)^(1/12))</f>
        <v>0</v>
      </c>
      <c r="H257" s="24"/>
      <c r="I257" s="24"/>
      <c r="J257" s="24"/>
      <c r="K257" s="24"/>
      <c r="L257" s="24"/>
      <c r="M257" s="24"/>
      <c r="N257" s="31"/>
      <c r="O257" s="31"/>
    </row>
    <row r="258" spans="1:15" x14ac:dyDescent="0.2">
      <c r="A258" s="20">
        <v>42277</v>
      </c>
      <c r="B258" s="13">
        <f t="shared" si="3"/>
        <v>15</v>
      </c>
      <c r="C258" s="147">
        <v>249.6281199499478</v>
      </c>
      <c r="D258" s="24"/>
      <c r="E258" s="147">
        <f>IF(inflationCurves!G198=0,0,E257*(1+inflationCurves!G198)^(1/12))</f>
        <v>0</v>
      </c>
      <c r="F258" s="24"/>
      <c r="G258" s="147">
        <f>IF(inflationCurves!K198=0,0,G257*(1+inflationCurves!K198)^(1/12))</f>
        <v>0</v>
      </c>
      <c r="H258" s="24"/>
      <c r="I258" s="24"/>
      <c r="J258" s="24"/>
      <c r="K258" s="24"/>
      <c r="L258" s="24"/>
      <c r="M258" s="24"/>
      <c r="N258" s="31"/>
      <c r="O258" s="31"/>
    </row>
    <row r="259" spans="1:15" x14ac:dyDescent="0.2">
      <c r="A259" s="20">
        <v>42308</v>
      </c>
      <c r="B259" s="13">
        <f t="shared" si="3"/>
        <v>15</v>
      </c>
      <c r="C259" s="147">
        <v>250.00604282501553</v>
      </c>
      <c r="D259" s="24"/>
      <c r="E259" s="147">
        <f>IF(inflationCurves!G199=0,0,E258*(1+inflationCurves!G199)^(1/12))</f>
        <v>0</v>
      </c>
      <c r="F259" s="24"/>
      <c r="G259" s="147">
        <f>IF(inflationCurves!K199=0,0,G258*(1+inflationCurves!K199)^(1/12))</f>
        <v>0</v>
      </c>
      <c r="H259" s="24"/>
      <c r="I259" s="24"/>
      <c r="J259" s="24"/>
      <c r="K259" s="24"/>
      <c r="L259" s="24"/>
      <c r="M259" s="24"/>
      <c r="N259" s="31"/>
      <c r="O259" s="31"/>
    </row>
    <row r="260" spans="1:15" x14ac:dyDescent="0.2">
      <c r="A260" s="20">
        <v>42338</v>
      </c>
      <c r="B260" s="13">
        <f t="shared" si="3"/>
        <v>15</v>
      </c>
      <c r="C260" s="147">
        <v>250.38427248452058</v>
      </c>
      <c r="D260" s="24"/>
      <c r="E260" s="147">
        <f>IF(inflationCurves!G200=0,0,E259*(1+inflationCurves!G200)^(1/12))</f>
        <v>0</v>
      </c>
      <c r="F260" s="24"/>
      <c r="G260" s="147">
        <f>IF(inflationCurves!K200=0,0,G259*(1+inflationCurves!K200)^(1/12))</f>
        <v>0</v>
      </c>
      <c r="H260" s="24"/>
      <c r="I260" s="24"/>
      <c r="J260" s="24"/>
      <c r="K260" s="24"/>
      <c r="L260" s="24"/>
      <c r="M260" s="24"/>
      <c r="N260" s="31"/>
      <c r="O260" s="31"/>
    </row>
    <row r="261" spans="1:15" x14ac:dyDescent="0.2">
      <c r="A261" s="20">
        <v>42369</v>
      </c>
      <c r="B261" s="13">
        <f t="shared" si="3"/>
        <v>15</v>
      </c>
      <c r="C261" s="147">
        <v>250.7628087587652</v>
      </c>
      <c r="D261" s="24"/>
      <c r="E261" s="147">
        <f>IF(inflationCurves!G201=0,0,E260*(1+inflationCurves!G201)^(1/12))</f>
        <v>0</v>
      </c>
      <c r="F261" s="24"/>
      <c r="G261" s="147">
        <f>IF(inflationCurves!K201=0,0,G260*(1+inflationCurves!K201)^(1/12))</f>
        <v>0</v>
      </c>
      <c r="H261" s="24"/>
      <c r="I261" s="24"/>
      <c r="J261" s="24"/>
      <c r="K261" s="24"/>
      <c r="L261" s="24"/>
      <c r="M261" s="24"/>
      <c r="N261" s="31"/>
      <c r="O261" s="31"/>
    </row>
    <row r="262" spans="1:15" x14ac:dyDescent="0.2">
      <c r="A262" s="20">
        <v>42400</v>
      </c>
      <c r="B262" s="13">
        <f t="shared" si="3"/>
        <v>15</v>
      </c>
      <c r="C262" s="147">
        <v>251.14166835043616</v>
      </c>
      <c r="D262" s="24"/>
      <c r="E262" s="147">
        <f>IF(inflationCurves!G202=0,0,E261*(1+inflationCurves!G202)^(1/12))</f>
        <v>0</v>
      </c>
      <c r="F262" s="24"/>
      <c r="G262" s="147">
        <f>IF(inflationCurves!K202=0,0,G261*(1+inflationCurves!K202)^(1/12))</f>
        <v>0</v>
      </c>
      <c r="H262" s="24"/>
      <c r="I262" s="24"/>
      <c r="J262" s="24"/>
      <c r="K262" s="24"/>
      <c r="L262" s="24"/>
      <c r="M262" s="24"/>
      <c r="N262" s="31"/>
      <c r="O262" s="31"/>
    </row>
    <row r="263" spans="1:15" x14ac:dyDescent="0.2">
      <c r="A263" s="20">
        <v>42429</v>
      </c>
      <c r="B263" s="13">
        <f t="shared" si="3"/>
        <v>15</v>
      </c>
      <c r="C263" s="147">
        <v>251.5208511490797</v>
      </c>
      <c r="D263" s="24"/>
      <c r="E263" s="147">
        <f>IF(inflationCurves!G203=0,0,E262*(1+inflationCurves!G203)^(1/12))</f>
        <v>0</v>
      </c>
      <c r="F263" s="24"/>
      <c r="G263" s="147">
        <f>IF(inflationCurves!K203=0,0,G262*(1+inflationCurves!K203)^(1/12))</f>
        <v>0</v>
      </c>
      <c r="H263" s="24"/>
      <c r="I263" s="24"/>
      <c r="J263" s="24"/>
      <c r="K263" s="24"/>
      <c r="L263" s="24"/>
      <c r="M263" s="24"/>
      <c r="N263" s="31"/>
      <c r="O263" s="31"/>
    </row>
    <row r="264" spans="1:15" x14ac:dyDescent="0.2">
      <c r="A264" s="20">
        <v>42460</v>
      </c>
      <c r="B264" s="13">
        <f t="shared" ref="B264:B327" si="4">IF(A264-$A$2&lt;0,0,INT((A264-$A$2)/365))</f>
        <v>16</v>
      </c>
      <c r="C264" s="147">
        <v>251.90036521912759</v>
      </c>
      <c r="D264" s="24"/>
      <c r="E264" s="147">
        <f>IF(inflationCurves!G204=0,0,E263*(1+inflationCurves!G204)^(1/12))</f>
        <v>0</v>
      </c>
      <c r="F264" s="24"/>
      <c r="G264" s="147">
        <f>IF(inflationCurves!K204=0,0,G263*(1+inflationCurves!K204)^(1/12))</f>
        <v>0</v>
      </c>
      <c r="H264" s="24"/>
      <c r="I264" s="24"/>
      <c r="J264" s="24"/>
      <c r="K264" s="24"/>
      <c r="L264" s="24"/>
      <c r="M264" s="24"/>
      <c r="N264" s="31"/>
      <c r="O264" s="31"/>
    </row>
    <row r="265" spans="1:15" x14ac:dyDescent="0.2">
      <c r="A265" s="20">
        <v>42490</v>
      </c>
      <c r="B265" s="13">
        <f t="shared" si="4"/>
        <v>16</v>
      </c>
      <c r="C265" s="147">
        <v>252.28023322157185</v>
      </c>
      <c r="D265" s="24"/>
      <c r="E265" s="147">
        <f>IF(inflationCurves!G205=0,0,E264*(1+inflationCurves!G205)^(1/12))</f>
        <v>0</v>
      </c>
      <c r="F265" s="24"/>
      <c r="G265" s="147">
        <f>IF(inflationCurves!K205=0,0,G264*(1+inflationCurves!K205)^(1/12))</f>
        <v>0</v>
      </c>
      <c r="H265" s="24"/>
      <c r="I265" s="24"/>
      <c r="J265" s="24"/>
      <c r="K265" s="24"/>
      <c r="L265" s="24"/>
      <c r="M265" s="24"/>
      <c r="N265" s="31"/>
      <c r="O265" s="31"/>
    </row>
    <row r="266" spans="1:15" x14ac:dyDescent="0.2">
      <c r="A266" s="20">
        <v>42521</v>
      </c>
      <c r="B266" s="13">
        <f t="shared" si="4"/>
        <v>16</v>
      </c>
      <c r="C266" s="147">
        <v>252.66044748393122</v>
      </c>
      <c r="D266" s="24"/>
      <c r="E266" s="147">
        <f>IF(inflationCurves!G206=0,0,E265*(1+inflationCurves!G206)^(1/12))</f>
        <v>0</v>
      </c>
      <c r="F266" s="24"/>
      <c r="G266" s="147">
        <f>IF(inflationCurves!K206=0,0,G265*(1+inflationCurves!K206)^(1/12))</f>
        <v>0</v>
      </c>
      <c r="H266" s="24"/>
      <c r="I266" s="24"/>
      <c r="J266" s="24"/>
      <c r="K266" s="24"/>
      <c r="L266" s="24"/>
      <c r="M266" s="24"/>
      <c r="N266" s="31"/>
      <c r="O266" s="31"/>
    </row>
    <row r="267" spans="1:15" x14ac:dyDescent="0.2">
      <c r="A267" s="20">
        <v>42551</v>
      </c>
      <c r="B267" s="13">
        <f t="shared" si="4"/>
        <v>16</v>
      </c>
      <c r="C267" s="147">
        <v>253.0410223706937</v>
      </c>
      <c r="D267" s="24"/>
      <c r="E267" s="147">
        <f>IF(inflationCurves!G207=0,0,E266*(1+inflationCurves!G207)^(1/12))</f>
        <v>0</v>
      </c>
      <c r="F267" s="24"/>
      <c r="G267" s="147">
        <f>IF(inflationCurves!K207=0,0,G266*(1+inflationCurves!K207)^(1/12))</f>
        <v>0</v>
      </c>
      <c r="H267" s="24"/>
      <c r="I267" s="24"/>
      <c r="J267" s="24"/>
      <c r="K267" s="24"/>
      <c r="L267" s="24"/>
      <c r="M267" s="24"/>
      <c r="N267" s="31"/>
      <c r="O267" s="31"/>
    </row>
    <row r="268" spans="1:15" x14ac:dyDescent="0.2">
      <c r="A268" s="20">
        <v>42582</v>
      </c>
      <c r="B268" s="13">
        <f t="shared" si="4"/>
        <v>16</v>
      </c>
      <c r="C268" s="147">
        <v>253.42195790235019</v>
      </c>
      <c r="D268" s="24"/>
      <c r="E268" s="147">
        <f>IF(inflationCurves!G208=0,0,E267*(1+inflationCurves!G208)^(1/12))</f>
        <v>0</v>
      </c>
      <c r="F268" s="24"/>
      <c r="G268" s="147">
        <f>IF(inflationCurves!K208=0,0,G267*(1+inflationCurves!K208)^(1/12))</f>
        <v>0</v>
      </c>
      <c r="H268" s="24"/>
      <c r="I268" s="24"/>
      <c r="J268" s="24"/>
      <c r="K268" s="24"/>
      <c r="L268" s="24"/>
      <c r="M268" s="24"/>
      <c r="N268" s="31"/>
      <c r="O268" s="31"/>
    </row>
    <row r="269" spans="1:15" x14ac:dyDescent="0.2">
      <c r="A269" s="20">
        <v>42613</v>
      </c>
      <c r="B269" s="13">
        <f t="shared" si="4"/>
        <v>16</v>
      </c>
      <c r="C269" s="147">
        <v>253.80326760530087</v>
      </c>
      <c r="D269" s="24"/>
      <c r="E269" s="147">
        <f>IF(inflationCurves!G209=0,0,E268*(1+inflationCurves!G209)^(1/12))</f>
        <v>0</v>
      </c>
      <c r="F269" s="24"/>
      <c r="G269" s="147">
        <f>IF(inflationCurves!K209=0,0,G268*(1+inflationCurves!K209)^(1/12))</f>
        <v>0</v>
      </c>
      <c r="H269" s="24"/>
      <c r="I269" s="24"/>
      <c r="J269" s="24"/>
      <c r="K269" s="24"/>
      <c r="L269" s="24"/>
      <c r="M269" s="24"/>
      <c r="N269" s="31"/>
      <c r="O269" s="31"/>
    </row>
    <row r="270" spans="1:15" x14ac:dyDescent="0.2">
      <c r="A270" s="20">
        <v>42643</v>
      </c>
      <c r="B270" s="13">
        <f t="shared" si="4"/>
        <v>16</v>
      </c>
      <c r="C270" s="147">
        <v>254.18495154675745</v>
      </c>
      <c r="D270" s="24"/>
      <c r="E270" s="147">
        <f>IF(inflationCurves!G210=0,0,E269*(1+inflationCurves!G210)^(1/12))</f>
        <v>0</v>
      </c>
      <c r="F270" s="24"/>
      <c r="G270" s="147">
        <f>IF(inflationCurves!K210=0,0,G269*(1+inflationCurves!K210)^(1/12))</f>
        <v>0</v>
      </c>
      <c r="H270" s="24"/>
      <c r="I270" s="24"/>
      <c r="J270" s="24"/>
      <c r="K270" s="24"/>
      <c r="L270" s="24"/>
      <c r="M270" s="24"/>
      <c r="N270" s="31"/>
      <c r="O270" s="31"/>
    </row>
    <row r="271" spans="1:15" x14ac:dyDescent="0.2">
      <c r="A271" s="20">
        <v>42674</v>
      </c>
      <c r="B271" s="13">
        <f t="shared" si="4"/>
        <v>16</v>
      </c>
      <c r="C271" s="147">
        <v>254.56701633824684</v>
      </c>
      <c r="D271" s="24"/>
      <c r="E271" s="147">
        <f>IF(inflationCurves!G211=0,0,E270*(1+inflationCurves!G211)^(1/12))</f>
        <v>0</v>
      </c>
      <c r="F271" s="24"/>
      <c r="G271" s="147">
        <f>IF(inflationCurves!K211=0,0,G270*(1+inflationCurves!K211)^(1/12))</f>
        <v>0</v>
      </c>
      <c r="H271" s="24"/>
      <c r="I271" s="24"/>
      <c r="J271" s="24"/>
      <c r="K271" s="24"/>
      <c r="L271" s="24"/>
      <c r="M271" s="24"/>
      <c r="N271" s="31"/>
      <c r="O271" s="31"/>
    </row>
    <row r="272" spans="1:15" x14ac:dyDescent="0.2">
      <c r="A272" s="20">
        <v>42704</v>
      </c>
      <c r="B272" s="13">
        <f t="shared" si="4"/>
        <v>16</v>
      </c>
      <c r="C272" s="147">
        <v>254.94947433984038</v>
      </c>
      <c r="D272" s="24"/>
      <c r="E272" s="147">
        <f>IF(inflationCurves!G212=0,0,E271*(1+inflationCurves!G212)^(1/12))</f>
        <v>0</v>
      </c>
      <c r="F272" s="24"/>
      <c r="G272" s="147">
        <f>IF(inflationCurves!K212=0,0,G271*(1+inflationCurves!K212)^(1/12))</f>
        <v>0</v>
      </c>
      <c r="H272" s="24"/>
      <c r="I272" s="24"/>
      <c r="J272" s="24"/>
      <c r="K272" s="24"/>
      <c r="L272" s="24"/>
      <c r="M272" s="24"/>
      <c r="N272" s="31"/>
      <c r="O272" s="31"/>
    </row>
    <row r="273" spans="1:15" x14ac:dyDescent="0.2">
      <c r="A273" s="20">
        <v>42735</v>
      </c>
      <c r="B273" s="13">
        <f t="shared" si="4"/>
        <v>16</v>
      </c>
      <c r="C273" s="147">
        <v>255.33232568377633</v>
      </c>
      <c r="D273" s="24"/>
      <c r="E273" s="147">
        <f>IF(inflationCurves!G213=0,0,E272*(1+inflationCurves!G213)^(1/12))</f>
        <v>0</v>
      </c>
      <c r="F273" s="24"/>
      <c r="G273" s="147">
        <f>IF(inflationCurves!K213=0,0,G272*(1+inflationCurves!K213)^(1/12))</f>
        <v>0</v>
      </c>
      <c r="H273" s="24"/>
      <c r="I273" s="24"/>
      <c r="J273" s="24"/>
      <c r="K273" s="24"/>
      <c r="L273" s="24"/>
      <c r="M273" s="24"/>
      <c r="N273" s="31"/>
      <c r="O273" s="31"/>
    </row>
    <row r="274" spans="1:15" x14ac:dyDescent="0.2">
      <c r="A274" s="20">
        <v>42766</v>
      </c>
      <c r="B274" s="13">
        <f t="shared" si="4"/>
        <v>16</v>
      </c>
      <c r="C274" s="147">
        <v>255.71558201736534</v>
      </c>
      <c r="D274" s="24"/>
      <c r="E274" s="147">
        <f>IF(inflationCurves!G214=0,0,E273*(1+inflationCurves!G214)^(1/12))</f>
        <v>0</v>
      </c>
      <c r="F274" s="24"/>
      <c r="G274" s="147">
        <f>IF(inflationCurves!K214=0,0,G273*(1+inflationCurves!K214)^(1/12))</f>
        <v>0</v>
      </c>
      <c r="H274" s="24"/>
      <c r="I274" s="24"/>
      <c r="J274" s="24"/>
      <c r="K274" s="24"/>
      <c r="L274" s="24"/>
      <c r="M274" s="24"/>
      <c r="N274" s="31"/>
      <c r="O274" s="31"/>
    </row>
    <row r="275" spans="1:15" x14ac:dyDescent="0.2">
      <c r="A275" s="20">
        <v>42794</v>
      </c>
      <c r="B275" s="13">
        <f t="shared" si="4"/>
        <v>16</v>
      </c>
      <c r="C275" s="147">
        <v>256.09924351270689</v>
      </c>
      <c r="D275" s="24"/>
      <c r="E275" s="147">
        <f>IF(inflationCurves!G215=0,0,E274*(1+inflationCurves!G215)^(1/12))</f>
        <v>0</v>
      </c>
      <c r="F275" s="24"/>
      <c r="G275" s="147">
        <f>IF(inflationCurves!K215=0,0,G274*(1+inflationCurves!K215)^(1/12))</f>
        <v>0</v>
      </c>
      <c r="H275" s="24"/>
      <c r="I275" s="24"/>
      <c r="J275" s="24"/>
      <c r="K275" s="24"/>
      <c r="L275" s="24"/>
      <c r="M275" s="24"/>
      <c r="N275" s="31"/>
      <c r="O275" s="31"/>
    </row>
    <row r="276" spans="1:15" x14ac:dyDescent="0.2">
      <c r="A276" s="20">
        <v>42825</v>
      </c>
      <c r="B276" s="13">
        <f t="shared" si="4"/>
        <v>17</v>
      </c>
      <c r="C276" s="147">
        <v>256.48331592207535</v>
      </c>
      <c r="D276" s="24"/>
      <c r="E276" s="147">
        <f>IF(inflationCurves!G216=0,0,E275*(1+inflationCurves!G216)^(1/12))</f>
        <v>0</v>
      </c>
      <c r="F276" s="24"/>
      <c r="G276" s="147">
        <f>IF(inflationCurves!K216=0,0,G275*(1+inflationCurves!K216)^(1/12))</f>
        <v>0</v>
      </c>
      <c r="H276" s="24"/>
      <c r="I276" s="24"/>
      <c r="J276" s="24"/>
      <c r="K276" s="24"/>
      <c r="L276" s="24"/>
      <c r="M276" s="24"/>
      <c r="N276" s="31"/>
      <c r="O276" s="31"/>
    </row>
    <row r="277" spans="1:15" x14ac:dyDescent="0.2">
      <c r="A277" s="20">
        <v>42855</v>
      </c>
      <c r="B277" s="13">
        <f t="shared" si="4"/>
        <v>17</v>
      </c>
      <c r="C277" s="147">
        <v>256.86782004004664</v>
      </c>
      <c r="D277" s="24"/>
      <c r="E277" s="147">
        <f>IF(inflationCurves!G217=0,0,E276*(1+inflationCurves!G217)^(1/12))</f>
        <v>0</v>
      </c>
      <c r="F277" s="24"/>
      <c r="G277" s="147">
        <f>IF(inflationCurves!K217=0,0,G276*(1+inflationCurves!K217)^(1/12))</f>
        <v>0</v>
      </c>
      <c r="H277" s="24"/>
      <c r="I277" s="24"/>
      <c r="J277" s="24"/>
      <c r="K277" s="24"/>
      <c r="L277" s="24"/>
      <c r="M277" s="24"/>
      <c r="N277" s="31"/>
      <c r="O277" s="31"/>
    </row>
    <row r="278" spans="1:15" x14ac:dyDescent="0.2">
      <c r="A278" s="20">
        <v>42886</v>
      </c>
      <c r="B278" s="13">
        <f t="shared" si="4"/>
        <v>17</v>
      </c>
      <c r="C278" s="147">
        <v>257.25274564938559</v>
      </c>
      <c r="D278" s="24"/>
      <c r="E278" s="147">
        <f>IF(inflationCurves!G218=0,0,E277*(1+inflationCurves!G218)^(1/12))</f>
        <v>0</v>
      </c>
      <c r="F278" s="24"/>
      <c r="G278" s="147">
        <f>IF(inflationCurves!K218=0,0,G277*(1+inflationCurves!K218)^(1/12))</f>
        <v>0</v>
      </c>
      <c r="H278" s="24"/>
      <c r="I278" s="24"/>
      <c r="J278" s="24"/>
      <c r="K278" s="24"/>
      <c r="L278" s="24"/>
      <c r="M278" s="24"/>
      <c r="N278" s="31"/>
      <c r="O278" s="31"/>
    </row>
    <row r="279" spans="1:15" x14ac:dyDescent="0.2">
      <c r="A279" s="20">
        <v>42916</v>
      </c>
      <c r="B279" s="13">
        <f t="shared" si="4"/>
        <v>17</v>
      </c>
      <c r="C279" s="147">
        <v>257.63810282015044</v>
      </c>
      <c r="D279" s="24"/>
      <c r="E279" s="147">
        <f>IF(inflationCurves!G219=0,0,E278*(1+inflationCurves!G219)^(1/12))</f>
        <v>0</v>
      </c>
      <c r="F279" s="24"/>
      <c r="G279" s="147">
        <f>IF(inflationCurves!K219=0,0,G278*(1+inflationCurves!K219)^(1/12))</f>
        <v>0</v>
      </c>
      <c r="H279" s="24"/>
      <c r="I279" s="24"/>
      <c r="J279" s="24"/>
      <c r="K279" s="24"/>
      <c r="L279" s="24"/>
      <c r="M279" s="24"/>
      <c r="N279" s="31"/>
      <c r="O279" s="31"/>
    </row>
    <row r="280" spans="1:15" x14ac:dyDescent="0.2">
      <c r="A280" s="20">
        <v>42947</v>
      </c>
      <c r="B280" s="13">
        <f t="shared" si="4"/>
        <v>17</v>
      </c>
      <c r="C280" s="147">
        <v>258.02389181341448</v>
      </c>
      <c r="D280" s="24"/>
      <c r="E280" s="147">
        <f>IF(inflationCurves!G220=0,0,E279*(1+inflationCurves!G220)^(1/12))</f>
        <v>0</v>
      </c>
      <c r="F280" s="24"/>
      <c r="G280" s="147">
        <f>IF(inflationCurves!K220=0,0,G279*(1+inflationCurves!K220)^(1/12))</f>
        <v>0</v>
      </c>
      <c r="H280" s="24"/>
      <c r="I280" s="24"/>
      <c r="J280" s="24"/>
      <c r="K280" s="24"/>
      <c r="L280" s="24"/>
      <c r="M280" s="24"/>
      <c r="N280" s="31"/>
      <c r="O280" s="31"/>
    </row>
    <row r="281" spans="1:15" x14ac:dyDescent="0.2">
      <c r="A281" s="20">
        <v>42978</v>
      </c>
      <c r="B281" s="13">
        <f t="shared" si="4"/>
        <v>17</v>
      </c>
      <c r="C281" s="147">
        <v>258.41012213018672</v>
      </c>
      <c r="D281" s="24"/>
      <c r="E281" s="147">
        <f>IF(inflationCurves!G221=0,0,E280*(1+inflationCurves!G221)^(1/12))</f>
        <v>0</v>
      </c>
      <c r="F281" s="24"/>
      <c r="G281" s="147">
        <f>IF(inflationCurves!K221=0,0,G280*(1+inflationCurves!K221)^(1/12))</f>
        <v>0</v>
      </c>
      <c r="H281" s="24"/>
      <c r="I281" s="24"/>
      <c r="J281" s="24"/>
      <c r="K281" s="24"/>
      <c r="L281" s="24"/>
      <c r="M281" s="24"/>
      <c r="N281" s="31"/>
      <c r="O281" s="31"/>
    </row>
    <row r="282" spans="1:15" x14ac:dyDescent="0.2">
      <c r="A282" s="20">
        <v>43008</v>
      </c>
      <c r="B282" s="13">
        <f t="shared" si="4"/>
        <v>17</v>
      </c>
      <c r="C282" s="147">
        <v>258.79679406400152</v>
      </c>
      <c r="D282" s="24"/>
      <c r="E282" s="147">
        <f>IF(inflationCurves!G222=0,0,E281*(1+inflationCurves!G222)^(1/12))</f>
        <v>0</v>
      </c>
      <c r="F282" s="24"/>
      <c r="G282" s="147">
        <f>IF(inflationCurves!K222=0,0,G281*(1+inflationCurves!K222)^(1/12))</f>
        <v>0</v>
      </c>
      <c r="H282" s="24"/>
      <c r="I282" s="24"/>
      <c r="J282" s="24"/>
      <c r="K282" s="24"/>
      <c r="L282" s="24"/>
      <c r="M282" s="24"/>
      <c r="N282" s="31"/>
      <c r="O282" s="31"/>
    </row>
    <row r="283" spans="1:15" x14ac:dyDescent="0.2">
      <c r="A283" s="20">
        <v>43039</v>
      </c>
      <c r="B283" s="13">
        <f t="shared" si="4"/>
        <v>17</v>
      </c>
      <c r="C283" s="147">
        <v>259.18391238681465</v>
      </c>
      <c r="D283" s="24"/>
      <c r="E283" s="147">
        <f>IF(inflationCurves!G223=0,0,E282*(1+inflationCurves!G223)^(1/12))</f>
        <v>0</v>
      </c>
      <c r="F283" s="24"/>
      <c r="G283" s="147">
        <f>IF(inflationCurves!K223=0,0,G282*(1+inflationCurves!K223)^(1/12))</f>
        <v>0</v>
      </c>
      <c r="H283" s="24"/>
      <c r="I283" s="24"/>
      <c r="J283" s="24"/>
      <c r="K283" s="24"/>
      <c r="L283" s="24"/>
      <c r="M283" s="24"/>
      <c r="N283" s="31"/>
      <c r="O283" s="31"/>
    </row>
    <row r="284" spans="1:15" x14ac:dyDescent="0.2">
      <c r="A284" s="20">
        <v>43069</v>
      </c>
      <c r="B284" s="13">
        <f t="shared" si="4"/>
        <v>17</v>
      </c>
      <c r="C284" s="147">
        <v>259.57148580814328</v>
      </c>
      <c r="D284" s="24"/>
      <c r="E284" s="147">
        <f>IF(inflationCurves!G224=0,0,E283*(1+inflationCurves!G224)^(1/12))</f>
        <v>0</v>
      </c>
      <c r="F284" s="24"/>
      <c r="G284" s="147">
        <f>IF(inflationCurves!K224=0,0,G283*(1+inflationCurves!K224)^(1/12))</f>
        <v>0</v>
      </c>
      <c r="H284" s="24"/>
      <c r="I284" s="24"/>
      <c r="J284" s="24"/>
      <c r="K284" s="24"/>
      <c r="L284" s="24"/>
      <c r="M284" s="24"/>
      <c r="N284" s="31"/>
      <c r="O284" s="31"/>
    </row>
    <row r="285" spans="1:15" x14ac:dyDescent="0.2">
      <c r="A285" s="20">
        <v>43100</v>
      </c>
      <c r="B285" s="13">
        <f t="shared" si="4"/>
        <v>17</v>
      </c>
      <c r="C285" s="147">
        <v>259.95951466715411</v>
      </c>
      <c r="D285" s="24"/>
      <c r="E285" s="147">
        <f>IF(inflationCurves!G225=0,0,E284*(1+inflationCurves!G225)^(1/12))</f>
        <v>0</v>
      </c>
      <c r="F285" s="24"/>
      <c r="G285" s="147">
        <f>IF(inflationCurves!K225=0,0,G284*(1+inflationCurves!K225)^(1/12))</f>
        <v>0</v>
      </c>
      <c r="H285" s="24"/>
      <c r="I285" s="24"/>
      <c r="J285" s="24"/>
      <c r="K285" s="24"/>
      <c r="L285" s="24"/>
      <c r="M285" s="24"/>
      <c r="N285" s="31"/>
      <c r="O285" s="31"/>
    </row>
    <row r="286" spans="1:15" x14ac:dyDescent="0.2">
      <c r="A286" s="20">
        <v>43131</v>
      </c>
      <c r="B286" s="13">
        <f t="shared" si="4"/>
        <v>17</v>
      </c>
      <c r="C286" s="147">
        <v>260.34800718990448</v>
      </c>
      <c r="D286" s="24"/>
      <c r="E286" s="147">
        <f>IF(inflationCurves!G226=0,0,E285*(1+inflationCurves!G226)^(1/12))</f>
        <v>0</v>
      </c>
      <c r="F286" s="24"/>
      <c r="G286" s="147">
        <f>IF(inflationCurves!K226=0,0,G285*(1+inflationCurves!K226)^(1/12))</f>
        <v>0</v>
      </c>
      <c r="H286" s="24"/>
      <c r="I286" s="24"/>
      <c r="J286" s="24"/>
      <c r="K286" s="24"/>
      <c r="L286" s="24"/>
      <c r="M286" s="24"/>
      <c r="N286" s="31"/>
      <c r="O286" s="31"/>
    </row>
    <row r="287" spans="1:15" x14ac:dyDescent="0.2">
      <c r="A287" s="20">
        <v>43159</v>
      </c>
      <c r="B287" s="13">
        <f t="shared" si="4"/>
        <v>17</v>
      </c>
      <c r="C287" s="147">
        <v>260.73696374381046</v>
      </c>
      <c r="D287" s="24"/>
      <c r="E287" s="147">
        <f>IF(inflationCurves!G227=0,0,E286*(1+inflationCurves!G227)^(1/12))</f>
        <v>0</v>
      </c>
      <c r="F287" s="24"/>
      <c r="G287" s="147">
        <f>IF(inflationCurves!K227=0,0,G286*(1+inflationCurves!K227)^(1/12))</f>
        <v>0</v>
      </c>
      <c r="H287" s="24"/>
      <c r="I287" s="24"/>
      <c r="J287" s="24"/>
      <c r="K287" s="24"/>
      <c r="L287" s="24"/>
      <c r="M287" s="24"/>
      <c r="N287" s="31"/>
      <c r="O287" s="31"/>
    </row>
    <row r="288" spans="1:15" x14ac:dyDescent="0.2">
      <c r="A288" s="20">
        <v>43190</v>
      </c>
      <c r="B288" s="13">
        <f t="shared" si="4"/>
        <v>18</v>
      </c>
      <c r="C288" s="147">
        <v>261.12638851949345</v>
      </c>
      <c r="D288" s="24"/>
      <c r="E288" s="147">
        <f>IF(inflationCurves!G228=0,0,E287*(1+inflationCurves!G228)^(1/12))</f>
        <v>0</v>
      </c>
      <c r="F288" s="24"/>
      <c r="G288" s="147">
        <f>IF(inflationCurves!K228=0,0,G287*(1+inflationCurves!K228)^(1/12))</f>
        <v>0</v>
      </c>
      <c r="H288" s="24"/>
      <c r="I288" s="24"/>
      <c r="J288" s="24"/>
      <c r="K288" s="24"/>
      <c r="L288" s="24"/>
      <c r="M288" s="24"/>
      <c r="N288" s="31"/>
      <c r="O288" s="31"/>
    </row>
    <row r="289" spans="1:15" x14ac:dyDescent="0.2">
      <c r="A289" s="20">
        <v>43220</v>
      </c>
      <c r="B289" s="13">
        <f t="shared" si="4"/>
        <v>18</v>
      </c>
      <c r="C289" s="147">
        <v>261.51629602126832</v>
      </c>
      <c r="D289" s="24"/>
      <c r="E289" s="147">
        <f>IF(inflationCurves!G229=0,0,E288*(1+inflationCurves!G229)^(1/12))</f>
        <v>0</v>
      </c>
      <c r="F289" s="24"/>
      <c r="G289" s="147">
        <f>IF(inflationCurves!K229=0,0,G288*(1+inflationCurves!K229)^(1/12))</f>
        <v>0</v>
      </c>
      <c r="H289" s="24"/>
      <c r="I289" s="24"/>
      <c r="J289" s="24"/>
      <c r="K289" s="24"/>
      <c r="L289" s="24"/>
      <c r="M289" s="24"/>
      <c r="N289" s="31"/>
      <c r="O289" s="31"/>
    </row>
    <row r="290" spans="1:15" x14ac:dyDescent="0.2">
      <c r="A290" s="20">
        <v>43251</v>
      </c>
      <c r="B290" s="13">
        <f t="shared" si="4"/>
        <v>18</v>
      </c>
      <c r="C290" s="147">
        <v>261.90667949758796</v>
      </c>
      <c r="D290" s="24"/>
      <c r="E290" s="147">
        <f>IF(inflationCurves!G230=0,0,E289*(1+inflationCurves!G230)^(1/12))</f>
        <v>0</v>
      </c>
      <c r="F290" s="24"/>
      <c r="G290" s="147">
        <f>IF(inflationCurves!K230=0,0,G289*(1+inflationCurves!K230)^(1/12))</f>
        <v>0</v>
      </c>
      <c r="H290" s="24"/>
      <c r="I290" s="24"/>
      <c r="J290" s="24"/>
      <c r="K290" s="24"/>
      <c r="L290" s="24"/>
      <c r="M290" s="24"/>
      <c r="N290" s="31"/>
      <c r="O290" s="31"/>
    </row>
    <row r="291" spans="1:15" x14ac:dyDescent="0.2">
      <c r="A291" s="20">
        <v>43281</v>
      </c>
      <c r="B291" s="13">
        <f t="shared" si="4"/>
        <v>18</v>
      </c>
      <c r="C291" s="147">
        <v>262.29754610522519</v>
      </c>
      <c r="D291" s="24"/>
      <c r="E291" s="147">
        <f>IF(inflationCurves!G231=0,0,E290*(1+inflationCurves!G231)^(1/12))</f>
        <v>0</v>
      </c>
      <c r="F291" s="24"/>
      <c r="G291" s="147">
        <f>IF(inflationCurves!K231=0,0,G290*(1+inflationCurves!K231)^(1/12))</f>
        <v>0</v>
      </c>
      <c r="H291" s="24"/>
      <c r="I291" s="24"/>
      <c r="J291" s="24"/>
      <c r="K291" s="24"/>
      <c r="L291" s="24"/>
      <c r="M291" s="24"/>
      <c r="N291" s="31"/>
      <c r="O291" s="31"/>
    </row>
    <row r="292" spans="1:15" x14ac:dyDescent="0.2">
      <c r="A292" s="20">
        <v>43312</v>
      </c>
      <c r="B292" s="13">
        <f t="shared" si="4"/>
        <v>18</v>
      </c>
      <c r="C292" s="147">
        <v>262.68889627545065</v>
      </c>
      <c r="D292" s="24"/>
      <c r="E292" s="147">
        <f>IF(inflationCurves!G232=0,0,E291*(1+inflationCurves!G232)^(1/12))</f>
        <v>0</v>
      </c>
      <c r="F292" s="24"/>
      <c r="G292" s="147">
        <f>IF(inflationCurves!K232=0,0,G291*(1+inflationCurves!K232)^(1/12))</f>
        <v>0</v>
      </c>
      <c r="H292" s="24"/>
      <c r="I292" s="24"/>
      <c r="J292" s="24"/>
      <c r="K292" s="24"/>
      <c r="L292" s="24"/>
      <c r="M292" s="24"/>
      <c r="N292" s="31"/>
      <c r="O292" s="31"/>
    </row>
    <row r="293" spans="1:15" x14ac:dyDescent="0.2">
      <c r="A293" s="20">
        <v>43343</v>
      </c>
      <c r="B293" s="13">
        <f t="shared" si="4"/>
        <v>18</v>
      </c>
      <c r="C293" s="147">
        <v>263.08073677939944</v>
      </c>
      <c r="D293" s="24"/>
      <c r="E293" s="147">
        <f>IF(inflationCurves!G233=0,0,E292*(1+inflationCurves!G233)^(1/12))</f>
        <v>0</v>
      </c>
      <c r="F293" s="24"/>
      <c r="G293" s="147">
        <f>IF(inflationCurves!K233=0,0,G292*(1+inflationCurves!K233)^(1/12))</f>
        <v>0</v>
      </c>
      <c r="H293" s="24"/>
      <c r="I293" s="24"/>
      <c r="J293" s="24"/>
      <c r="K293" s="24"/>
      <c r="L293" s="24"/>
      <c r="M293" s="24"/>
      <c r="N293" s="31"/>
      <c r="O293" s="31"/>
    </row>
    <row r="294" spans="1:15" x14ac:dyDescent="0.2">
      <c r="A294" s="20">
        <v>43373</v>
      </c>
      <c r="B294" s="13">
        <f t="shared" si="4"/>
        <v>18</v>
      </c>
      <c r="C294" s="147">
        <v>263.47306807191001</v>
      </c>
      <c r="D294" s="24"/>
      <c r="E294" s="147">
        <f>IF(inflationCurves!G234=0,0,E293*(1+inflationCurves!G234)^(1/12))</f>
        <v>0</v>
      </c>
      <c r="F294" s="24"/>
      <c r="G294" s="147">
        <f>IF(inflationCurves!K234=0,0,G293*(1+inflationCurves!K234)^(1/12))</f>
        <v>0</v>
      </c>
      <c r="H294" s="24"/>
      <c r="I294" s="24"/>
      <c r="J294" s="24"/>
      <c r="K294" s="24"/>
      <c r="L294" s="24"/>
      <c r="M294" s="24"/>
      <c r="N294" s="31"/>
      <c r="O294" s="31"/>
    </row>
    <row r="295" spans="1:15" x14ac:dyDescent="0.2">
      <c r="A295" s="20">
        <v>43404</v>
      </c>
      <c r="B295" s="13">
        <f t="shared" si="4"/>
        <v>18</v>
      </c>
      <c r="C295" s="147">
        <v>263.86589368184502</v>
      </c>
      <c r="D295" s="24"/>
      <c r="E295" s="147">
        <f>IF(inflationCurves!G235=0,0,E294*(1+inflationCurves!G235)^(1/12))</f>
        <v>0</v>
      </c>
      <c r="F295" s="24"/>
      <c r="G295" s="147">
        <f>IF(inflationCurves!K235=0,0,G294*(1+inflationCurves!K235)^(1/12))</f>
        <v>0</v>
      </c>
      <c r="H295" s="24"/>
      <c r="I295" s="24"/>
      <c r="J295" s="24"/>
      <c r="K295" s="24"/>
      <c r="L295" s="24"/>
      <c r="M295" s="24"/>
      <c r="N295" s="31"/>
      <c r="O295" s="31"/>
    </row>
    <row r="296" spans="1:15" x14ac:dyDescent="0.2">
      <c r="A296" s="20">
        <v>43434</v>
      </c>
      <c r="B296" s="13">
        <f t="shared" si="4"/>
        <v>18</v>
      </c>
      <c r="C296" s="147">
        <v>264.25921984405363</v>
      </c>
      <c r="D296" s="24"/>
      <c r="E296" s="147">
        <f>IF(inflationCurves!G236=0,0,E295*(1+inflationCurves!G236)^(1/12))</f>
        <v>0</v>
      </c>
      <c r="F296" s="24"/>
      <c r="G296" s="147">
        <f>IF(inflationCurves!K236=0,0,G295*(1+inflationCurves!K236)^(1/12))</f>
        <v>0</v>
      </c>
      <c r="H296" s="24"/>
      <c r="I296" s="24"/>
      <c r="J296" s="24"/>
      <c r="K296" s="24"/>
      <c r="L296" s="24"/>
      <c r="M296" s="24"/>
      <c r="N296" s="31"/>
      <c r="O296" s="31"/>
    </row>
    <row r="297" spans="1:15" x14ac:dyDescent="0.2">
      <c r="A297" s="20">
        <v>43465</v>
      </c>
      <c r="B297" s="13">
        <f t="shared" si="4"/>
        <v>18</v>
      </c>
      <c r="C297" s="147">
        <v>264.65304704675856</v>
      </c>
      <c r="D297" s="24"/>
      <c r="E297" s="147">
        <f>IF(inflationCurves!G237=0,0,E296*(1+inflationCurves!G237)^(1/12))</f>
        <v>0</v>
      </c>
      <c r="F297" s="24"/>
      <c r="G297" s="147">
        <f>IF(inflationCurves!K237=0,0,G296*(1+inflationCurves!K237)^(1/12))</f>
        <v>0</v>
      </c>
      <c r="H297" s="24"/>
      <c r="I297" s="24"/>
      <c r="J297" s="24"/>
      <c r="K297" s="24"/>
      <c r="L297" s="24"/>
      <c r="M297" s="24"/>
      <c r="N297" s="31"/>
      <c r="O297" s="31"/>
    </row>
    <row r="298" spans="1:15" x14ac:dyDescent="0.2">
      <c r="A298" s="20">
        <v>43496</v>
      </c>
      <c r="B298" s="13">
        <f t="shared" si="4"/>
        <v>18</v>
      </c>
      <c r="C298" s="147">
        <v>265.04738119728762</v>
      </c>
      <c r="D298" s="24"/>
      <c r="E298" s="147">
        <f>IF(inflationCurves!G238=0,0,E297*(1+inflationCurves!G238)^(1/12))</f>
        <v>0</v>
      </c>
      <c r="F298" s="24"/>
      <c r="G298" s="147">
        <f>IF(inflationCurves!K238=0,0,G297*(1+inflationCurves!K238)^(1/12))</f>
        <v>0</v>
      </c>
      <c r="H298" s="24"/>
      <c r="I298" s="24"/>
      <c r="J298" s="24"/>
      <c r="K298" s="24"/>
      <c r="L298" s="24"/>
      <c r="M298" s="24"/>
      <c r="N298" s="31"/>
      <c r="O298" s="31"/>
    </row>
    <row r="299" spans="1:15" x14ac:dyDescent="0.2">
      <c r="A299" s="20">
        <v>43524</v>
      </c>
      <c r="B299" s="13">
        <f t="shared" si="4"/>
        <v>18</v>
      </c>
      <c r="C299" s="147">
        <v>265.44222280468972</v>
      </c>
      <c r="D299" s="24"/>
      <c r="E299" s="147">
        <f>IF(inflationCurves!G239=0,0,E298*(1+inflationCurves!G239)^(1/12))</f>
        <v>0</v>
      </c>
      <c r="F299" s="24"/>
      <c r="G299" s="147">
        <f>IF(inflationCurves!K239=0,0,G298*(1+inflationCurves!K239)^(1/12))</f>
        <v>0</v>
      </c>
      <c r="H299" s="24"/>
      <c r="I299" s="24"/>
      <c r="J299" s="24"/>
      <c r="K299" s="24"/>
      <c r="L299" s="24"/>
      <c r="M299" s="24"/>
      <c r="N299" s="31"/>
      <c r="O299" s="31"/>
    </row>
    <row r="300" spans="1:15" x14ac:dyDescent="0.2">
      <c r="A300" s="20">
        <v>43555</v>
      </c>
      <c r="B300" s="13">
        <f t="shared" si="4"/>
        <v>19</v>
      </c>
      <c r="C300" s="147">
        <v>265.83757500610608</v>
      </c>
      <c r="D300" s="24"/>
      <c r="E300" s="147">
        <f>IF(inflationCurves!G240=0,0,E299*(1+inflationCurves!G240)^(1/12))</f>
        <v>0</v>
      </c>
      <c r="F300" s="24"/>
      <c r="G300" s="147">
        <f>IF(inflationCurves!K240=0,0,G299*(1+inflationCurves!K240)^(1/12))</f>
        <v>0</v>
      </c>
      <c r="H300" s="24"/>
      <c r="I300" s="24"/>
      <c r="J300" s="24"/>
      <c r="K300" s="24"/>
      <c r="L300" s="24"/>
      <c r="M300" s="24"/>
      <c r="N300" s="31"/>
      <c r="O300" s="31"/>
    </row>
    <row r="301" spans="1:15" x14ac:dyDescent="0.2">
      <c r="A301" s="20">
        <v>43585</v>
      </c>
      <c r="B301" s="13">
        <f t="shared" si="4"/>
        <v>19</v>
      </c>
      <c r="C301" s="147">
        <v>266.23344803410328</v>
      </c>
      <c r="D301" s="24"/>
      <c r="E301" s="147">
        <f>IF(inflationCurves!G241=0,0,E300*(1+inflationCurves!G241)^(1/12))</f>
        <v>0</v>
      </c>
      <c r="F301" s="24"/>
      <c r="G301" s="147">
        <f>IF(inflationCurves!K241=0,0,G300*(1+inflationCurves!K241)^(1/12))</f>
        <v>0</v>
      </c>
      <c r="H301" s="24"/>
      <c r="I301" s="24"/>
      <c r="J301" s="24"/>
      <c r="K301" s="24"/>
      <c r="L301" s="24"/>
      <c r="M301" s="24"/>
      <c r="N301" s="31"/>
      <c r="O301" s="31"/>
    </row>
    <row r="302" spans="1:15" x14ac:dyDescent="0.2">
      <c r="A302" s="20">
        <v>43616</v>
      </c>
      <c r="B302" s="13">
        <f t="shared" si="4"/>
        <v>19</v>
      </c>
      <c r="C302" s="147">
        <v>266.6298375048039</v>
      </c>
      <c r="D302" s="24"/>
      <c r="E302" s="147">
        <f>IF(inflationCurves!G242=0,0,E301*(1+inflationCurves!G242)^(1/12))</f>
        <v>0</v>
      </c>
      <c r="F302" s="24"/>
      <c r="G302" s="147">
        <f>IF(inflationCurves!K242=0,0,G301*(1+inflationCurves!K242)^(1/12))</f>
        <v>0</v>
      </c>
      <c r="H302" s="24"/>
      <c r="I302" s="24"/>
      <c r="J302" s="24"/>
      <c r="K302" s="24"/>
      <c r="L302" s="24"/>
      <c r="M302" s="24"/>
      <c r="N302" s="31"/>
      <c r="O302" s="31"/>
    </row>
    <row r="303" spans="1:15" x14ac:dyDescent="0.2">
      <c r="A303" s="20">
        <v>43646</v>
      </c>
      <c r="B303" s="13">
        <f t="shared" si="4"/>
        <v>19</v>
      </c>
      <c r="C303" s="147">
        <v>267.02674860125694</v>
      </c>
      <c r="D303" s="24"/>
      <c r="E303" s="147">
        <f>IF(inflationCurves!G243=0,0,E302*(1+inflationCurves!G243)^(1/12))</f>
        <v>0</v>
      </c>
      <c r="F303" s="24"/>
      <c r="G303" s="147">
        <f>IF(inflationCurves!K243=0,0,G302*(1+inflationCurves!K243)^(1/12))</f>
        <v>0</v>
      </c>
      <c r="H303" s="24"/>
      <c r="I303" s="24"/>
      <c r="J303" s="24"/>
      <c r="K303" s="24"/>
      <c r="L303" s="24"/>
      <c r="M303" s="24"/>
      <c r="N303" s="31"/>
      <c r="O303" s="31"/>
    </row>
    <row r="304" spans="1:15" x14ac:dyDescent="0.2">
      <c r="A304" s="20">
        <v>43677</v>
      </c>
      <c r="B304" s="13">
        <f t="shared" si="4"/>
        <v>19</v>
      </c>
      <c r="C304" s="147">
        <v>267.42418188005365</v>
      </c>
      <c r="D304" s="24"/>
      <c r="E304" s="147">
        <f>IF(inflationCurves!G244=0,0,E303*(1+inflationCurves!G244)^(1/12))</f>
        <v>0</v>
      </c>
      <c r="F304" s="24"/>
      <c r="G304" s="147">
        <f>IF(inflationCurves!K244=0,0,G303*(1+inflationCurves!K244)^(1/12))</f>
        <v>0</v>
      </c>
      <c r="H304" s="24"/>
      <c r="I304" s="24"/>
      <c r="J304" s="24"/>
      <c r="K304" s="24"/>
      <c r="L304" s="24"/>
      <c r="M304" s="24"/>
      <c r="N304" s="31"/>
      <c r="O304" s="31"/>
    </row>
    <row r="305" spans="1:15" x14ac:dyDescent="0.2">
      <c r="A305" s="20">
        <v>43708</v>
      </c>
      <c r="B305" s="13">
        <f t="shared" si="4"/>
        <v>19</v>
      </c>
      <c r="C305" s="147">
        <v>267.82214226303887</v>
      </c>
      <c r="D305" s="24"/>
      <c r="E305" s="147">
        <f>IF(inflationCurves!G245=0,0,E304*(1+inflationCurves!G245)^(1/12))</f>
        <v>0</v>
      </c>
      <c r="F305" s="24"/>
      <c r="G305" s="147">
        <f>IF(inflationCurves!K245=0,0,G304*(1+inflationCurves!K245)^(1/12))</f>
        <v>0</v>
      </c>
      <c r="H305" s="24"/>
      <c r="I305" s="24"/>
      <c r="J305" s="24"/>
      <c r="K305" s="24"/>
      <c r="L305" s="24"/>
      <c r="M305" s="24"/>
      <c r="N305" s="31"/>
      <c r="O305" s="31"/>
    </row>
    <row r="306" spans="1:15" x14ac:dyDescent="0.2">
      <c r="A306" s="20">
        <v>43738</v>
      </c>
      <c r="B306" s="13">
        <f t="shared" si="4"/>
        <v>19</v>
      </c>
      <c r="C306" s="24"/>
      <c r="D306" s="24"/>
      <c r="E306" s="147">
        <f>IF(inflationCurves!G246=0,0,E305*(1+inflationCurves!G246)^(1/12))</f>
        <v>0</v>
      </c>
      <c r="F306" s="24"/>
      <c r="G306" s="147">
        <f>IF(inflationCurves!K246=0,0,G305*(1+inflationCurves!K246)^(1/12))</f>
        <v>0</v>
      </c>
      <c r="H306" s="24"/>
      <c r="I306" s="24"/>
      <c r="J306" s="24"/>
      <c r="K306" s="24"/>
      <c r="L306" s="24"/>
      <c r="M306" s="24"/>
      <c r="N306" s="31"/>
      <c r="O306" s="31"/>
    </row>
    <row r="307" spans="1:15" x14ac:dyDescent="0.2">
      <c r="A307" s="20">
        <v>43769</v>
      </c>
      <c r="B307" s="13">
        <f t="shared" si="4"/>
        <v>19</v>
      </c>
      <c r="C307" s="24"/>
      <c r="D307" s="24"/>
      <c r="E307" s="147">
        <f>IF(inflationCurves!G247=0,0,E306*(1+inflationCurves!G247)^(1/12))</f>
        <v>0</v>
      </c>
      <c r="F307" s="24"/>
      <c r="G307" s="147">
        <f>IF(inflationCurves!K247=0,0,G306*(1+inflationCurves!K247)^(1/12))</f>
        <v>0</v>
      </c>
      <c r="H307" s="24"/>
      <c r="I307" s="24"/>
      <c r="J307" s="24"/>
      <c r="K307" s="24"/>
      <c r="L307" s="24"/>
      <c r="M307" s="24"/>
      <c r="N307" s="31"/>
      <c r="O307" s="31"/>
    </row>
    <row r="308" spans="1:15" x14ac:dyDescent="0.2">
      <c r="A308" s="20">
        <v>43799</v>
      </c>
      <c r="B308" s="13">
        <f t="shared" si="4"/>
        <v>19</v>
      </c>
      <c r="C308" s="24"/>
      <c r="D308" s="24"/>
      <c r="E308" s="147">
        <f>IF(inflationCurves!G248=0,0,E307*(1+inflationCurves!G248)^(1/12))</f>
        <v>0</v>
      </c>
      <c r="F308" s="24"/>
      <c r="G308" s="147">
        <f>IF(inflationCurves!K248=0,0,G307*(1+inflationCurves!K248)^(1/12))</f>
        <v>0</v>
      </c>
      <c r="H308" s="24"/>
      <c r="I308" s="24"/>
      <c r="J308" s="24"/>
      <c r="K308" s="24"/>
      <c r="L308" s="24"/>
      <c r="M308" s="24"/>
      <c r="N308" s="31"/>
      <c r="O308" s="31"/>
    </row>
    <row r="309" spans="1:15" x14ac:dyDescent="0.2">
      <c r="A309" s="20">
        <v>43830</v>
      </c>
      <c r="B309" s="13">
        <f t="shared" si="4"/>
        <v>19</v>
      </c>
      <c r="C309" s="24"/>
      <c r="D309" s="24"/>
      <c r="E309" s="147">
        <f>IF(inflationCurves!G249=0,0,E308*(1+inflationCurves!G249)^(1/12))</f>
        <v>0</v>
      </c>
      <c r="F309" s="24"/>
      <c r="G309" s="147">
        <f>IF(inflationCurves!K249=0,0,G308*(1+inflationCurves!K249)^(1/12))</f>
        <v>0</v>
      </c>
      <c r="H309" s="24"/>
      <c r="I309" s="24"/>
      <c r="J309" s="24"/>
      <c r="K309" s="24"/>
      <c r="L309" s="24"/>
      <c r="M309" s="24"/>
      <c r="N309" s="31"/>
      <c r="O309" s="31"/>
    </row>
    <row r="310" spans="1:15" x14ac:dyDescent="0.2">
      <c r="A310" s="20">
        <v>43861</v>
      </c>
      <c r="B310" s="13">
        <f t="shared" si="4"/>
        <v>19</v>
      </c>
      <c r="C310" s="24"/>
      <c r="D310" s="24"/>
      <c r="E310" s="147">
        <f>IF(inflationCurves!G250=0,0,E309*(1+inflationCurves!G250)^(1/12))</f>
        <v>0</v>
      </c>
      <c r="F310" s="24"/>
      <c r="G310" s="147">
        <f>IF(inflationCurves!K250=0,0,G309*(1+inflationCurves!K250)^(1/12))</f>
        <v>0</v>
      </c>
      <c r="H310" s="24"/>
      <c r="I310" s="24"/>
      <c r="J310" s="24"/>
      <c r="K310" s="24"/>
      <c r="L310" s="24"/>
      <c r="M310" s="24"/>
      <c r="N310" s="31"/>
      <c r="O310" s="31"/>
    </row>
    <row r="311" spans="1:15" x14ac:dyDescent="0.2">
      <c r="A311" s="20">
        <v>43890</v>
      </c>
      <c r="B311" s="13">
        <f t="shared" si="4"/>
        <v>19</v>
      </c>
      <c r="C311" s="24"/>
      <c r="D311" s="24"/>
      <c r="E311" s="147">
        <f>IF(inflationCurves!G251=0,0,E310*(1+inflationCurves!G251)^(1/12))</f>
        <v>0</v>
      </c>
      <c r="F311" s="24"/>
      <c r="G311" s="147">
        <f>IF(inflationCurves!K251=0,0,G310*(1+inflationCurves!K251)^(1/12))</f>
        <v>0</v>
      </c>
      <c r="H311" s="24"/>
      <c r="I311" s="24"/>
      <c r="J311" s="24"/>
      <c r="K311" s="24"/>
      <c r="L311" s="24"/>
      <c r="M311" s="24"/>
      <c r="N311" s="31"/>
      <c r="O311" s="31"/>
    </row>
    <row r="312" spans="1:15" x14ac:dyDescent="0.2">
      <c r="A312" s="20">
        <v>43921</v>
      </c>
      <c r="B312" s="13">
        <f t="shared" si="4"/>
        <v>20</v>
      </c>
      <c r="C312" s="24"/>
      <c r="D312" s="24"/>
      <c r="E312" s="147">
        <f>IF(inflationCurves!G252=0,0,E311*(1+inflationCurves!G252)^(1/12))</f>
        <v>0</v>
      </c>
      <c r="F312" s="24"/>
      <c r="G312" s="147">
        <f>IF(inflationCurves!K252=0,0,G311*(1+inflationCurves!K252)^(1/12))</f>
        <v>0</v>
      </c>
      <c r="H312" s="24"/>
      <c r="I312" s="24"/>
      <c r="J312" s="24"/>
      <c r="K312" s="24"/>
      <c r="L312" s="24"/>
      <c r="M312" s="24"/>
      <c r="N312" s="31"/>
      <c r="O312" s="31"/>
    </row>
    <row r="313" spans="1:15" x14ac:dyDescent="0.2">
      <c r="A313" s="20">
        <v>43951</v>
      </c>
      <c r="B313" s="13">
        <f t="shared" si="4"/>
        <v>20</v>
      </c>
      <c r="C313" s="24"/>
      <c r="D313" s="24"/>
      <c r="E313" s="147">
        <f>IF(inflationCurves!G253=0,0,E312*(1+inflationCurves!G253)^(1/12))</f>
        <v>0</v>
      </c>
      <c r="F313" s="24"/>
      <c r="G313" s="147">
        <f>IF(inflationCurves!K253=0,0,G312*(1+inflationCurves!K253)^(1/12))</f>
        <v>0</v>
      </c>
      <c r="H313" s="24"/>
      <c r="I313" s="24"/>
      <c r="J313" s="24"/>
      <c r="K313" s="24"/>
      <c r="L313" s="24"/>
      <c r="M313" s="24"/>
      <c r="N313" s="31"/>
      <c r="O313" s="31"/>
    </row>
    <row r="314" spans="1:15" x14ac:dyDescent="0.2">
      <c r="A314" s="20">
        <v>43982</v>
      </c>
      <c r="B314" s="13">
        <f t="shared" si="4"/>
        <v>20</v>
      </c>
      <c r="C314" s="24"/>
      <c r="D314" s="24"/>
      <c r="E314" s="147">
        <f>IF(inflationCurves!G254=0,0,E313*(1+inflationCurves!G254)^(1/12))</f>
        <v>0</v>
      </c>
      <c r="F314" s="24"/>
      <c r="G314" s="147">
        <f>IF(inflationCurves!K254=0,0,G313*(1+inflationCurves!K254)^(1/12))</f>
        <v>0</v>
      </c>
      <c r="H314" s="24"/>
      <c r="I314" s="24"/>
      <c r="J314" s="24"/>
      <c r="K314" s="24"/>
      <c r="L314" s="24"/>
      <c r="M314" s="24"/>
      <c r="N314" s="31"/>
      <c r="O314" s="31"/>
    </row>
    <row r="315" spans="1:15" x14ac:dyDescent="0.2">
      <c r="A315" s="20">
        <v>44012</v>
      </c>
      <c r="B315" s="13">
        <f t="shared" si="4"/>
        <v>20</v>
      </c>
      <c r="C315" s="24"/>
      <c r="D315" s="24"/>
      <c r="E315" s="147">
        <f>IF(inflationCurves!G255=0,0,E314*(1+inflationCurves!G255)^(1/12))</f>
        <v>0</v>
      </c>
      <c r="F315" s="24"/>
      <c r="G315" s="147">
        <f>IF(inflationCurves!K255=0,0,G314*(1+inflationCurves!K255)^(1/12))</f>
        <v>0</v>
      </c>
      <c r="H315" s="24"/>
      <c r="I315" s="24"/>
      <c r="J315" s="24"/>
      <c r="K315" s="24"/>
      <c r="L315" s="24"/>
      <c r="M315" s="24"/>
      <c r="N315" s="31"/>
      <c r="O315" s="31"/>
    </row>
    <row r="316" spans="1:15" x14ac:dyDescent="0.2">
      <c r="A316" s="20">
        <v>44043</v>
      </c>
      <c r="B316" s="13">
        <f t="shared" si="4"/>
        <v>20</v>
      </c>
      <c r="C316" s="24"/>
      <c r="D316" s="24"/>
      <c r="E316" s="147">
        <f>IF(inflationCurves!G256=0,0,E315*(1+inflationCurves!G256)^(1/12))</f>
        <v>0</v>
      </c>
      <c r="F316" s="24"/>
      <c r="G316" s="147">
        <f>IF(inflationCurves!K256=0,0,G315*(1+inflationCurves!K256)^(1/12))</f>
        <v>0</v>
      </c>
      <c r="H316" s="24"/>
      <c r="I316" s="24"/>
      <c r="J316" s="24"/>
      <c r="K316" s="24"/>
      <c r="L316" s="24"/>
      <c r="M316" s="24"/>
      <c r="N316" s="31"/>
      <c r="O316" s="31"/>
    </row>
    <row r="317" spans="1:15" x14ac:dyDescent="0.2">
      <c r="A317" s="20">
        <v>44074</v>
      </c>
      <c r="B317" s="13">
        <f t="shared" si="4"/>
        <v>20</v>
      </c>
      <c r="C317" s="24"/>
      <c r="D317" s="24"/>
      <c r="E317" s="147">
        <f>IF(inflationCurves!G257=0,0,E316*(1+inflationCurves!G257)^(1/12))</f>
        <v>0</v>
      </c>
      <c r="F317" s="24"/>
      <c r="G317" s="147">
        <f>IF(inflationCurves!K257=0,0,G316*(1+inflationCurves!K257)^(1/12))</f>
        <v>0</v>
      </c>
      <c r="H317" s="24"/>
      <c r="I317" s="24"/>
      <c r="J317" s="24"/>
      <c r="K317" s="24"/>
      <c r="L317" s="24"/>
      <c r="M317" s="24"/>
      <c r="N317" s="31"/>
      <c r="O317" s="31"/>
    </row>
    <row r="318" spans="1:15" x14ac:dyDescent="0.2">
      <c r="A318" s="20">
        <v>44104</v>
      </c>
      <c r="B318" s="13">
        <f t="shared" si="4"/>
        <v>20</v>
      </c>
      <c r="C318" s="24"/>
      <c r="D318" s="24"/>
      <c r="E318" s="147">
        <f>IF(inflationCurves!G258=0,0,E317*(1+inflationCurves!G258)^(1/12))</f>
        <v>0</v>
      </c>
      <c r="F318" s="24"/>
      <c r="G318" s="147">
        <f>IF(inflationCurves!K258=0,0,G317*(1+inflationCurves!K258)^(1/12))</f>
        <v>0</v>
      </c>
      <c r="H318" s="24"/>
      <c r="I318" s="24"/>
      <c r="J318" s="24"/>
      <c r="K318" s="24"/>
      <c r="L318" s="24"/>
      <c r="M318" s="24"/>
      <c r="N318" s="31"/>
      <c r="O318" s="31"/>
    </row>
    <row r="319" spans="1:15" x14ac:dyDescent="0.2">
      <c r="A319" s="20">
        <v>44135</v>
      </c>
      <c r="B319" s="13">
        <f t="shared" si="4"/>
        <v>20</v>
      </c>
      <c r="C319" s="24"/>
      <c r="D319" s="24"/>
      <c r="E319" s="147">
        <f>IF(inflationCurves!G259=0,0,E318*(1+inflationCurves!G259)^(1/12))</f>
        <v>0</v>
      </c>
      <c r="F319" s="24"/>
      <c r="G319" s="147">
        <f>IF(inflationCurves!K259=0,0,G318*(1+inflationCurves!K259)^(1/12))</f>
        <v>0</v>
      </c>
      <c r="H319" s="24"/>
      <c r="I319" s="24"/>
      <c r="J319" s="24"/>
      <c r="K319" s="24"/>
      <c r="L319" s="24"/>
      <c r="M319" s="24"/>
      <c r="N319" s="31"/>
      <c r="O319" s="31"/>
    </row>
    <row r="320" spans="1:15" x14ac:dyDescent="0.2">
      <c r="A320" s="20">
        <v>44165</v>
      </c>
      <c r="B320" s="13">
        <f t="shared" si="4"/>
        <v>20</v>
      </c>
      <c r="C320" s="24"/>
      <c r="D320" s="24"/>
      <c r="E320" s="147">
        <f>IF(inflationCurves!G260=0,0,E319*(1+inflationCurves!G260)^(1/12))</f>
        <v>0</v>
      </c>
      <c r="F320" s="24"/>
      <c r="G320" s="147">
        <f>IF(inflationCurves!K260=0,0,G319*(1+inflationCurves!K260)^(1/12))</f>
        <v>0</v>
      </c>
      <c r="H320" s="24"/>
      <c r="I320" s="24"/>
      <c r="J320" s="24"/>
      <c r="K320" s="24"/>
      <c r="L320" s="24"/>
      <c r="M320" s="24"/>
      <c r="N320" s="31"/>
      <c r="O320" s="31"/>
    </row>
    <row r="321" spans="1:15" x14ac:dyDescent="0.2">
      <c r="A321" s="20">
        <v>44196</v>
      </c>
      <c r="B321" s="13">
        <f t="shared" si="4"/>
        <v>20</v>
      </c>
      <c r="C321" s="24"/>
      <c r="D321" s="24"/>
      <c r="E321" s="147">
        <f>IF(inflationCurves!G261=0,0,E320*(1+inflationCurves!G261)^(1/12))</f>
        <v>0</v>
      </c>
      <c r="F321" s="24"/>
      <c r="G321" s="147">
        <f>IF(inflationCurves!K261=0,0,G320*(1+inflationCurves!K261)^(1/12))</f>
        <v>0</v>
      </c>
      <c r="H321" s="24"/>
      <c r="I321" s="24"/>
      <c r="J321" s="24"/>
      <c r="K321" s="24"/>
      <c r="L321" s="24"/>
      <c r="M321" s="24"/>
      <c r="N321" s="31"/>
      <c r="O321" s="31"/>
    </row>
    <row r="322" spans="1:15" x14ac:dyDescent="0.2">
      <c r="A322" s="20">
        <v>44227</v>
      </c>
      <c r="B322" s="13">
        <f t="shared" si="4"/>
        <v>20</v>
      </c>
      <c r="C322" s="24"/>
      <c r="D322" s="24"/>
      <c r="E322" s="147">
        <f>IF(inflationCurves!G262=0,0,E321*(1+inflationCurves!G262)^(1/12))</f>
        <v>0</v>
      </c>
      <c r="F322" s="24"/>
      <c r="G322" s="147">
        <f>IF(inflationCurves!K262=0,0,G321*(1+inflationCurves!K262)^(1/12))</f>
        <v>0</v>
      </c>
      <c r="H322" s="24"/>
      <c r="I322" s="24"/>
      <c r="J322" s="24"/>
      <c r="K322" s="24"/>
      <c r="L322" s="24"/>
      <c r="M322" s="24"/>
      <c r="N322" s="31"/>
      <c r="O322" s="31"/>
    </row>
    <row r="323" spans="1:15" x14ac:dyDescent="0.2">
      <c r="A323" s="20">
        <v>44255</v>
      </c>
      <c r="B323" s="13">
        <f t="shared" si="4"/>
        <v>20</v>
      </c>
      <c r="C323" s="24"/>
      <c r="D323" s="24"/>
      <c r="E323" s="147">
        <f>IF(inflationCurves!G263=0,0,E322*(1+inflationCurves!G263)^(1/12))</f>
        <v>0</v>
      </c>
      <c r="F323" s="24"/>
      <c r="G323" s="147">
        <f>IF(inflationCurves!K263=0,0,G322*(1+inflationCurves!K263)^(1/12))</f>
        <v>0</v>
      </c>
      <c r="H323" s="24"/>
      <c r="I323" s="24"/>
      <c r="J323" s="24"/>
      <c r="K323" s="24"/>
      <c r="L323" s="24"/>
      <c r="M323" s="24"/>
      <c r="N323" s="31"/>
      <c r="O323" s="31"/>
    </row>
    <row r="324" spans="1:15" x14ac:dyDescent="0.2">
      <c r="A324" s="20">
        <v>44286</v>
      </c>
      <c r="B324" s="13">
        <f t="shared" si="4"/>
        <v>21</v>
      </c>
      <c r="C324" s="24"/>
      <c r="D324" s="24"/>
      <c r="E324" s="147">
        <f>IF(inflationCurves!G264=0,0,E323*(1+inflationCurves!G264)^(1/12))</f>
        <v>0</v>
      </c>
      <c r="F324" s="24"/>
      <c r="G324" s="147">
        <f>IF(inflationCurves!K264=0,0,G323*(1+inflationCurves!K264)^(1/12))</f>
        <v>0</v>
      </c>
      <c r="H324" s="24"/>
      <c r="I324" s="24"/>
      <c r="J324" s="24"/>
      <c r="K324" s="24"/>
      <c r="L324" s="24"/>
      <c r="M324" s="24"/>
      <c r="N324" s="31"/>
      <c r="O324" s="31"/>
    </row>
    <row r="325" spans="1:15" x14ac:dyDescent="0.2">
      <c r="A325" s="20">
        <v>44316</v>
      </c>
      <c r="B325" s="13">
        <f t="shared" si="4"/>
        <v>21</v>
      </c>
      <c r="C325" s="24"/>
      <c r="D325" s="24"/>
      <c r="E325" s="147">
        <f>IF(inflationCurves!G265=0,0,E324*(1+inflationCurves!G265)^(1/12))</f>
        <v>0</v>
      </c>
      <c r="F325" s="24"/>
      <c r="G325" s="147">
        <f>IF(inflationCurves!K265=0,0,G324*(1+inflationCurves!K265)^(1/12))</f>
        <v>0</v>
      </c>
      <c r="H325" s="24"/>
      <c r="I325" s="24"/>
      <c r="J325" s="24"/>
      <c r="K325" s="24"/>
      <c r="L325" s="24"/>
      <c r="M325" s="24"/>
      <c r="N325" s="31"/>
      <c r="O325" s="31"/>
    </row>
    <row r="326" spans="1:15" x14ac:dyDescent="0.2">
      <c r="A326" s="20">
        <v>44347</v>
      </c>
      <c r="B326" s="13">
        <f t="shared" si="4"/>
        <v>21</v>
      </c>
      <c r="C326" s="24"/>
      <c r="D326" s="24"/>
      <c r="E326" s="147">
        <f>IF(inflationCurves!G266=0,0,E325*(1+inflationCurves!G266)^(1/12))</f>
        <v>0</v>
      </c>
      <c r="F326" s="24"/>
      <c r="G326" s="147">
        <f>IF(inflationCurves!K266=0,0,G325*(1+inflationCurves!K266)^(1/12))</f>
        <v>0</v>
      </c>
      <c r="H326" s="24"/>
      <c r="I326" s="24"/>
      <c r="J326" s="24"/>
      <c r="K326" s="24"/>
      <c r="L326" s="24"/>
      <c r="M326" s="24"/>
      <c r="N326" s="31"/>
      <c r="O326" s="31"/>
    </row>
    <row r="327" spans="1:15" x14ac:dyDescent="0.2">
      <c r="A327" s="20">
        <v>44377</v>
      </c>
      <c r="B327" s="13">
        <f t="shared" si="4"/>
        <v>21</v>
      </c>
      <c r="C327" s="24"/>
      <c r="D327" s="24"/>
      <c r="E327" s="147">
        <f>IF(inflationCurves!G267=0,0,E326*(1+inflationCurves!G267)^(1/12))</f>
        <v>0</v>
      </c>
      <c r="F327" s="24"/>
      <c r="G327" s="147">
        <f>IF(inflationCurves!K267=0,0,G326*(1+inflationCurves!K267)^(1/12))</f>
        <v>0</v>
      </c>
      <c r="H327" s="24"/>
      <c r="I327" s="24"/>
      <c r="J327" s="24"/>
      <c r="K327" s="24"/>
      <c r="L327" s="24"/>
      <c r="M327" s="24"/>
      <c r="N327" s="31"/>
      <c r="O327" s="31"/>
    </row>
    <row r="328" spans="1:15" x14ac:dyDescent="0.2">
      <c r="A328" s="20">
        <v>44408</v>
      </c>
      <c r="B328" s="13">
        <f t="shared" ref="B328:B348" si="5">IF(A328-$A$2&lt;0,0,INT((A328-$A$2)/365))</f>
        <v>21</v>
      </c>
      <c r="C328" s="24"/>
      <c r="D328" s="24"/>
      <c r="E328" s="147">
        <f>IF(inflationCurves!G268=0,0,E327*(1+inflationCurves!G268)^(1/12))</f>
        <v>0</v>
      </c>
      <c r="F328" s="24"/>
      <c r="G328" s="147">
        <f>IF(inflationCurves!K268=0,0,G327*(1+inflationCurves!K268)^(1/12))</f>
        <v>0</v>
      </c>
      <c r="H328" s="24"/>
      <c r="I328" s="24"/>
      <c r="J328" s="24"/>
      <c r="K328" s="24"/>
      <c r="L328" s="24"/>
      <c r="M328" s="24"/>
      <c r="N328" s="31"/>
      <c r="O328" s="31"/>
    </row>
    <row r="329" spans="1:15" x14ac:dyDescent="0.2">
      <c r="A329" s="20">
        <v>44439</v>
      </c>
      <c r="B329" s="13">
        <f t="shared" si="5"/>
        <v>21</v>
      </c>
      <c r="C329" s="24"/>
      <c r="D329" s="24"/>
      <c r="E329" s="147">
        <f>IF(inflationCurves!G269=0,0,E328*(1+inflationCurves!G269)^(1/12))</f>
        <v>0</v>
      </c>
      <c r="F329" s="24"/>
      <c r="G329" s="147">
        <f>IF(inflationCurves!K269=0,0,G328*(1+inflationCurves!K269)^(1/12))</f>
        <v>0</v>
      </c>
      <c r="H329" s="24"/>
      <c r="I329" s="24"/>
      <c r="J329" s="24"/>
      <c r="K329" s="24"/>
      <c r="L329" s="24"/>
      <c r="M329" s="24"/>
      <c r="N329" s="31"/>
      <c r="O329" s="31"/>
    </row>
    <row r="330" spans="1:15" x14ac:dyDescent="0.2">
      <c r="A330" s="20">
        <v>44469</v>
      </c>
      <c r="B330" s="13">
        <f t="shared" si="5"/>
        <v>21</v>
      </c>
      <c r="C330" s="24"/>
      <c r="D330" s="24"/>
      <c r="E330" s="147">
        <f>IF(inflationCurves!G270=0,0,E329*(1+inflationCurves!G270)^(1/12))</f>
        <v>0</v>
      </c>
      <c r="F330" s="24"/>
      <c r="G330" s="147">
        <f>IF(inflationCurves!K270=0,0,G329*(1+inflationCurves!K270)^(1/12))</f>
        <v>0</v>
      </c>
      <c r="H330" s="24"/>
      <c r="I330" s="24"/>
      <c r="J330" s="24"/>
      <c r="K330" s="24"/>
      <c r="L330" s="24"/>
      <c r="M330" s="24"/>
      <c r="N330" s="31"/>
      <c r="O330" s="31"/>
    </row>
    <row r="331" spans="1:15" x14ac:dyDescent="0.2">
      <c r="A331" s="20">
        <v>44500</v>
      </c>
      <c r="B331" s="13">
        <f t="shared" si="5"/>
        <v>21</v>
      </c>
      <c r="C331" s="24"/>
      <c r="D331" s="24"/>
      <c r="E331" s="147">
        <f>IF(inflationCurves!G271=0,0,E330*(1+inflationCurves!G271)^(1/12))</f>
        <v>0</v>
      </c>
      <c r="F331" s="24"/>
      <c r="G331" s="147">
        <f>IF(inflationCurves!K271=0,0,G330*(1+inflationCurves!K271)^(1/12))</f>
        <v>0</v>
      </c>
      <c r="H331" s="24"/>
      <c r="I331" s="24"/>
      <c r="J331" s="24"/>
      <c r="K331" s="24"/>
      <c r="L331" s="24"/>
      <c r="M331" s="24"/>
      <c r="N331" s="31"/>
      <c r="O331" s="31"/>
    </row>
    <row r="332" spans="1:15" x14ac:dyDescent="0.2">
      <c r="A332" s="20">
        <v>44530</v>
      </c>
      <c r="B332" s="13">
        <f t="shared" si="5"/>
        <v>21</v>
      </c>
      <c r="C332" s="24"/>
      <c r="D332" s="24"/>
      <c r="E332" s="147">
        <f>IF(inflationCurves!G272=0,0,E331*(1+inflationCurves!G272)^(1/12))</f>
        <v>0</v>
      </c>
      <c r="F332" s="24"/>
      <c r="G332" s="147">
        <f>IF(inflationCurves!K272=0,0,G331*(1+inflationCurves!K272)^(1/12))</f>
        <v>0</v>
      </c>
      <c r="H332" s="24"/>
      <c r="I332" s="24"/>
      <c r="J332" s="24"/>
      <c r="K332" s="24"/>
      <c r="L332" s="24"/>
      <c r="M332" s="24"/>
      <c r="N332" s="31"/>
      <c r="O332" s="31"/>
    </row>
    <row r="333" spans="1:15" x14ac:dyDescent="0.2">
      <c r="A333" s="20">
        <v>44561</v>
      </c>
      <c r="B333" s="13">
        <f t="shared" si="5"/>
        <v>21</v>
      </c>
      <c r="C333" s="24"/>
      <c r="D333" s="24"/>
      <c r="E333" s="147">
        <f>IF(inflationCurves!G273=0,0,E332*(1+inflationCurves!G273)^(1/12))</f>
        <v>0</v>
      </c>
      <c r="F333" s="24"/>
      <c r="G333" s="147">
        <f>IF(inflationCurves!K273=0,0,G332*(1+inflationCurves!K273)^(1/12))</f>
        <v>0</v>
      </c>
      <c r="H333" s="24"/>
      <c r="I333" s="24"/>
      <c r="J333" s="24"/>
      <c r="K333" s="24"/>
      <c r="L333" s="24"/>
      <c r="M333" s="24"/>
      <c r="N333" s="31"/>
      <c r="O333" s="31"/>
    </row>
    <row r="334" spans="1:15" x14ac:dyDescent="0.2">
      <c r="A334" s="20">
        <v>44592</v>
      </c>
      <c r="B334" s="13">
        <f t="shared" si="5"/>
        <v>21</v>
      </c>
      <c r="C334" s="24"/>
      <c r="D334" s="24"/>
      <c r="E334" s="147">
        <f>IF(inflationCurves!G274=0,0,E333*(1+inflationCurves!G274)^(1/12))</f>
        <v>0</v>
      </c>
      <c r="F334" s="24"/>
      <c r="G334" s="147">
        <f>IF(inflationCurves!K274=0,0,G333*(1+inflationCurves!K274)^(1/12))</f>
        <v>0</v>
      </c>
      <c r="H334" s="24"/>
      <c r="I334" s="24"/>
      <c r="J334" s="24"/>
      <c r="K334" s="24"/>
      <c r="L334" s="24"/>
      <c r="M334" s="24"/>
      <c r="N334" s="31"/>
      <c r="O334" s="31"/>
    </row>
    <row r="335" spans="1:15" x14ac:dyDescent="0.2">
      <c r="A335" s="20">
        <v>44620</v>
      </c>
      <c r="B335" s="13">
        <f t="shared" si="5"/>
        <v>21</v>
      </c>
      <c r="C335" s="24"/>
      <c r="D335" s="24"/>
      <c r="E335" s="147">
        <f>IF(inflationCurves!G275=0,0,E334*(1+inflationCurves!G275)^(1/12))</f>
        <v>0</v>
      </c>
      <c r="F335" s="24"/>
      <c r="G335" s="147">
        <f>IF(inflationCurves!K275=0,0,G334*(1+inflationCurves!K275)^(1/12))</f>
        <v>0</v>
      </c>
      <c r="H335" s="24"/>
      <c r="I335" s="24"/>
      <c r="J335" s="24"/>
      <c r="K335" s="24"/>
      <c r="L335" s="24"/>
      <c r="M335" s="24"/>
      <c r="N335" s="31"/>
      <c r="O335" s="31"/>
    </row>
    <row r="336" spans="1:15" x14ac:dyDescent="0.2">
      <c r="A336" s="20">
        <v>44651</v>
      </c>
      <c r="B336" s="13">
        <f t="shared" si="5"/>
        <v>22</v>
      </c>
      <c r="C336" s="24"/>
      <c r="D336" s="24"/>
      <c r="E336" s="147">
        <f>IF(inflationCurves!G276=0,0,E335*(1+inflationCurves!G276)^(1/12))</f>
        <v>0</v>
      </c>
      <c r="F336" s="24"/>
      <c r="G336" s="147">
        <f>IF(inflationCurves!K276=0,0,G335*(1+inflationCurves!K276)^(1/12))</f>
        <v>0</v>
      </c>
      <c r="H336" s="24"/>
      <c r="I336" s="24"/>
      <c r="J336" s="24"/>
      <c r="K336" s="24"/>
      <c r="L336" s="24"/>
      <c r="M336" s="24"/>
      <c r="N336" s="31"/>
      <c r="O336" s="31"/>
    </row>
    <row r="337" spans="1:15" x14ac:dyDescent="0.2">
      <c r="A337" s="20">
        <v>44681</v>
      </c>
      <c r="B337" s="13">
        <f t="shared" si="5"/>
        <v>22</v>
      </c>
      <c r="C337" s="24"/>
      <c r="D337" s="24"/>
      <c r="E337" s="147">
        <f>IF(inflationCurves!G277=0,0,E336*(1+inflationCurves!G277)^(1/12))</f>
        <v>0</v>
      </c>
      <c r="F337" s="24"/>
      <c r="G337" s="147">
        <f>IF(inflationCurves!K277=0,0,G336*(1+inflationCurves!K277)^(1/12))</f>
        <v>0</v>
      </c>
      <c r="H337" s="24"/>
      <c r="I337" s="24"/>
      <c r="J337" s="24"/>
      <c r="K337" s="24"/>
      <c r="L337" s="24"/>
      <c r="M337" s="24"/>
      <c r="N337" s="31"/>
      <c r="O337" s="31"/>
    </row>
    <row r="338" spans="1:15" x14ac:dyDescent="0.2">
      <c r="A338" s="20">
        <v>44712</v>
      </c>
      <c r="B338" s="13">
        <f t="shared" si="5"/>
        <v>22</v>
      </c>
      <c r="C338" s="24"/>
      <c r="D338" s="24"/>
      <c r="E338" s="147">
        <f>IF(inflationCurves!G278=0,0,E337*(1+inflationCurves!G278)^(1/12))</f>
        <v>0</v>
      </c>
      <c r="F338" s="24"/>
      <c r="G338" s="147">
        <f>IF(inflationCurves!K278=0,0,G337*(1+inflationCurves!K278)^(1/12))</f>
        <v>0</v>
      </c>
      <c r="H338" s="24"/>
      <c r="I338" s="24"/>
      <c r="J338" s="24"/>
      <c r="K338" s="24"/>
      <c r="L338" s="24"/>
      <c r="M338" s="24"/>
      <c r="N338" s="31"/>
      <c r="O338" s="31"/>
    </row>
    <row r="339" spans="1:15" x14ac:dyDescent="0.2">
      <c r="A339" s="20">
        <v>44742</v>
      </c>
      <c r="B339" s="13">
        <f t="shared" si="5"/>
        <v>22</v>
      </c>
      <c r="C339" s="24"/>
      <c r="D339" s="24"/>
      <c r="E339" s="147">
        <f>IF(inflationCurves!G279=0,0,E338*(1+inflationCurves!G279)^(1/12))</f>
        <v>0</v>
      </c>
      <c r="F339" s="24"/>
      <c r="G339" s="147">
        <f>IF(inflationCurves!K279=0,0,G338*(1+inflationCurves!K279)^(1/12))</f>
        <v>0</v>
      </c>
      <c r="H339" s="24"/>
      <c r="I339" s="24"/>
      <c r="J339" s="24"/>
      <c r="K339" s="24"/>
      <c r="L339" s="24"/>
      <c r="M339" s="24"/>
      <c r="N339" s="31"/>
      <c r="O339" s="31"/>
    </row>
    <row r="340" spans="1:15" x14ac:dyDescent="0.2">
      <c r="A340" s="20">
        <v>44773</v>
      </c>
      <c r="B340" s="13">
        <f t="shared" si="5"/>
        <v>22</v>
      </c>
      <c r="C340" s="24"/>
      <c r="D340" s="24"/>
      <c r="E340" s="147">
        <f>IF(inflationCurves!G280=0,0,E339*(1+inflationCurves!G280)^(1/12))</f>
        <v>0</v>
      </c>
      <c r="F340" s="24"/>
      <c r="G340" s="147">
        <f>IF(inflationCurves!K280=0,0,G339*(1+inflationCurves!K280)^(1/12))</f>
        <v>0</v>
      </c>
      <c r="H340" s="24"/>
      <c r="I340" s="24"/>
      <c r="J340" s="24"/>
      <c r="K340" s="24"/>
      <c r="L340" s="24"/>
      <c r="M340" s="24"/>
      <c r="N340" s="31"/>
      <c r="O340" s="31"/>
    </row>
    <row r="341" spans="1:15" x14ac:dyDescent="0.2">
      <c r="A341" s="20">
        <v>44804</v>
      </c>
      <c r="B341" s="13">
        <f t="shared" si="5"/>
        <v>22</v>
      </c>
      <c r="C341" s="24"/>
      <c r="D341" s="24"/>
      <c r="E341" s="147">
        <f>IF(inflationCurves!G281=0,0,E340*(1+inflationCurves!G281)^(1/12))</f>
        <v>0</v>
      </c>
      <c r="F341" s="24"/>
      <c r="G341" s="147">
        <f>IF(inflationCurves!K281=0,0,G340*(1+inflationCurves!K281)^(1/12))</f>
        <v>0</v>
      </c>
      <c r="H341" s="24"/>
      <c r="I341" s="24"/>
      <c r="J341" s="24"/>
      <c r="K341" s="24"/>
      <c r="L341" s="24"/>
      <c r="M341" s="24"/>
      <c r="N341" s="31"/>
      <c r="O341" s="31"/>
    </row>
    <row r="342" spans="1:15" x14ac:dyDescent="0.2">
      <c r="A342" s="20">
        <v>44834</v>
      </c>
      <c r="B342" s="13">
        <f t="shared" si="5"/>
        <v>22</v>
      </c>
      <c r="C342" s="24"/>
      <c r="D342" s="24"/>
      <c r="E342" s="147">
        <f>IF(inflationCurves!G282=0,0,E341*(1+inflationCurves!G282)^(1/12))</f>
        <v>0</v>
      </c>
      <c r="F342" s="24"/>
      <c r="G342" s="147">
        <f>IF(inflationCurves!K282=0,0,G341*(1+inflationCurves!K282)^(1/12))</f>
        <v>0</v>
      </c>
      <c r="H342" s="24"/>
      <c r="I342" s="24"/>
      <c r="J342" s="24"/>
      <c r="K342" s="24"/>
      <c r="L342" s="24"/>
      <c r="M342" s="24"/>
      <c r="N342" s="31"/>
      <c r="O342" s="31"/>
    </row>
    <row r="343" spans="1:15" x14ac:dyDescent="0.2">
      <c r="A343" s="20">
        <v>44865</v>
      </c>
      <c r="B343" s="13">
        <f t="shared" si="5"/>
        <v>22</v>
      </c>
      <c r="C343" s="24"/>
      <c r="D343" s="24"/>
      <c r="E343" s="147">
        <f>IF(inflationCurves!G283=0,0,E342*(1+inflationCurves!G283)^(1/12))</f>
        <v>0</v>
      </c>
      <c r="F343" s="24"/>
      <c r="G343" s="147">
        <f>IF(inflationCurves!K283=0,0,G342*(1+inflationCurves!K283)^(1/12))</f>
        <v>0</v>
      </c>
      <c r="H343" s="24"/>
      <c r="I343" s="24"/>
      <c r="J343" s="24"/>
      <c r="K343" s="24"/>
      <c r="L343" s="24"/>
      <c r="M343" s="24"/>
      <c r="N343" s="31"/>
      <c r="O343" s="31"/>
    </row>
    <row r="344" spans="1:15" x14ac:dyDescent="0.2">
      <c r="A344" s="20">
        <v>44895</v>
      </c>
      <c r="B344" s="13">
        <f t="shared" si="5"/>
        <v>22</v>
      </c>
      <c r="C344" s="24"/>
      <c r="D344" s="24"/>
      <c r="E344" s="147">
        <f>IF(inflationCurves!G284=0,0,E343*(1+inflationCurves!G284)^(1/12))</f>
        <v>0</v>
      </c>
      <c r="F344" s="24"/>
      <c r="G344" s="147">
        <f>IF(inflationCurves!K284=0,0,G343*(1+inflationCurves!K284)^(1/12))</f>
        <v>0</v>
      </c>
      <c r="H344" s="24"/>
      <c r="I344" s="24"/>
      <c r="J344" s="24"/>
      <c r="K344" s="24"/>
      <c r="L344" s="24"/>
      <c r="M344" s="24"/>
      <c r="N344" s="31"/>
      <c r="O344" s="31"/>
    </row>
    <row r="345" spans="1:15" x14ac:dyDescent="0.2">
      <c r="A345" s="20">
        <v>44926</v>
      </c>
      <c r="B345" s="13">
        <f t="shared" si="5"/>
        <v>22</v>
      </c>
      <c r="C345" s="24"/>
      <c r="D345" s="24"/>
      <c r="E345" s="147">
        <f>IF(inflationCurves!G285=0,0,E344*(1+inflationCurves!G285)^(1/12))</f>
        <v>0</v>
      </c>
      <c r="F345" s="24"/>
      <c r="G345" s="147">
        <f>IF(inflationCurves!K285=0,0,G344*(1+inflationCurves!K285)^(1/12))</f>
        <v>0</v>
      </c>
      <c r="H345" s="24"/>
      <c r="I345" s="24"/>
      <c r="J345" s="24"/>
      <c r="K345" s="24"/>
      <c r="L345" s="24"/>
      <c r="M345" s="24"/>
      <c r="N345" s="31"/>
      <c r="O345" s="31"/>
    </row>
    <row r="346" spans="1:15" x14ac:dyDescent="0.2">
      <c r="A346" s="20">
        <v>44957</v>
      </c>
      <c r="B346" s="13">
        <f t="shared" si="5"/>
        <v>22</v>
      </c>
      <c r="C346" s="24"/>
      <c r="D346" s="24"/>
      <c r="E346" s="147">
        <f>IF(inflationCurves!G286=0,0,E345*(1+inflationCurves!G286)^(1/12))</f>
        <v>0</v>
      </c>
      <c r="F346" s="24"/>
      <c r="G346" s="147">
        <f>IF(inflationCurves!K286=0,0,G345*(1+inflationCurves!K286)^(1/12))</f>
        <v>0</v>
      </c>
      <c r="H346" s="24"/>
      <c r="I346" s="24"/>
      <c r="J346" s="24"/>
      <c r="K346" s="24"/>
      <c r="L346" s="24"/>
      <c r="M346" s="24"/>
      <c r="N346" s="31"/>
      <c r="O346" s="31"/>
    </row>
    <row r="347" spans="1:15" x14ac:dyDescent="0.2">
      <c r="A347" s="20">
        <v>44985</v>
      </c>
      <c r="B347" s="13">
        <f t="shared" si="5"/>
        <v>22</v>
      </c>
      <c r="C347" s="24"/>
      <c r="D347" s="24"/>
      <c r="E347" s="147">
        <f>IF(inflationCurves!G287=0,0,E346*(1+inflationCurves!G287)^(1/12))</f>
        <v>0</v>
      </c>
      <c r="F347" s="24"/>
      <c r="G347" s="147">
        <f>IF(inflationCurves!K287=0,0,G346*(1+inflationCurves!K287)^(1/12))</f>
        <v>0</v>
      </c>
      <c r="H347" s="24"/>
      <c r="I347" s="24"/>
      <c r="J347" s="24"/>
      <c r="K347" s="24"/>
      <c r="L347" s="24"/>
      <c r="M347" s="24"/>
      <c r="N347" s="31"/>
      <c r="O347" s="31"/>
    </row>
    <row r="348" spans="1:15" x14ac:dyDescent="0.2">
      <c r="A348" s="20">
        <v>45016</v>
      </c>
      <c r="B348" s="13">
        <f t="shared" si="5"/>
        <v>23</v>
      </c>
      <c r="C348" s="24"/>
      <c r="D348" s="24"/>
      <c r="E348" s="147">
        <f>IF(inflationCurves!G288=0,0,E347*(1+inflationCurves!G288)^(1/12))</f>
        <v>0</v>
      </c>
      <c r="F348" s="24"/>
      <c r="G348" s="147">
        <f>IF(inflationCurves!K288=0,0,G347*(1+inflationCurves!K288)^(1/12))</f>
        <v>0</v>
      </c>
      <c r="H348" s="24"/>
      <c r="I348" s="24"/>
      <c r="J348" s="24"/>
      <c r="K348" s="24"/>
      <c r="L348" s="24"/>
      <c r="M348" s="24"/>
      <c r="N348" s="31"/>
      <c r="O348" s="31"/>
    </row>
    <row r="349" spans="1:15" x14ac:dyDescent="0.2">
      <c r="E349" s="147">
        <f>IF(inflationCurves!G289=0,0,E348*(1+inflationCurves!G289)^(1/12))</f>
        <v>0</v>
      </c>
      <c r="G349" s="147">
        <f>IF(inflationCurves!K289=0,0,G348*(1+inflationCurves!K289)^(1/12))</f>
        <v>0</v>
      </c>
    </row>
    <row r="350" spans="1:15" x14ac:dyDescent="0.2">
      <c r="C350" s="8"/>
      <c r="D350" s="8"/>
      <c r="E350" s="8"/>
      <c r="F350" s="8"/>
      <c r="G350" s="8"/>
    </row>
  </sheetData>
  <pageMargins left="0.75" right="0.75" top="1" bottom="1" header="0.5" footer="0.5"/>
  <pageSetup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3:AD110"/>
  <sheetViews>
    <sheetView showGridLines="0" topLeftCell="W32" workbookViewId="0">
      <selection activeCell="AC47" sqref="AC47"/>
    </sheetView>
  </sheetViews>
  <sheetFormatPr defaultRowHeight="12.75" x14ac:dyDescent="0.2"/>
  <cols>
    <col min="27" max="27" width="10.5703125" customWidth="1"/>
    <col min="28" max="28" width="12.140625" customWidth="1"/>
    <col min="30" max="30" width="11" bestFit="1" customWidth="1"/>
  </cols>
  <sheetData>
    <row r="3" spans="26:30" ht="15.75" x14ac:dyDescent="0.25">
      <c r="Z3" s="2"/>
      <c r="AA3" s="140"/>
      <c r="AB3" s="133"/>
      <c r="AD3" s="139"/>
    </row>
    <row r="4" spans="26:30" ht="15.75" x14ac:dyDescent="0.25">
      <c r="Z4" s="2"/>
      <c r="AA4" s="141"/>
      <c r="AB4" s="133"/>
      <c r="AD4" s="139"/>
    </row>
    <row r="5" spans="26:30" ht="15.75" x14ac:dyDescent="0.25">
      <c r="Z5" s="2"/>
      <c r="AA5" s="142"/>
      <c r="AB5" s="133"/>
      <c r="AD5" s="139"/>
    </row>
    <row r="6" spans="26:30" x14ac:dyDescent="0.2">
      <c r="Z6" s="2"/>
      <c r="AA6" s="143"/>
      <c r="AB6" s="133"/>
      <c r="AD6" s="139"/>
    </row>
    <row r="110" spans="1:3" ht="18" x14ac:dyDescent="0.25">
      <c r="A110" s="32" t="s">
        <v>52</v>
      </c>
      <c r="B110" s="32"/>
      <c r="C110" s="32" t="s">
        <v>53</v>
      </c>
    </row>
  </sheetData>
  <pageMargins left="0.75" right="0.75" top="1" bottom="1" header="0.5" footer="0.5"/>
  <pageSetup scale="55" fitToHeight="2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13" r:id="rId4" name="Button 17">
              <controlPr defaultSize="0" print="0" autoFill="0" autoPict="0" macro="[0]!ViewYoY">
                <anchor moveWithCells="1" sizeWithCells="1">
                  <from>
                    <xdr:col>7</xdr:col>
                    <xdr:colOff>466725</xdr:colOff>
                    <xdr:row>0</xdr:row>
                    <xdr:rowOff>133350</xdr:rowOff>
                  </from>
                  <to>
                    <xdr:col>10</xdr:col>
                    <xdr:colOff>600075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5" name="Button 19">
              <controlPr defaultSize="0" print="0" autoFill="0" autoPict="0" macro="[0]!Back">
                <anchor moveWithCells="1" sizeWithCells="1">
                  <from>
                    <xdr:col>6</xdr:col>
                    <xdr:colOff>495300</xdr:colOff>
                    <xdr:row>108</xdr:row>
                    <xdr:rowOff>19050</xdr:rowOff>
                  </from>
                  <to>
                    <xdr:col>8</xdr:col>
                    <xdr:colOff>133350</xdr:colOff>
                    <xdr:row>109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6" name="Button 29">
              <controlPr defaultSize="0" print="0" autoFill="0" autoPict="0" macro="[0]!Printjob">
                <anchor moveWithCells="1" sizeWithCells="1">
                  <from>
                    <xdr:col>4</xdr:col>
                    <xdr:colOff>28575</xdr:colOff>
                    <xdr:row>0</xdr:row>
                    <xdr:rowOff>104775</xdr:rowOff>
                  </from>
                  <to>
                    <xdr:col>6</xdr:col>
                    <xdr:colOff>476250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599"/>
  <sheetViews>
    <sheetView workbookViewId="0">
      <pane ySplit="7" topLeftCell="A60" activePane="bottomLeft" state="frozen"/>
      <selection pane="bottomLeft" activeCell="G73" sqref="G73"/>
    </sheetView>
  </sheetViews>
  <sheetFormatPr defaultRowHeight="12.75" x14ac:dyDescent="0.2"/>
  <cols>
    <col min="1" max="1" width="11.7109375" style="14" customWidth="1"/>
    <col min="2" max="2" width="9.140625" style="14"/>
    <col min="3" max="3" width="11.5703125" style="14" customWidth="1"/>
    <col min="4" max="4" width="11.7109375" style="14" customWidth="1"/>
    <col min="5" max="5" width="11.42578125" style="14" customWidth="1"/>
    <col min="6" max="6" width="11.85546875" customWidth="1"/>
    <col min="7" max="7" width="12.140625" customWidth="1"/>
  </cols>
  <sheetData>
    <row r="1" spans="1:5" x14ac:dyDescent="0.2">
      <c r="A1" s="34"/>
      <c r="B1" s="13"/>
      <c r="C1" s="22"/>
      <c r="D1" s="13"/>
      <c r="E1" s="13"/>
    </row>
    <row r="2" spans="1:5" x14ac:dyDescent="0.2">
      <c r="A2" s="41">
        <f>Today</f>
        <v>36601</v>
      </c>
      <c r="B2" s="16"/>
      <c r="C2" s="22"/>
      <c r="D2" s="13"/>
      <c r="E2" s="13"/>
    </row>
    <row r="3" spans="1:5" x14ac:dyDescent="0.2">
      <c r="A3" s="13"/>
      <c r="B3" s="13"/>
      <c r="C3" s="13"/>
      <c r="D3" s="13"/>
      <c r="E3" s="13"/>
    </row>
    <row r="4" spans="1:5" x14ac:dyDescent="0.2">
      <c r="A4" s="34" t="s">
        <v>45</v>
      </c>
      <c r="B4" s="13"/>
      <c r="C4" s="13"/>
      <c r="D4" s="13"/>
      <c r="E4" s="13"/>
    </row>
    <row r="5" spans="1:5" x14ac:dyDescent="0.2">
      <c r="A5" s="18"/>
      <c r="B5" s="13"/>
      <c r="C5" s="26" t="s">
        <v>46</v>
      </c>
      <c r="D5" s="26" t="s">
        <v>46</v>
      </c>
      <c r="E5" s="26" t="s">
        <v>46</v>
      </c>
    </row>
    <row r="6" spans="1:5" x14ac:dyDescent="0.2">
      <c r="A6" s="13" t="s">
        <v>11</v>
      </c>
      <c r="B6" s="13"/>
      <c r="C6" s="27" t="s">
        <v>47</v>
      </c>
      <c r="D6" s="27" t="s">
        <v>49</v>
      </c>
      <c r="E6" s="27" t="s">
        <v>48</v>
      </c>
    </row>
    <row r="7" spans="1:5" x14ac:dyDescent="0.2">
      <c r="A7" s="19" t="s">
        <v>50</v>
      </c>
      <c r="B7" s="19" t="s">
        <v>51</v>
      </c>
      <c r="C7" s="16"/>
      <c r="D7" s="16"/>
      <c r="E7" s="16"/>
    </row>
    <row r="8" spans="1:5" x14ac:dyDescent="0.2">
      <c r="A8" s="20">
        <v>34668</v>
      </c>
      <c r="B8" s="13">
        <f t="shared" ref="B8:B71" si="0">IF(A8-$A$2&lt;0,0,INT((A8-$A$2)/365))</f>
        <v>0</v>
      </c>
      <c r="C8" s="149">
        <f>Forecasts!C8</f>
        <v>145.30000000000001</v>
      </c>
      <c r="D8" s="149">
        <f>Forecasts!E8</f>
        <v>96.8</v>
      </c>
      <c r="E8" s="35">
        <f>Forecasts!G8</f>
        <v>97</v>
      </c>
    </row>
    <row r="9" spans="1:5" x14ac:dyDescent="0.2">
      <c r="A9" s="20">
        <v>34699</v>
      </c>
      <c r="B9" s="13">
        <f t="shared" si="0"/>
        <v>0</v>
      </c>
      <c r="C9" s="149">
        <f>Forecasts!C9</f>
        <v>146</v>
      </c>
      <c r="D9" s="149">
        <f>Forecasts!E9</f>
        <v>97.4</v>
      </c>
      <c r="E9" s="35">
        <f>Forecasts!G9</f>
        <v>97.4</v>
      </c>
    </row>
    <row r="10" spans="1:5" x14ac:dyDescent="0.2">
      <c r="A10" s="20">
        <v>34730</v>
      </c>
      <c r="B10" s="13">
        <f t="shared" si="0"/>
        <v>0</v>
      </c>
      <c r="C10" s="149">
        <f>Forecasts!C10</f>
        <v>146</v>
      </c>
      <c r="D10" s="149">
        <f>Forecasts!E10</f>
        <v>98.6</v>
      </c>
      <c r="E10" s="35">
        <f>Forecasts!G10</f>
        <v>98.6</v>
      </c>
    </row>
    <row r="11" spans="1:5" x14ac:dyDescent="0.2">
      <c r="A11" s="20">
        <v>34758</v>
      </c>
      <c r="B11" s="13">
        <f t="shared" si="0"/>
        <v>0</v>
      </c>
      <c r="C11" s="149">
        <f>Forecasts!C11</f>
        <v>146.9</v>
      </c>
      <c r="D11" s="149">
        <f>Forecasts!E11</f>
        <v>98.8</v>
      </c>
      <c r="E11" s="35">
        <f>Forecasts!G11</f>
        <v>98.9</v>
      </c>
    </row>
    <row r="12" spans="1:5" x14ac:dyDescent="0.2">
      <c r="A12" s="20">
        <v>34789</v>
      </c>
      <c r="B12" s="13">
        <f t="shared" si="0"/>
        <v>0</v>
      </c>
      <c r="C12" s="149">
        <f>Forecasts!C12</f>
        <v>147.5</v>
      </c>
      <c r="D12" s="149">
        <f>Forecasts!E12</f>
        <v>99.1</v>
      </c>
      <c r="E12" s="35">
        <f>Forecasts!G12</f>
        <v>99.1</v>
      </c>
    </row>
    <row r="13" spans="1:5" x14ac:dyDescent="0.2">
      <c r="A13" s="20">
        <v>34819</v>
      </c>
      <c r="B13" s="13">
        <f t="shared" si="0"/>
        <v>0</v>
      </c>
      <c r="C13" s="149">
        <f>Forecasts!C13</f>
        <v>149</v>
      </c>
      <c r="D13" s="149">
        <f>Forecasts!E13</f>
        <v>99.6</v>
      </c>
      <c r="E13" s="35">
        <f>Forecasts!G13</f>
        <v>99.5</v>
      </c>
    </row>
    <row r="14" spans="1:5" x14ac:dyDescent="0.2">
      <c r="A14" s="20">
        <v>34850</v>
      </c>
      <c r="B14" s="13">
        <f t="shared" si="0"/>
        <v>0</v>
      </c>
      <c r="C14" s="149">
        <f>Forecasts!C14</f>
        <v>149.6</v>
      </c>
      <c r="D14" s="149">
        <f>Forecasts!E14</f>
        <v>99.9</v>
      </c>
      <c r="E14" s="35">
        <f>Forecasts!G14</f>
        <v>99.8</v>
      </c>
    </row>
    <row r="15" spans="1:5" x14ac:dyDescent="0.2">
      <c r="A15" s="20">
        <v>34880</v>
      </c>
      <c r="B15" s="13">
        <f t="shared" si="0"/>
        <v>0</v>
      </c>
      <c r="C15" s="149">
        <f>Forecasts!C15</f>
        <v>149.80000000000001</v>
      </c>
      <c r="D15" s="149">
        <f>Forecasts!E15</f>
        <v>100</v>
      </c>
      <c r="E15" s="35">
        <f>Forecasts!G15</f>
        <v>100</v>
      </c>
    </row>
    <row r="16" spans="1:5" x14ac:dyDescent="0.2">
      <c r="A16" s="20">
        <v>34911</v>
      </c>
      <c r="B16" s="13">
        <f t="shared" si="0"/>
        <v>0</v>
      </c>
      <c r="C16" s="149">
        <f>Forecasts!C16</f>
        <v>149.1</v>
      </c>
      <c r="D16" s="149">
        <f>Forecasts!E16</f>
        <v>100.3</v>
      </c>
      <c r="E16" s="35">
        <f>Forecasts!G16</f>
        <v>100.3</v>
      </c>
    </row>
    <row r="17" spans="1:8" x14ac:dyDescent="0.2">
      <c r="A17" s="20">
        <v>34942</v>
      </c>
      <c r="B17" s="13">
        <f t="shared" si="0"/>
        <v>0</v>
      </c>
      <c r="C17" s="149">
        <f>Forecasts!C17</f>
        <v>149.9</v>
      </c>
      <c r="D17" s="149">
        <f>Forecasts!E17</f>
        <v>100.4</v>
      </c>
      <c r="E17" s="35">
        <f>Forecasts!G17</f>
        <v>100.5</v>
      </c>
    </row>
    <row r="18" spans="1:8" x14ac:dyDescent="0.2">
      <c r="A18" s="20">
        <v>34972</v>
      </c>
      <c r="B18" s="13">
        <f t="shared" si="0"/>
        <v>0</v>
      </c>
      <c r="C18" s="149">
        <f>Forecasts!C18</f>
        <v>150.6</v>
      </c>
      <c r="D18" s="149">
        <f>Forecasts!E18</f>
        <v>100.6</v>
      </c>
      <c r="E18" s="35">
        <f>Forecasts!G18</f>
        <v>100.7</v>
      </c>
    </row>
    <row r="19" spans="1:8" x14ac:dyDescent="0.2">
      <c r="A19" s="20">
        <v>35003</v>
      </c>
      <c r="B19" s="13">
        <f t="shared" si="0"/>
        <v>0</v>
      </c>
      <c r="C19" s="149">
        <f>Forecasts!C19</f>
        <v>149.80000000000001</v>
      </c>
      <c r="D19" s="149">
        <f>Forecasts!E19</f>
        <v>100.7</v>
      </c>
      <c r="E19" s="35">
        <f>Forecasts!G19</f>
        <v>100.9</v>
      </c>
    </row>
    <row r="20" spans="1:8" x14ac:dyDescent="0.2">
      <c r="A20" s="20">
        <v>35033</v>
      </c>
      <c r="B20" s="13">
        <f t="shared" si="0"/>
        <v>0</v>
      </c>
      <c r="C20" s="149">
        <f>Forecasts!C20</f>
        <v>149.80000000000001</v>
      </c>
      <c r="D20" s="149">
        <f>Forecasts!E20</f>
        <v>100.5</v>
      </c>
      <c r="E20" s="35">
        <f>Forecasts!G20</f>
        <v>100.7</v>
      </c>
      <c r="H20" s="33"/>
    </row>
    <row r="21" spans="1:8" x14ac:dyDescent="0.2">
      <c r="A21" s="20">
        <v>35064</v>
      </c>
      <c r="B21" s="13">
        <f t="shared" si="0"/>
        <v>0</v>
      </c>
      <c r="C21" s="149">
        <f>Forecasts!C21</f>
        <v>150.69999999999999</v>
      </c>
      <c r="D21" s="149">
        <f>Forecasts!E21</f>
        <v>101.5</v>
      </c>
      <c r="E21" s="35">
        <f>Forecasts!G21</f>
        <v>101.2</v>
      </c>
    </row>
    <row r="22" spans="1:8" x14ac:dyDescent="0.2">
      <c r="A22" s="20">
        <v>35095</v>
      </c>
      <c r="B22" s="13">
        <f t="shared" si="0"/>
        <v>0</v>
      </c>
      <c r="C22" s="149">
        <f>Forecasts!C22</f>
        <v>150.19999999999999</v>
      </c>
      <c r="D22" s="149">
        <f>Forecasts!E22</f>
        <v>102</v>
      </c>
      <c r="E22" s="35">
        <f>Forecasts!G22</f>
        <v>101.7</v>
      </c>
    </row>
    <row r="23" spans="1:8" x14ac:dyDescent="0.2">
      <c r="A23" s="20">
        <v>35124</v>
      </c>
      <c r="B23" s="13">
        <f t="shared" si="0"/>
        <v>0</v>
      </c>
      <c r="C23" s="149">
        <f>Forecasts!C23</f>
        <v>150.9</v>
      </c>
      <c r="D23" s="149">
        <f>Forecasts!E23</f>
        <v>102.1</v>
      </c>
      <c r="E23" s="35">
        <f>Forecasts!G23</f>
        <v>102</v>
      </c>
    </row>
    <row r="24" spans="1:8" x14ac:dyDescent="0.2">
      <c r="A24" s="20">
        <v>35155</v>
      </c>
      <c r="B24" s="13">
        <f t="shared" si="0"/>
        <v>0</v>
      </c>
      <c r="C24" s="149">
        <f>Forecasts!C24</f>
        <v>151.5</v>
      </c>
      <c r="D24" s="149">
        <f>Forecasts!E24</f>
        <v>102.4</v>
      </c>
      <c r="E24" s="35">
        <f>Forecasts!G24</f>
        <v>102.2</v>
      </c>
    </row>
    <row r="25" spans="1:8" x14ac:dyDescent="0.2">
      <c r="A25" s="20">
        <v>35185</v>
      </c>
      <c r="B25" s="13">
        <f t="shared" si="0"/>
        <v>0</v>
      </c>
      <c r="C25" s="149">
        <f>Forecasts!C25</f>
        <v>152.6</v>
      </c>
      <c r="D25" s="149">
        <f>Forecasts!E25</f>
        <v>102.7</v>
      </c>
      <c r="E25" s="35">
        <f>Forecasts!G25</f>
        <v>102.5</v>
      </c>
    </row>
    <row r="26" spans="1:8" x14ac:dyDescent="0.2">
      <c r="A26" s="20">
        <v>35216</v>
      </c>
      <c r="B26" s="13">
        <f t="shared" si="0"/>
        <v>0</v>
      </c>
      <c r="C26" s="149">
        <f>Forecasts!C26</f>
        <v>152.9</v>
      </c>
      <c r="D26" s="149">
        <f>Forecasts!E26</f>
        <v>102.7</v>
      </c>
      <c r="E26" s="35">
        <f>Forecasts!G26</f>
        <v>102.6</v>
      </c>
    </row>
    <row r="27" spans="1:8" x14ac:dyDescent="0.2">
      <c r="A27" s="20">
        <v>35246</v>
      </c>
      <c r="B27" s="13">
        <f t="shared" si="0"/>
        <v>0</v>
      </c>
      <c r="C27" s="149">
        <f>Forecasts!C27</f>
        <v>153</v>
      </c>
      <c r="D27" s="149">
        <f>Forecasts!E27</f>
        <v>102.5</v>
      </c>
      <c r="E27" s="35">
        <f>Forecasts!G27</f>
        <v>102.5</v>
      </c>
    </row>
    <row r="28" spans="1:8" x14ac:dyDescent="0.2">
      <c r="A28" s="20">
        <v>35277</v>
      </c>
      <c r="B28" s="13">
        <f t="shared" si="0"/>
        <v>0</v>
      </c>
      <c r="C28" s="149">
        <f>Forecasts!C28</f>
        <v>152.4</v>
      </c>
      <c r="D28" s="149">
        <f>Forecasts!E28</f>
        <v>102.4</v>
      </c>
      <c r="E28" s="35">
        <f>Forecasts!G28</f>
        <v>102.3</v>
      </c>
    </row>
    <row r="29" spans="1:8" x14ac:dyDescent="0.2">
      <c r="A29" s="20">
        <v>35308</v>
      </c>
      <c r="B29" s="13">
        <f t="shared" si="0"/>
        <v>0</v>
      </c>
      <c r="C29" s="149">
        <f>Forecasts!C29</f>
        <v>153.1</v>
      </c>
      <c r="D29" s="149">
        <f>Forecasts!E29</f>
        <v>102.5</v>
      </c>
      <c r="E29" s="35">
        <f>Forecasts!G29</f>
        <v>102.3</v>
      </c>
    </row>
    <row r="30" spans="1:8" x14ac:dyDescent="0.2">
      <c r="A30" s="20">
        <v>35338</v>
      </c>
      <c r="B30" s="13">
        <f t="shared" si="0"/>
        <v>0</v>
      </c>
      <c r="C30" s="149">
        <f>Forecasts!C30</f>
        <v>153.80000000000001</v>
      </c>
      <c r="D30" s="149">
        <f>Forecasts!E30</f>
        <v>102.9</v>
      </c>
      <c r="E30" s="35">
        <f>Forecasts!G30</f>
        <v>102.3</v>
      </c>
    </row>
    <row r="31" spans="1:8" x14ac:dyDescent="0.2">
      <c r="A31" s="20">
        <v>35369</v>
      </c>
      <c r="B31" s="13">
        <f t="shared" si="0"/>
        <v>0</v>
      </c>
      <c r="C31" s="149">
        <f>Forecasts!C31</f>
        <v>153.80000000000001</v>
      </c>
      <c r="D31" s="149">
        <f>Forecasts!E31</f>
        <v>103</v>
      </c>
      <c r="E31" s="35">
        <f>Forecasts!G31</f>
        <v>102.2</v>
      </c>
    </row>
    <row r="32" spans="1:8" x14ac:dyDescent="0.2">
      <c r="A32" s="20">
        <v>35399</v>
      </c>
      <c r="B32" s="13">
        <f t="shared" si="0"/>
        <v>0</v>
      </c>
      <c r="C32" s="149">
        <f>Forecasts!C32</f>
        <v>153.9</v>
      </c>
      <c r="D32" s="149">
        <f>Forecasts!E32</f>
        <v>103.1</v>
      </c>
      <c r="E32" s="35">
        <f>Forecasts!G32</f>
        <v>102.3</v>
      </c>
    </row>
    <row r="33" spans="1:5" x14ac:dyDescent="0.2">
      <c r="A33" s="20">
        <v>35430</v>
      </c>
      <c r="B33" s="13">
        <f t="shared" si="0"/>
        <v>0</v>
      </c>
      <c r="C33" s="149">
        <f>Forecasts!C33</f>
        <v>154.4</v>
      </c>
      <c r="D33" s="149">
        <f>Forecasts!E33</f>
        <v>103.4</v>
      </c>
      <c r="E33" s="35">
        <f>Forecasts!G33</f>
        <v>102.4</v>
      </c>
    </row>
    <row r="34" spans="1:5" x14ac:dyDescent="0.2">
      <c r="A34" s="20">
        <v>35461</v>
      </c>
      <c r="B34" s="13">
        <f t="shared" si="0"/>
        <v>0</v>
      </c>
      <c r="C34" s="149">
        <f>Forecasts!C34</f>
        <v>154.4</v>
      </c>
      <c r="D34" s="149">
        <f>Forecasts!E34</f>
        <v>103.6</v>
      </c>
      <c r="E34" s="35">
        <f>Forecasts!G34</f>
        <v>102.7</v>
      </c>
    </row>
    <row r="35" spans="1:5" x14ac:dyDescent="0.2">
      <c r="A35" s="20">
        <v>35489</v>
      </c>
      <c r="B35" s="13">
        <f t="shared" si="0"/>
        <v>0</v>
      </c>
      <c r="C35" s="149">
        <f>Forecasts!C35</f>
        <v>155</v>
      </c>
      <c r="D35" s="149">
        <f>Forecasts!E35</f>
        <v>103.4</v>
      </c>
      <c r="E35" s="35">
        <f>Forecasts!G35</f>
        <v>102.7</v>
      </c>
    </row>
    <row r="36" spans="1:5" x14ac:dyDescent="0.2">
      <c r="A36" s="20">
        <v>35520</v>
      </c>
      <c r="B36" s="13">
        <f t="shared" si="0"/>
        <v>0</v>
      </c>
      <c r="C36" s="149">
        <f>Forecasts!C36</f>
        <v>155.4</v>
      </c>
      <c r="D36" s="149">
        <f>Forecasts!E36</f>
        <v>103.3</v>
      </c>
      <c r="E36" s="35">
        <f>Forecasts!G36</f>
        <v>102.7</v>
      </c>
    </row>
    <row r="37" spans="1:5" x14ac:dyDescent="0.2">
      <c r="A37" s="20">
        <v>35550</v>
      </c>
      <c r="B37" s="13">
        <f t="shared" si="0"/>
        <v>0</v>
      </c>
      <c r="C37" s="149">
        <f>Forecasts!C37</f>
        <v>156.30000000000001</v>
      </c>
      <c r="D37" s="149">
        <f>Forecasts!E37</f>
        <v>103.4</v>
      </c>
      <c r="E37" s="35">
        <f>Forecasts!G37</f>
        <v>102.9</v>
      </c>
    </row>
    <row r="38" spans="1:5" x14ac:dyDescent="0.2">
      <c r="A38" s="20">
        <v>35581</v>
      </c>
      <c r="B38" s="13">
        <f t="shared" si="0"/>
        <v>0</v>
      </c>
      <c r="C38" s="149">
        <f>Forecasts!C38</f>
        <v>156.9</v>
      </c>
      <c r="D38" s="149">
        <f>Forecasts!E38</f>
        <v>103.5</v>
      </c>
      <c r="E38" s="35">
        <f>Forecasts!G38</f>
        <v>103</v>
      </c>
    </row>
    <row r="39" spans="1:5" x14ac:dyDescent="0.2">
      <c r="A39" s="20">
        <v>35611</v>
      </c>
      <c r="B39" s="13">
        <f t="shared" si="0"/>
        <v>0</v>
      </c>
      <c r="C39" s="149">
        <f>Forecasts!C39</f>
        <v>157.5</v>
      </c>
      <c r="D39" s="149">
        <f>Forecasts!E39</f>
        <v>103.3</v>
      </c>
      <c r="E39" s="35">
        <f>Forecasts!G39</f>
        <v>102.8</v>
      </c>
    </row>
    <row r="40" spans="1:5" x14ac:dyDescent="0.2">
      <c r="A40" s="20">
        <v>35642</v>
      </c>
      <c r="B40" s="13">
        <f t="shared" si="0"/>
        <v>0</v>
      </c>
      <c r="C40" s="149">
        <f>Forecasts!C40</f>
        <v>157.5</v>
      </c>
      <c r="D40" s="149">
        <f>Forecasts!E40</f>
        <v>103.6</v>
      </c>
      <c r="E40" s="35">
        <f>Forecasts!G40</f>
        <v>102.8</v>
      </c>
    </row>
    <row r="41" spans="1:5" x14ac:dyDescent="0.2">
      <c r="A41" s="20">
        <v>35673</v>
      </c>
      <c r="B41" s="13">
        <f t="shared" si="0"/>
        <v>0</v>
      </c>
      <c r="C41" s="149">
        <f>Forecasts!C41</f>
        <v>158.5</v>
      </c>
      <c r="D41" s="149">
        <f>Forecasts!E41</f>
        <v>103.8</v>
      </c>
      <c r="E41" s="35">
        <f>Forecasts!G41</f>
        <v>102.8</v>
      </c>
    </row>
    <row r="42" spans="1:5" x14ac:dyDescent="0.2">
      <c r="A42" s="20">
        <v>35703</v>
      </c>
      <c r="B42" s="13">
        <f t="shared" si="0"/>
        <v>0</v>
      </c>
      <c r="C42" s="149">
        <f>Forecasts!C42</f>
        <v>159.30000000000001</v>
      </c>
      <c r="D42" s="149">
        <f>Forecasts!E42</f>
        <v>103.9</v>
      </c>
      <c r="E42" s="35">
        <f>Forecasts!G42</f>
        <v>102.8</v>
      </c>
    </row>
    <row r="43" spans="1:5" x14ac:dyDescent="0.2">
      <c r="A43" s="20">
        <v>35734</v>
      </c>
      <c r="B43" s="13">
        <f t="shared" si="0"/>
        <v>0</v>
      </c>
      <c r="C43" s="149">
        <f>Forecasts!C43</f>
        <v>159.5</v>
      </c>
      <c r="D43" s="149">
        <f>Forecasts!E43</f>
        <v>103.9</v>
      </c>
      <c r="E43" s="35">
        <f>Forecasts!G43</f>
        <v>102.8</v>
      </c>
    </row>
    <row r="44" spans="1:5" x14ac:dyDescent="0.2">
      <c r="A44" s="20">
        <v>35764</v>
      </c>
      <c r="B44" s="13">
        <f t="shared" si="0"/>
        <v>0</v>
      </c>
      <c r="C44" s="149">
        <f>Forecasts!C44</f>
        <v>159.6</v>
      </c>
      <c r="D44" s="149">
        <f>Forecasts!E44</f>
        <v>103.7</v>
      </c>
      <c r="E44" s="35">
        <f>Forecasts!G44</f>
        <v>102.7</v>
      </c>
    </row>
    <row r="45" spans="1:5" x14ac:dyDescent="0.2">
      <c r="A45" s="20">
        <v>35795</v>
      </c>
      <c r="B45" s="13">
        <f t="shared" si="0"/>
        <v>0</v>
      </c>
      <c r="C45" s="149">
        <f>Forecasts!C45</f>
        <v>160</v>
      </c>
      <c r="D45" s="149">
        <f>Forecasts!E45</f>
        <v>104</v>
      </c>
      <c r="E45" s="35">
        <f>Forecasts!G45</f>
        <v>103</v>
      </c>
    </row>
    <row r="46" spans="1:5" x14ac:dyDescent="0.2">
      <c r="A46" s="20">
        <v>35826</v>
      </c>
      <c r="B46" s="13">
        <f t="shared" si="0"/>
        <v>0</v>
      </c>
      <c r="C46" s="149">
        <f>Forecasts!C46</f>
        <v>159.5</v>
      </c>
      <c r="D46" s="149">
        <f>Forecasts!E46</f>
        <v>104</v>
      </c>
      <c r="E46" s="35">
        <f>Forecasts!G46</f>
        <v>103.2</v>
      </c>
    </row>
    <row r="47" spans="1:5" x14ac:dyDescent="0.2">
      <c r="A47" s="20">
        <v>35854</v>
      </c>
      <c r="B47" s="13">
        <f t="shared" si="0"/>
        <v>0</v>
      </c>
      <c r="C47" s="149">
        <f>Forecasts!C47</f>
        <v>160.30000000000001</v>
      </c>
      <c r="D47" s="149">
        <f>Forecasts!E47</f>
        <v>103.9</v>
      </c>
      <c r="E47" s="35">
        <f>Forecasts!G47</f>
        <v>103.2</v>
      </c>
    </row>
    <row r="48" spans="1:5" x14ac:dyDescent="0.2">
      <c r="A48" s="20">
        <v>35885</v>
      </c>
      <c r="B48" s="13">
        <f t="shared" si="0"/>
        <v>0</v>
      </c>
      <c r="C48" s="149">
        <f>Forecasts!C48</f>
        <v>160.80000000000001</v>
      </c>
      <c r="D48" s="149">
        <f>Forecasts!E48</f>
        <v>104.2</v>
      </c>
      <c r="E48" s="35">
        <f>Forecasts!G48</f>
        <v>103.3</v>
      </c>
    </row>
    <row r="49" spans="1:5" x14ac:dyDescent="0.2">
      <c r="A49" s="20">
        <v>35915</v>
      </c>
      <c r="B49" s="13">
        <f t="shared" si="0"/>
        <v>0</v>
      </c>
      <c r="C49" s="149">
        <f>Forecasts!C49</f>
        <v>162.6</v>
      </c>
      <c r="D49" s="149">
        <f>Forecasts!E49</f>
        <v>104.4</v>
      </c>
      <c r="E49" s="35">
        <f>Forecasts!G49</f>
        <v>103.4</v>
      </c>
    </row>
    <row r="50" spans="1:5" x14ac:dyDescent="0.2">
      <c r="A50" s="20">
        <v>35946</v>
      </c>
      <c r="B50" s="13">
        <f t="shared" si="0"/>
        <v>0</v>
      </c>
      <c r="C50" s="149">
        <f>Forecasts!C50</f>
        <v>163.5</v>
      </c>
      <c r="D50" s="149">
        <f>Forecasts!E50</f>
        <v>104.5</v>
      </c>
      <c r="E50" s="35">
        <f>Forecasts!G50</f>
        <v>103.4</v>
      </c>
    </row>
    <row r="51" spans="1:5" x14ac:dyDescent="0.2">
      <c r="A51" s="20">
        <v>35976</v>
      </c>
      <c r="B51" s="13">
        <f t="shared" si="0"/>
        <v>0</v>
      </c>
      <c r="C51" s="149">
        <f>Forecasts!C51</f>
        <v>163.4</v>
      </c>
      <c r="D51" s="149">
        <f>Forecasts!E51</f>
        <v>104.4</v>
      </c>
      <c r="E51" s="35">
        <f>Forecasts!G51</f>
        <v>103.4</v>
      </c>
    </row>
    <row r="52" spans="1:5" x14ac:dyDescent="0.2">
      <c r="A52" s="20">
        <v>36007</v>
      </c>
      <c r="B52" s="13">
        <f t="shared" si="0"/>
        <v>0</v>
      </c>
      <c r="C52" s="149">
        <f>Forecasts!C52</f>
        <v>163</v>
      </c>
      <c r="D52" s="149">
        <f>Forecasts!E52</f>
        <v>104.4</v>
      </c>
      <c r="E52" s="35">
        <f>Forecasts!G52</f>
        <v>103.4</v>
      </c>
    </row>
    <row r="53" spans="1:5" x14ac:dyDescent="0.2">
      <c r="A53" s="20">
        <v>36038</v>
      </c>
      <c r="B53" s="13">
        <f t="shared" si="0"/>
        <v>0</v>
      </c>
      <c r="C53" s="149">
        <f>Forecasts!C53</f>
        <v>163.69999999999999</v>
      </c>
      <c r="D53" s="149">
        <f>Forecasts!E53</f>
        <v>104.3</v>
      </c>
      <c r="E53" s="35">
        <f>Forecasts!G53</f>
        <v>103.3</v>
      </c>
    </row>
    <row r="54" spans="1:5" x14ac:dyDescent="0.2">
      <c r="A54" s="20">
        <v>36068</v>
      </c>
      <c r="B54" s="13">
        <f t="shared" si="0"/>
        <v>0</v>
      </c>
      <c r="C54" s="149">
        <f>Forecasts!C54</f>
        <v>164.4</v>
      </c>
      <c r="D54" s="149">
        <f>Forecasts!E54</f>
        <v>104.2</v>
      </c>
      <c r="E54" s="35">
        <f>Forecasts!G54</f>
        <v>103.2</v>
      </c>
    </row>
    <row r="55" spans="1:5" x14ac:dyDescent="0.2">
      <c r="A55" s="20">
        <v>36099</v>
      </c>
      <c r="B55" s="13">
        <f t="shared" si="0"/>
        <v>0</v>
      </c>
      <c r="C55" s="149">
        <f>Forecasts!C55</f>
        <v>164.5</v>
      </c>
      <c r="D55" s="149">
        <f>Forecasts!E55</f>
        <v>104</v>
      </c>
      <c r="E55" s="35">
        <f>Forecasts!G55</f>
        <v>103</v>
      </c>
    </row>
    <row r="56" spans="1:5" x14ac:dyDescent="0.2">
      <c r="A56" s="20">
        <v>36129</v>
      </c>
      <c r="B56" s="13">
        <f t="shared" si="0"/>
        <v>0</v>
      </c>
      <c r="C56" s="149">
        <f>Forecasts!C56</f>
        <v>164.4</v>
      </c>
      <c r="D56" s="149">
        <f>Forecasts!E56</f>
        <v>103.8</v>
      </c>
      <c r="E56" s="35">
        <f>Forecasts!G56</f>
        <v>102.9</v>
      </c>
    </row>
    <row r="57" spans="1:5" x14ac:dyDescent="0.2">
      <c r="A57" s="20">
        <v>36160</v>
      </c>
      <c r="B57" s="13">
        <f t="shared" si="0"/>
        <v>0</v>
      </c>
      <c r="C57" s="149">
        <f>Forecasts!C57</f>
        <v>164.4</v>
      </c>
      <c r="D57" s="149">
        <f>Forecasts!E57</f>
        <v>103.9</v>
      </c>
      <c r="E57" s="35">
        <f>Forecasts!G57</f>
        <v>103.1</v>
      </c>
    </row>
    <row r="58" spans="1:5" x14ac:dyDescent="0.2">
      <c r="A58" s="20">
        <v>36191</v>
      </c>
      <c r="B58" s="13">
        <f t="shared" si="0"/>
        <v>0</v>
      </c>
      <c r="C58" s="149">
        <f>Forecasts!C58</f>
        <v>163.4</v>
      </c>
      <c r="D58" s="149">
        <f>Forecasts!E58</f>
        <v>103.9</v>
      </c>
      <c r="E58" s="35">
        <f>Forecasts!G58</f>
        <v>103.3</v>
      </c>
    </row>
    <row r="59" spans="1:5" x14ac:dyDescent="0.2">
      <c r="A59" s="20">
        <v>36219</v>
      </c>
      <c r="B59" s="13">
        <f t="shared" si="0"/>
        <v>0</v>
      </c>
      <c r="C59" s="149">
        <f>Forecasts!C59</f>
        <v>163.69999999999999</v>
      </c>
      <c r="D59" s="149">
        <f>Forecasts!E59</f>
        <v>104.1</v>
      </c>
      <c r="E59" s="35">
        <f>Forecasts!G59</f>
        <v>103.4</v>
      </c>
    </row>
    <row r="60" spans="1:5" x14ac:dyDescent="0.2">
      <c r="A60" s="20">
        <v>36250</v>
      </c>
      <c r="B60" s="13">
        <f t="shared" si="0"/>
        <v>0</v>
      </c>
      <c r="C60" s="149">
        <f>Forecasts!C60</f>
        <v>164.1</v>
      </c>
      <c r="D60" s="149">
        <f>Forecasts!E60</f>
        <v>104.7</v>
      </c>
      <c r="E60" s="35">
        <f>Forecasts!G60</f>
        <v>103.6</v>
      </c>
    </row>
    <row r="61" spans="1:5" x14ac:dyDescent="0.2">
      <c r="A61" s="20">
        <v>36280</v>
      </c>
      <c r="B61" s="13">
        <f t="shared" si="0"/>
        <v>0</v>
      </c>
      <c r="C61" s="149">
        <f>Forecasts!C61</f>
        <v>165.2</v>
      </c>
      <c r="D61" s="149">
        <f>Forecasts!E61</f>
        <v>105.4</v>
      </c>
      <c r="E61" s="35">
        <f>Forecasts!G61</f>
        <v>103.8</v>
      </c>
    </row>
    <row r="62" spans="1:5" x14ac:dyDescent="0.2">
      <c r="A62" s="20">
        <v>36311</v>
      </c>
      <c r="B62" s="13">
        <f t="shared" si="0"/>
        <v>0</v>
      </c>
      <c r="C62" s="149">
        <f>Forecasts!C62</f>
        <v>165.6</v>
      </c>
      <c r="D62" s="149">
        <f>Forecasts!E62</f>
        <v>105.5</v>
      </c>
      <c r="E62" s="35">
        <f>Forecasts!G62</f>
        <v>103.8</v>
      </c>
    </row>
    <row r="63" spans="1:5" x14ac:dyDescent="0.2">
      <c r="A63" s="20">
        <v>36341</v>
      </c>
      <c r="B63" s="13">
        <f t="shared" si="0"/>
        <v>0</v>
      </c>
      <c r="C63" s="149">
        <f>Forecasts!C63</f>
        <v>165.6</v>
      </c>
      <c r="D63" s="149">
        <f>Forecasts!E63</f>
        <v>105.4</v>
      </c>
      <c r="E63" s="35">
        <f>Forecasts!G63</f>
        <v>103.7</v>
      </c>
    </row>
    <row r="64" spans="1:5" x14ac:dyDescent="0.2">
      <c r="A64" s="20">
        <v>36372</v>
      </c>
      <c r="B64" s="13">
        <f t="shared" si="0"/>
        <v>0</v>
      </c>
      <c r="C64" s="149">
        <f>Forecasts!C64</f>
        <v>165.1</v>
      </c>
      <c r="D64" s="149">
        <f>Forecasts!E64</f>
        <v>105.6</v>
      </c>
      <c r="E64" s="35">
        <f>Forecasts!G64</f>
        <v>103.7</v>
      </c>
    </row>
    <row r="65" spans="1:9" x14ac:dyDescent="0.2">
      <c r="A65" s="20">
        <v>36403</v>
      </c>
      <c r="B65" s="13">
        <f t="shared" si="0"/>
        <v>0</v>
      </c>
      <c r="C65" s="149">
        <f>Forecasts!C65</f>
        <v>165.5</v>
      </c>
      <c r="D65" s="149">
        <f>Forecasts!E65</f>
        <v>105.7</v>
      </c>
      <c r="E65" s="35">
        <f>Forecasts!G65</f>
        <v>103.6</v>
      </c>
    </row>
    <row r="66" spans="1:9" x14ac:dyDescent="0.2">
      <c r="A66" s="20">
        <v>36433</v>
      </c>
      <c r="B66" s="13">
        <f t="shared" si="0"/>
        <v>0</v>
      </c>
      <c r="C66" s="149">
        <f>Forecasts!C66</f>
        <v>166.2</v>
      </c>
      <c r="D66" s="149">
        <f>Forecasts!E66</f>
        <v>106</v>
      </c>
      <c r="E66" s="35">
        <f>Forecasts!G66</f>
        <v>103.7</v>
      </c>
    </row>
    <row r="67" spans="1:9" x14ac:dyDescent="0.2">
      <c r="A67" s="20">
        <v>36464</v>
      </c>
      <c r="B67" s="13">
        <f t="shared" si="0"/>
        <v>0</v>
      </c>
      <c r="C67" s="149">
        <f>Forecasts!C67</f>
        <v>166.5</v>
      </c>
      <c r="D67" s="149">
        <f>Forecasts!E67</f>
        <v>106</v>
      </c>
      <c r="E67" s="35">
        <f>Forecasts!G67</f>
        <v>103.7</v>
      </c>
    </row>
    <row r="68" spans="1:9" x14ac:dyDescent="0.2">
      <c r="A68" s="20">
        <v>36494</v>
      </c>
      <c r="B68" s="13">
        <f t="shared" si="0"/>
        <v>0</v>
      </c>
      <c r="C68" s="149">
        <f>Forecasts!C68</f>
        <v>166.7</v>
      </c>
      <c r="D68" s="149">
        <f>Forecasts!E68</f>
        <v>106</v>
      </c>
      <c r="E68" s="35">
        <f>Forecasts!G68</f>
        <v>103.6</v>
      </c>
    </row>
    <row r="69" spans="1:9" x14ac:dyDescent="0.2">
      <c r="A69" s="20">
        <v>36525</v>
      </c>
      <c r="B69" s="13">
        <f t="shared" si="0"/>
        <v>0</v>
      </c>
      <c r="C69" s="149">
        <f>Forecasts!C69</f>
        <v>167.3</v>
      </c>
      <c r="D69" s="149">
        <f>Forecasts!E69</f>
        <v>106.3</v>
      </c>
      <c r="E69" s="35">
        <f>Forecasts!G69</f>
        <v>103.7</v>
      </c>
      <c r="I69" s="131"/>
    </row>
    <row r="70" spans="1:9" x14ac:dyDescent="0.2">
      <c r="A70" s="20">
        <v>36556</v>
      </c>
      <c r="B70" s="13">
        <f t="shared" si="0"/>
        <v>0</v>
      </c>
      <c r="C70" s="149">
        <f>Forecasts!C70</f>
        <v>166.6</v>
      </c>
      <c r="D70" s="149">
        <f>Forecasts!E70</f>
        <v>106.4</v>
      </c>
      <c r="E70" s="35">
        <f>Forecasts!G70</f>
        <v>103.9</v>
      </c>
      <c r="I70" s="131"/>
    </row>
    <row r="71" spans="1:9" x14ac:dyDescent="0.2">
      <c r="A71" s="20">
        <v>36585</v>
      </c>
      <c r="B71" s="13">
        <f t="shared" si="0"/>
        <v>0</v>
      </c>
      <c r="C71" s="146">
        <f>Forecasts!C71</f>
        <v>167.5</v>
      </c>
      <c r="D71" s="149">
        <f>Forecasts!E71</f>
        <v>106.5</v>
      </c>
      <c r="E71" s="24">
        <f>Forecasts!G71</f>
        <v>103.9</v>
      </c>
      <c r="I71" s="131"/>
    </row>
    <row r="72" spans="1:9" x14ac:dyDescent="0.2">
      <c r="A72" s="20">
        <v>36616</v>
      </c>
      <c r="B72" s="13">
        <f t="shared" ref="B72:B135" si="1">IF(A72-$A$2&lt;0,0,INT((A72-$A$2)/365))</f>
        <v>0</v>
      </c>
      <c r="C72" s="146">
        <f>Forecasts!C72</f>
        <v>167.81632020284411</v>
      </c>
      <c r="D72" s="146">
        <f>Forecasts!E72</f>
        <v>106.76010975945312</v>
      </c>
      <c r="E72" s="24">
        <f>Forecasts!G72</f>
        <v>104.10524172558735</v>
      </c>
      <c r="I72" s="131"/>
    </row>
    <row r="73" spans="1:9" x14ac:dyDescent="0.2">
      <c r="A73" s="20">
        <v>36646</v>
      </c>
      <c r="B73" s="13">
        <f t="shared" si="1"/>
        <v>0</v>
      </c>
      <c r="C73" s="146">
        <f>Forecasts!C73</f>
        <v>168.12892819447381</v>
      </c>
      <c r="D73" s="146">
        <f>Forecasts!E73</f>
        <v>107.01547105933551</v>
      </c>
      <c r="E73" s="24">
        <f>Forecasts!G73</f>
        <v>104.30608613321917</v>
      </c>
      <c r="I73" s="131"/>
    </row>
    <row r="74" spans="1:9" x14ac:dyDescent="0.2">
      <c r="A74" s="20">
        <v>36677</v>
      </c>
      <c r="B74" s="13">
        <f t="shared" si="1"/>
        <v>0</v>
      </c>
      <c r="C74" s="146">
        <f>Forecasts!C74</f>
        <v>168.43779969098941</v>
      </c>
      <c r="D74" s="146">
        <f>Forecasts!E74</f>
        <v>107.2638245406237</v>
      </c>
      <c r="E74" s="24">
        <f>Forecasts!G74</f>
        <v>104.5006450418919</v>
      </c>
      <c r="I74" s="131"/>
    </row>
    <row r="75" spans="1:9" x14ac:dyDescent="0.2">
      <c r="A75" s="20">
        <v>36707</v>
      </c>
      <c r="B75" s="13">
        <f t="shared" si="1"/>
        <v>0</v>
      </c>
      <c r="C75" s="146">
        <f>Forecasts!C75</f>
        <v>168.74291064306357</v>
      </c>
      <c r="D75" s="146">
        <f>Forecasts!E75</f>
        <v>107.51337890563987</v>
      </c>
      <c r="E75" s="24">
        <f>Forecasts!G75</f>
        <v>104.69579714218138</v>
      </c>
      <c r="I75" s="131"/>
    </row>
    <row r="76" spans="1:9" x14ac:dyDescent="0.2">
      <c r="A76" s="20">
        <v>36738</v>
      </c>
      <c r="B76" s="13">
        <f t="shared" si="1"/>
        <v>0</v>
      </c>
      <c r="C76" s="146">
        <f>Forecasts!C76</f>
        <v>169.04423723901243</v>
      </c>
      <c r="D76" s="146">
        <f>Forecasts!E76</f>
        <v>107.76347669705778</v>
      </c>
      <c r="E76" s="24">
        <f>Forecasts!G76</f>
        <v>104.89098948543356</v>
      </c>
      <c r="I76" s="131"/>
    </row>
    <row r="77" spans="1:9" x14ac:dyDescent="0.2">
      <c r="A77" s="20">
        <v>36769</v>
      </c>
      <c r="B77" s="13">
        <f t="shared" si="1"/>
        <v>0</v>
      </c>
      <c r="C77" s="146">
        <f>Forecasts!C77</f>
        <v>169.34175590784361</v>
      </c>
      <c r="D77" s="146">
        <f>Forecasts!E77</f>
        <v>108.01405481865986</v>
      </c>
      <c r="E77" s="24">
        <f>Forecasts!G77</f>
        <v>105.08616723642214</v>
      </c>
      <c r="I77" s="131"/>
    </row>
    <row r="78" spans="1:9" x14ac:dyDescent="0.2">
      <c r="A78" s="20">
        <v>36799</v>
      </c>
      <c r="B78" s="13">
        <f t="shared" si="1"/>
        <v>0</v>
      </c>
      <c r="C78" s="146">
        <f>Forecasts!C78</f>
        <v>169.63544332228093</v>
      </c>
      <c r="D78" s="146">
        <f>Forecasts!E78</f>
        <v>108.26525417959755</v>
      </c>
      <c r="E78" s="24">
        <f>Forecasts!G78</f>
        <v>105.28144621975233</v>
      </c>
      <c r="I78" s="131"/>
    </row>
    <row r="79" spans="1:9" x14ac:dyDescent="0.2">
      <c r="A79" s="20">
        <v>36830</v>
      </c>
      <c r="B79" s="13">
        <f t="shared" si="1"/>
        <v>0</v>
      </c>
      <c r="C79" s="146">
        <f>Forecasts!C79</f>
        <v>169.92527640176525</v>
      </c>
      <c r="D79" s="146">
        <f>Forecasts!E79</f>
        <v>108.51714846318092</v>
      </c>
      <c r="E79" s="24">
        <f>Forecasts!G79</f>
        <v>105.47688586597316</v>
      </c>
      <c r="I79" s="131"/>
    </row>
    <row r="80" spans="1:9" x14ac:dyDescent="0.2">
      <c r="A80" s="20">
        <v>36860</v>
      </c>
      <c r="B80" s="13">
        <f t="shared" si="1"/>
        <v>0</v>
      </c>
      <c r="C80" s="146">
        <f>Forecasts!C80</f>
        <v>170.21123231543081</v>
      </c>
      <c r="D80" s="146">
        <f>Forecasts!E80</f>
        <v>108.76987886251365</v>
      </c>
      <c r="E80" s="24">
        <f>Forecasts!G80</f>
        <v>105.67260188831948</v>
      </c>
      <c r="I80" s="131"/>
    </row>
    <row r="81" spans="1:9" x14ac:dyDescent="0.2">
      <c r="A81" s="20">
        <v>36891</v>
      </c>
      <c r="B81" s="13">
        <f t="shared" si="1"/>
        <v>0</v>
      </c>
      <c r="C81" s="146">
        <f>Forecasts!C81</f>
        <v>170.49328848505658</v>
      </c>
      <c r="D81" s="146">
        <f>Forecasts!E81</f>
        <v>109.0234196810236</v>
      </c>
      <c r="E81" s="24">
        <f>Forecasts!G81</f>
        <v>105.86857042981187</v>
      </c>
      <c r="I81" s="131"/>
    </row>
    <row r="82" spans="1:9" x14ac:dyDescent="0.2">
      <c r="A82" s="20">
        <v>36922</v>
      </c>
      <c r="B82" s="13">
        <f t="shared" si="1"/>
        <v>0</v>
      </c>
      <c r="C82" s="146">
        <f>Forecasts!C82</f>
        <v>170.77142258799239</v>
      </c>
      <c r="D82" s="146">
        <f>Forecasts!E82</f>
        <v>109.27700916234713</v>
      </c>
      <c r="E82" s="24">
        <f>Forecasts!G82</f>
        <v>106.06415332351091</v>
      </c>
      <c r="I82" s="131"/>
    </row>
    <row r="83" spans="1:9" x14ac:dyDescent="0.2">
      <c r="A83" s="20">
        <v>36950</v>
      </c>
      <c r="B83" s="13">
        <f t="shared" si="1"/>
        <v>0</v>
      </c>
      <c r="C83" s="146">
        <f>Forecasts!C83</f>
        <v>171.04561256005857</v>
      </c>
      <c r="D83" s="146">
        <f>Forecasts!E83</f>
        <v>109.53109964389594</v>
      </c>
      <c r="E83" s="24">
        <f>Forecasts!G83</f>
        <v>106.25972642805897</v>
      </c>
      <c r="I83" s="131"/>
    </row>
    <row r="84" spans="1:9" x14ac:dyDescent="0.2">
      <c r="A84" s="20">
        <v>36981</v>
      </c>
      <c r="B84" s="13">
        <f t="shared" si="1"/>
        <v>1</v>
      </c>
      <c r="C84" s="146">
        <f>Forecasts!C84</f>
        <v>171.32696862864836</v>
      </c>
      <c r="D84" s="146">
        <f>Forecasts!E84</f>
        <v>109.78833027229072</v>
      </c>
      <c r="E84" s="24">
        <f>Forecasts!G84</f>
        <v>106.45824021077128</v>
      </c>
      <c r="I84" s="131"/>
    </row>
    <row r="85" spans="1:9" x14ac:dyDescent="0.2">
      <c r="A85" s="20">
        <v>37011</v>
      </c>
      <c r="B85" s="13">
        <f t="shared" si="1"/>
        <v>1</v>
      </c>
      <c r="C85" s="146">
        <f>Forecasts!C85</f>
        <v>171.61574369678183</v>
      </c>
      <c r="D85" s="146">
        <f>Forecasts!E85</f>
        <v>110.04880831538787</v>
      </c>
      <c r="E85" s="24">
        <f>Forecasts!G85</f>
        <v>106.65979793901958</v>
      </c>
      <c r="I85" s="131"/>
    </row>
    <row r="86" spans="1:9" x14ac:dyDescent="0.2">
      <c r="A86" s="20">
        <v>37042</v>
      </c>
      <c r="B86" s="13">
        <f t="shared" si="1"/>
        <v>1</v>
      </c>
      <c r="C86" s="146">
        <f>Forecasts!C86</f>
        <v>171.9136368015634</v>
      </c>
      <c r="D86" s="146">
        <f>Forecasts!E86</f>
        <v>110.31326052780352</v>
      </c>
      <c r="E86" s="24">
        <f>Forecasts!G86</f>
        <v>106.86511653157319</v>
      </c>
      <c r="I86" s="131"/>
    </row>
    <row r="87" spans="1:9" x14ac:dyDescent="0.2">
      <c r="A87" s="20">
        <v>37072</v>
      </c>
      <c r="B87" s="13">
        <f t="shared" si="1"/>
        <v>1</v>
      </c>
      <c r="C87" s="146">
        <f>Forecasts!C87</f>
        <v>172.22126302369475</v>
      </c>
      <c r="D87" s="146">
        <f>Forecasts!E87</f>
        <v>110.581806504608</v>
      </c>
      <c r="E87" s="24">
        <f>Forecasts!G87</f>
        <v>107.07433303031577</v>
      </c>
      <c r="I87" s="131"/>
    </row>
    <row r="88" spans="1:9" x14ac:dyDescent="0.2">
      <c r="A88" s="20">
        <v>37103</v>
      </c>
      <c r="B88" s="13">
        <f t="shared" si="1"/>
        <v>1</v>
      </c>
      <c r="C88" s="146">
        <f>Forecasts!C88</f>
        <v>172.53976520701335</v>
      </c>
      <c r="D88" s="146">
        <f>Forecasts!E88</f>
        <v>110.85500713563724</v>
      </c>
      <c r="E88" s="24">
        <f>Forecasts!G88</f>
        <v>107.28798727842819</v>
      </c>
      <c r="I88" s="131"/>
    </row>
    <row r="89" spans="1:9" x14ac:dyDescent="0.2">
      <c r="A89" s="20">
        <v>37134</v>
      </c>
      <c r="B89" s="13">
        <f t="shared" si="1"/>
        <v>1</v>
      </c>
      <c r="C89" s="146">
        <f>Forecasts!C89</f>
        <v>172.8695259755047</v>
      </c>
      <c r="D89" s="146">
        <f>Forecasts!E89</f>
        <v>111.13275972721166</v>
      </c>
      <c r="E89" s="24">
        <f>Forecasts!G89</f>
        <v>107.5060148640848</v>
      </c>
      <c r="I89" s="131"/>
    </row>
    <row r="90" spans="1:9" x14ac:dyDescent="0.2">
      <c r="A90" s="20">
        <v>37164</v>
      </c>
      <c r="B90" s="13">
        <f t="shared" si="1"/>
        <v>1</v>
      </c>
      <c r="C90" s="146">
        <f>Forecasts!C90</f>
        <v>173.21152858230224</v>
      </c>
      <c r="D90" s="146">
        <f>Forecasts!E90</f>
        <v>111.41524114734433</v>
      </c>
      <c r="E90" s="24">
        <f>Forecasts!G90</f>
        <v>107.72862464416598</v>
      </c>
      <c r="I90" s="131"/>
    </row>
    <row r="91" spans="1:9" x14ac:dyDescent="0.2">
      <c r="A91" s="20">
        <v>37195</v>
      </c>
      <c r="B91" s="13">
        <f t="shared" si="1"/>
        <v>1</v>
      </c>
      <c r="C91" s="146">
        <f>Forecasts!C91</f>
        <v>173.56629415511964</v>
      </c>
      <c r="D91" s="146">
        <f>Forecasts!E91</f>
        <v>111.70239839415095</v>
      </c>
      <c r="E91" s="24">
        <f>Forecasts!G91</f>
        <v>107.95580291925367</v>
      </c>
      <c r="I91" s="131"/>
    </row>
    <row r="92" spans="1:9" x14ac:dyDescent="0.2">
      <c r="A92" s="20">
        <v>37225</v>
      </c>
      <c r="B92" s="13">
        <f t="shared" si="1"/>
        <v>1</v>
      </c>
      <c r="C92" s="146">
        <f>Forecasts!C92</f>
        <v>173.93381819344614</v>
      </c>
      <c r="D92" s="146">
        <f>Forecasts!E92</f>
        <v>111.99414375501082</v>
      </c>
      <c r="E92" s="24">
        <f>Forecasts!G92</f>
        <v>108.18747162521346</v>
      </c>
      <c r="I92" s="131"/>
    </row>
    <row r="93" spans="1:9" x14ac:dyDescent="0.2">
      <c r="A93" s="20">
        <v>37256</v>
      </c>
      <c r="B93" s="13">
        <f t="shared" si="1"/>
        <v>1</v>
      </c>
      <c r="C93" s="146">
        <f>Forecasts!C93</f>
        <v>174.31477998062542</v>
      </c>
      <c r="D93" s="146">
        <f>Forecasts!E93</f>
        <v>112.29049739380706</v>
      </c>
      <c r="E93" s="24">
        <f>Forecasts!G93</f>
        <v>108.42368870692374</v>
      </c>
      <c r="I93" s="131"/>
    </row>
    <row r="94" spans="1:9" x14ac:dyDescent="0.2">
      <c r="A94" s="20">
        <v>37287</v>
      </c>
      <c r="B94" s="13">
        <f t="shared" si="1"/>
        <v>1</v>
      </c>
      <c r="C94" s="146">
        <f>Forecasts!C94</f>
        <v>174.70893520098258</v>
      </c>
      <c r="D94" s="146">
        <f>Forecasts!E94</f>
        <v>112.59124128423085</v>
      </c>
      <c r="E94" s="24">
        <f>Forecasts!G94</f>
        <v>108.66425179699149</v>
      </c>
      <c r="I94" s="131"/>
    </row>
    <row r="95" spans="1:9" x14ac:dyDescent="0.2">
      <c r="A95" s="20">
        <v>37315</v>
      </c>
      <c r="B95" s="13">
        <f t="shared" si="1"/>
        <v>1</v>
      </c>
      <c r="C95" s="146">
        <f>Forecasts!C95</f>
        <v>175.116753137567</v>
      </c>
      <c r="D95" s="146">
        <f>Forecasts!E95</f>
        <v>112.89648007853449</v>
      </c>
      <c r="E95" s="24">
        <f>Forecasts!G95</f>
        <v>108.90927482887928</v>
      </c>
      <c r="I95" s="131"/>
    </row>
    <row r="96" spans="1:9" x14ac:dyDescent="0.2">
      <c r="A96" s="20">
        <v>37346</v>
      </c>
      <c r="B96" s="13">
        <f t="shared" si="1"/>
        <v>2</v>
      </c>
      <c r="C96" s="146">
        <f>Forecasts!C96</f>
        <v>175.53818883282369</v>
      </c>
      <c r="D96" s="146">
        <f>Forecasts!E96</f>
        <v>113.20602181503739</v>
      </c>
      <c r="E96" s="24">
        <f>Forecasts!G96</f>
        <v>109.15859076723342</v>
      </c>
      <c r="I96" s="131"/>
    </row>
    <row r="97" spans="1:9" x14ac:dyDescent="0.2">
      <c r="A97" s="20">
        <v>37376</v>
      </c>
      <c r="B97" s="13">
        <f t="shared" si="1"/>
        <v>2</v>
      </c>
      <c r="C97" s="146">
        <f>Forecasts!C97</f>
        <v>175.97190723113377</v>
      </c>
      <c r="D97" s="146">
        <f>Forecasts!E97</f>
        <v>113.51943540230086</v>
      </c>
      <c r="E97" s="24">
        <f>Forecasts!G97</f>
        <v>109.41174710476871</v>
      </c>
      <c r="I97" s="131"/>
    </row>
    <row r="98" spans="1:9" x14ac:dyDescent="0.2">
      <c r="A98" s="20">
        <v>37407</v>
      </c>
      <c r="B98" s="13">
        <f t="shared" si="1"/>
        <v>2</v>
      </c>
      <c r="C98" s="146">
        <f>Forecasts!C98</f>
        <v>176.41890031842894</v>
      </c>
      <c r="D98" s="146">
        <f>Forecasts!E98</f>
        <v>113.83680251708351</v>
      </c>
      <c r="E98" s="24">
        <f>Forecasts!G98</f>
        <v>109.6688745589254</v>
      </c>
      <c r="I98" s="131"/>
    </row>
    <row r="99" spans="1:9" x14ac:dyDescent="0.2">
      <c r="A99" s="20">
        <v>37437</v>
      </c>
      <c r="B99" s="13">
        <f t="shared" si="1"/>
        <v>2</v>
      </c>
      <c r="C99" s="146">
        <f>Forecasts!C99</f>
        <v>176.87849091240889</v>
      </c>
      <c r="D99" s="146">
        <f>Forecasts!E99</f>
        <v>114.15783572523209</v>
      </c>
      <c r="E99" s="24">
        <f>Forecasts!G99</f>
        <v>109.92968480052926</v>
      </c>
      <c r="I99" s="131"/>
    </row>
    <row r="100" spans="1:9" x14ac:dyDescent="0.2">
      <c r="A100" s="20">
        <v>37468</v>
      </c>
      <c r="B100" s="13">
        <f t="shared" si="1"/>
        <v>2</v>
      </c>
      <c r="C100" s="146">
        <f>Forecasts!C100</f>
        <v>177.35069470994102</v>
      </c>
      <c r="D100" s="146">
        <f>Forecasts!E100</f>
        <v>114.48275406411717</v>
      </c>
      <c r="E100" s="24">
        <f>Forecasts!G100</f>
        <v>110.19435594934529</v>
      </c>
      <c r="I100" s="131"/>
    </row>
    <row r="101" spans="1:9" x14ac:dyDescent="0.2">
      <c r="A101" s="20">
        <v>37499</v>
      </c>
      <c r="B101" s="13">
        <f t="shared" si="1"/>
        <v>2</v>
      </c>
      <c r="C101" s="146">
        <f>Forecasts!C101</f>
        <v>177.8347348524043</v>
      </c>
      <c r="D101" s="146">
        <f>Forecasts!E101</f>
        <v>114.81122066136584</v>
      </c>
      <c r="E101" s="24">
        <f>Forecasts!G101</f>
        <v>110.46255219024629</v>
      </c>
      <c r="I101" s="131"/>
    </row>
    <row r="102" spans="1:9" x14ac:dyDescent="0.2">
      <c r="A102" s="20">
        <v>37529</v>
      </c>
      <c r="B102" s="13">
        <f t="shared" si="1"/>
        <v>2</v>
      </c>
      <c r="C102" s="146">
        <f>Forecasts!C102</f>
        <v>178.33048556442051</v>
      </c>
      <c r="D102" s="146">
        <f>Forecasts!E102</f>
        <v>115.14308712352771</v>
      </c>
      <c r="E102" s="24">
        <f>Forecasts!G102</f>
        <v>110.73413819617193</v>
      </c>
      <c r="I102" s="131"/>
    </row>
    <row r="103" spans="1:9" x14ac:dyDescent="0.2">
      <c r="A103" s="20">
        <v>37560</v>
      </c>
      <c r="B103" s="13">
        <f t="shared" si="1"/>
        <v>2</v>
      </c>
      <c r="C103" s="146">
        <f>Forecasts!C103</f>
        <v>178.83741665409337</v>
      </c>
      <c r="D103" s="146">
        <f>Forecasts!E103</f>
        <v>115.47809536180458</v>
      </c>
      <c r="E103" s="24">
        <f>Forecasts!G103</f>
        <v>111.00886071337506</v>
      </c>
      <c r="I103" s="131"/>
    </row>
    <row r="104" spans="1:9" x14ac:dyDescent="0.2">
      <c r="A104" s="20">
        <v>37590</v>
      </c>
      <c r="B104" s="13">
        <f t="shared" si="1"/>
        <v>2</v>
      </c>
      <c r="C104" s="146">
        <f>Forecasts!C104</f>
        <v>179.35467561067139</v>
      </c>
      <c r="D104" s="146">
        <f>Forecasts!E104</f>
        <v>115.81591460443148</v>
      </c>
      <c r="E104" s="24">
        <f>Forecasts!G104</f>
        <v>111.28638492088153</v>
      </c>
      <c r="I104" s="131"/>
    </row>
    <row r="105" spans="1:9" x14ac:dyDescent="0.2">
      <c r="A105" s="20">
        <v>37621</v>
      </c>
      <c r="B105" s="13">
        <f t="shared" si="1"/>
        <v>2</v>
      </c>
      <c r="C105" s="146">
        <f>Forecasts!C105</f>
        <v>179.88197198616422</v>
      </c>
      <c r="D105" s="146">
        <f>Forecasts!E105</f>
        <v>116.1563569090859</v>
      </c>
      <c r="E105" s="24">
        <f>Forecasts!G105</f>
        <v>111.56653255600006</v>
      </c>
      <c r="I105" s="131"/>
    </row>
    <row r="106" spans="1:9" x14ac:dyDescent="0.2">
      <c r="A106" s="20">
        <v>37652</v>
      </c>
      <c r="B106" s="13">
        <f t="shared" si="1"/>
        <v>2</v>
      </c>
      <c r="C106" s="146">
        <f>Forecasts!C106</f>
        <v>180.41844484453927</v>
      </c>
      <c r="D106" s="146">
        <f>Forecasts!E106</f>
        <v>116.50013428246055</v>
      </c>
      <c r="E106" s="24">
        <f>Forecasts!G106</f>
        <v>111.84982931268756</v>
      </c>
      <c r="I106" s="131"/>
    </row>
    <row r="107" spans="1:9" x14ac:dyDescent="0.2">
      <c r="A107" s="20">
        <v>37680</v>
      </c>
      <c r="B107" s="13">
        <f t="shared" si="1"/>
        <v>2</v>
      </c>
      <c r="C107" s="146">
        <f>Forecasts!C107</f>
        <v>180.96372446009468</v>
      </c>
      <c r="D107" s="146">
        <f>Forecasts!E107</f>
        <v>116.84526021911553</v>
      </c>
      <c r="E107" s="24">
        <f>Forecasts!G107</f>
        <v>112.13460794439001</v>
      </c>
      <c r="I107" s="131"/>
    </row>
    <row r="108" spans="1:9" x14ac:dyDescent="0.2">
      <c r="A108" s="20">
        <v>37711</v>
      </c>
      <c r="B108" s="13">
        <f t="shared" si="1"/>
        <v>3</v>
      </c>
      <c r="C108" s="146">
        <f>Forecasts!C108</f>
        <v>181.51716692078102</v>
      </c>
      <c r="D108" s="146">
        <f>Forecasts!E108</f>
        <v>117.19326203797741</v>
      </c>
      <c r="E108" s="24">
        <f>Forecasts!G108</f>
        <v>112.42208179208343</v>
      </c>
      <c r="I108" s="131"/>
    </row>
    <row r="109" spans="1:9" x14ac:dyDescent="0.2">
      <c r="A109" s="20">
        <v>37741</v>
      </c>
      <c r="B109" s="13">
        <f t="shared" si="1"/>
        <v>3</v>
      </c>
      <c r="C109" s="146">
        <f>Forecasts!C109</f>
        <v>182.0775910870457</v>
      </c>
      <c r="D109" s="146">
        <f>Forecasts!E109</f>
        <v>117.54203745365704</v>
      </c>
      <c r="E109" s="24">
        <f>Forecasts!G109</f>
        <v>112.71043510537326</v>
      </c>
      <c r="I109" s="131"/>
    </row>
    <row r="110" spans="1:9" x14ac:dyDescent="0.2">
      <c r="A110" s="20">
        <v>37772</v>
      </c>
      <c r="B110" s="13">
        <f t="shared" si="1"/>
        <v>3</v>
      </c>
      <c r="C110" s="146">
        <f>Forecasts!C110</f>
        <v>182.64494524173887</v>
      </c>
      <c r="D110" s="146">
        <f>Forecasts!E110</f>
        <v>117.8929890037621</v>
      </c>
      <c r="E110" s="24">
        <f>Forecasts!G110</f>
        <v>113.00081824441773</v>
      </c>
      <c r="I110" s="131"/>
    </row>
    <row r="111" spans="1:9" x14ac:dyDescent="0.2">
      <c r="A111" s="20">
        <v>37802</v>
      </c>
      <c r="B111" s="13">
        <f t="shared" si="1"/>
        <v>3</v>
      </c>
      <c r="C111" s="146">
        <f>Forecasts!C111</f>
        <v>183.21844907153266</v>
      </c>
      <c r="D111" s="146">
        <f>Forecasts!E111</f>
        <v>118.24332791427399</v>
      </c>
      <c r="E111" s="24">
        <f>Forecasts!G111</f>
        <v>113.29087992269388</v>
      </c>
      <c r="I111" s="131"/>
    </row>
    <row r="112" spans="1:9" x14ac:dyDescent="0.2">
      <c r="A112" s="20">
        <v>37833</v>
      </c>
      <c r="B112" s="13">
        <f t="shared" si="1"/>
        <v>3</v>
      </c>
      <c r="C112" s="146">
        <f>Forecasts!C112</f>
        <v>183.79762075391071</v>
      </c>
      <c r="D112" s="146">
        <f>Forecasts!E112</f>
        <v>118.59609394320881</v>
      </c>
      <c r="E112" s="24">
        <f>Forecasts!G112</f>
        <v>113.58308891851645</v>
      </c>
      <c r="I112" s="131"/>
    </row>
    <row r="113" spans="1:9" x14ac:dyDescent="0.2">
      <c r="A113" s="20">
        <v>37864</v>
      </c>
      <c r="B113" s="13">
        <f t="shared" si="1"/>
        <v>3</v>
      </c>
      <c r="C113" s="146">
        <f>Forecasts!C113</f>
        <v>184.3817397061741</v>
      </c>
      <c r="D113" s="146">
        <f>Forecasts!E113</f>
        <v>118.94833384584267</v>
      </c>
      <c r="E113" s="24">
        <f>Forecasts!G113</f>
        <v>113.87496456208267</v>
      </c>
      <c r="I113" s="131"/>
    </row>
    <row r="114" spans="1:9" x14ac:dyDescent="0.2">
      <c r="A114" s="20">
        <v>37894</v>
      </c>
      <c r="B114" s="13">
        <f t="shared" si="1"/>
        <v>3</v>
      </c>
      <c r="C114" s="146">
        <f>Forecasts!C114</f>
        <v>184.97030567247324</v>
      </c>
      <c r="D114" s="146">
        <f>Forecasts!E114</f>
        <v>119.30231834207541</v>
      </c>
      <c r="E114" s="24">
        <f>Forecasts!G114</f>
        <v>114.16834000380003</v>
      </c>
      <c r="I114" s="131"/>
    </row>
    <row r="115" spans="1:9" x14ac:dyDescent="0.2">
      <c r="A115" s="20">
        <v>37925</v>
      </c>
      <c r="B115" s="13">
        <f t="shared" si="1"/>
        <v>3</v>
      </c>
      <c r="C115" s="146">
        <f>Forecasts!C115</f>
        <v>185.56272062562209</v>
      </c>
      <c r="D115" s="146">
        <f>Forecasts!E115</f>
        <v>119.65561809662562</v>
      </c>
      <c r="E115" s="24">
        <f>Forecasts!G115</f>
        <v>114.46117631763914</v>
      </c>
      <c r="I115" s="131"/>
    </row>
    <row r="116" spans="1:9" x14ac:dyDescent="0.2">
      <c r="A116" s="20">
        <v>37955</v>
      </c>
      <c r="B116" s="13">
        <f t="shared" si="1"/>
        <v>3</v>
      </c>
      <c r="C116" s="146">
        <f>Forecasts!C116</f>
        <v>186.15836960648099</v>
      </c>
      <c r="D116" s="146">
        <f>Forecasts!E116</f>
        <v>120.00990630836084</v>
      </c>
      <c r="E116" s="24">
        <f>Forecasts!G116</f>
        <v>114.75480676921629</v>
      </c>
      <c r="I116" s="131"/>
    </row>
    <row r="117" spans="1:9" x14ac:dyDescent="0.2">
      <c r="A117" s="20">
        <v>37986</v>
      </c>
      <c r="B117" s="13">
        <f t="shared" si="1"/>
        <v>3</v>
      </c>
      <c r="C117" s="146">
        <f>Forecasts!C117</f>
        <v>186.75674571685215</v>
      </c>
      <c r="D117" s="146">
        <f>Forecasts!E117</f>
        <v>120.36400757188679</v>
      </c>
      <c r="E117" s="24">
        <f>Forecasts!G117</f>
        <v>115.04823078538062</v>
      </c>
      <c r="I117" s="131"/>
    </row>
    <row r="118" spans="1:9" x14ac:dyDescent="0.2">
      <c r="A118" s="20">
        <v>38017</v>
      </c>
      <c r="B118" s="13">
        <f t="shared" si="1"/>
        <v>3</v>
      </c>
      <c r="C118" s="146">
        <f>Forecasts!C118</f>
        <v>187.35730925654079</v>
      </c>
      <c r="D118" s="146">
        <f>Forecasts!E118</f>
        <v>120.71816406210978</v>
      </c>
      <c r="E118" s="24">
        <f>Forecasts!G118</f>
        <v>115.34161071398556</v>
      </c>
      <c r="I118" s="131"/>
    </row>
    <row r="119" spans="1:9" x14ac:dyDescent="0.2">
      <c r="A119" s="20">
        <v>38046</v>
      </c>
      <c r="B119" s="13">
        <f t="shared" si="1"/>
        <v>3</v>
      </c>
      <c r="C119" s="146">
        <f>Forecasts!C119</f>
        <v>187.95955969661316</v>
      </c>
      <c r="D119" s="146">
        <f>Forecasts!E119</f>
        <v>121.07209054491165</v>
      </c>
      <c r="E119" s="24">
        <f>Forecasts!G119</f>
        <v>115.63467860713897</v>
      </c>
      <c r="I119" s="131"/>
    </row>
    <row r="120" spans="1:9" x14ac:dyDescent="0.2">
      <c r="A120" s="20">
        <v>38077</v>
      </c>
      <c r="B120" s="13">
        <f t="shared" si="1"/>
        <v>4</v>
      </c>
      <c r="C120" s="146">
        <f>Forecasts!C120</f>
        <v>188.56300214916791</v>
      </c>
      <c r="D120" s="146">
        <f>Forecasts!E120</f>
        <v>121.42588713444873</v>
      </c>
      <c r="E120" s="24">
        <f>Forecasts!G120</f>
        <v>115.92748337656651</v>
      </c>
      <c r="I120" s="131"/>
    </row>
    <row r="121" spans="1:9" x14ac:dyDescent="0.2">
      <c r="A121" s="20">
        <v>38107</v>
      </c>
      <c r="B121" s="13">
        <f t="shared" si="1"/>
        <v>4</v>
      </c>
      <c r="C121" s="146">
        <f>Forecasts!C121</f>
        <v>189.16725752132876</v>
      </c>
      <c r="D121" s="146">
        <f>Forecasts!E121</f>
        <v>121.77898672112241</v>
      </c>
      <c r="E121" s="24">
        <f>Forecasts!G121</f>
        <v>116.21953472997077</v>
      </c>
      <c r="I121" s="131"/>
    </row>
    <row r="122" spans="1:9" x14ac:dyDescent="0.2">
      <c r="A122" s="20">
        <v>38138</v>
      </c>
      <c r="B122" s="13">
        <f t="shared" si="1"/>
        <v>4</v>
      </c>
      <c r="C122" s="146">
        <f>Forecasts!C122</f>
        <v>189.77181480043532</v>
      </c>
      <c r="D122" s="146">
        <f>Forecasts!E122</f>
        <v>122.13160659015907</v>
      </c>
      <c r="E122" s="24">
        <f>Forecasts!G122</f>
        <v>116.51097704354196</v>
      </c>
      <c r="I122" s="131"/>
    </row>
    <row r="123" spans="1:9" x14ac:dyDescent="0.2">
      <c r="A123" s="20">
        <v>38168</v>
      </c>
      <c r="B123" s="13">
        <f t="shared" si="1"/>
        <v>4</v>
      </c>
      <c r="C123" s="146">
        <f>Forecasts!C123</f>
        <v>190.37632195477505</v>
      </c>
      <c r="D123" s="146">
        <f>Forecasts!E123</f>
        <v>122.48213383721949</v>
      </c>
      <c r="E123" s="24">
        <f>Forecasts!G123</f>
        <v>116.80046607987229</v>
      </c>
      <c r="I123" s="131"/>
    </row>
    <row r="124" spans="1:9" x14ac:dyDescent="0.2">
      <c r="A124" s="20">
        <v>38199</v>
      </c>
      <c r="B124" s="13">
        <f t="shared" si="1"/>
        <v>4</v>
      </c>
      <c r="C124" s="146">
        <f>Forecasts!C124</f>
        <v>190.98031881874289</v>
      </c>
      <c r="D124" s="146">
        <f>Forecasts!E124</f>
        <v>122.8328606157538</v>
      </c>
      <c r="E124" s="24">
        <f>Forecasts!G124</f>
        <v>117.08984987778771</v>
      </c>
      <c r="I124" s="131"/>
    </row>
    <row r="125" spans="1:9" x14ac:dyDescent="0.2">
      <c r="A125" s="20">
        <v>38230</v>
      </c>
      <c r="B125" s="13">
        <f t="shared" si="1"/>
        <v>4</v>
      </c>
      <c r="C125" s="146">
        <f>Forecasts!C125</f>
        <v>191.58352431460054</v>
      </c>
      <c r="D125" s="146">
        <f>Forecasts!E125</f>
        <v>123.18161313080289</v>
      </c>
      <c r="E125" s="24">
        <f>Forecasts!G125</f>
        <v>117.37733043148936</v>
      </c>
      <c r="I125" s="131"/>
    </row>
    <row r="126" spans="1:9" x14ac:dyDescent="0.2">
      <c r="A126" s="20">
        <v>38260</v>
      </c>
      <c r="B126" s="13">
        <f t="shared" si="1"/>
        <v>4</v>
      </c>
      <c r="C126" s="146">
        <f>Forecasts!C126</f>
        <v>192.18550067880605</v>
      </c>
      <c r="D126" s="146">
        <f>Forecasts!E126</f>
        <v>123.53028263738362</v>
      </c>
      <c r="E126" s="24">
        <f>Forecasts!G126</f>
        <v>117.66442783883822</v>
      </c>
      <c r="I126" s="131"/>
    </row>
    <row r="127" spans="1:9" x14ac:dyDescent="0.2">
      <c r="A127" s="20">
        <v>38291</v>
      </c>
      <c r="B127" s="13">
        <f t="shared" si="1"/>
        <v>4</v>
      </c>
      <c r="C127" s="146">
        <f>Forecasts!C127</f>
        <v>192.78591779971913</v>
      </c>
      <c r="D127" s="146">
        <f>Forecasts!E127</f>
        <v>123.87686391688109</v>
      </c>
      <c r="E127" s="24">
        <f>Forecasts!G127</f>
        <v>117.9494804446841</v>
      </c>
      <c r="I127" s="131"/>
    </row>
    <row r="128" spans="1:9" x14ac:dyDescent="0.2">
      <c r="A128" s="20">
        <v>38321</v>
      </c>
      <c r="B128" s="13">
        <f t="shared" si="1"/>
        <v>4</v>
      </c>
      <c r="C128" s="146">
        <f>Forecasts!C128</f>
        <v>193.38459352003869</v>
      </c>
      <c r="D128" s="146">
        <f>Forecasts!E128</f>
        <v>124.22287694632513</v>
      </c>
      <c r="E128" s="24">
        <f>Forecasts!G128</f>
        <v>118.23372104147639</v>
      </c>
      <c r="I128" s="131"/>
    </row>
    <row r="129" spans="1:9" x14ac:dyDescent="0.2">
      <c r="A129" s="20">
        <v>38352</v>
      </c>
      <c r="B129" s="13">
        <f t="shared" si="1"/>
        <v>4</v>
      </c>
      <c r="C129" s="146">
        <f>Forecasts!C129</f>
        <v>193.98112725198118</v>
      </c>
      <c r="D129" s="146">
        <f>Forecasts!E129</f>
        <v>124.56758881136368</v>
      </c>
      <c r="E129" s="24">
        <f>Forecasts!G129</f>
        <v>118.51652479966053</v>
      </c>
      <c r="I129" s="131"/>
    </row>
    <row r="130" spans="1:9" x14ac:dyDescent="0.2">
      <c r="A130" s="20">
        <v>38383</v>
      </c>
      <c r="B130" s="13">
        <f t="shared" si="1"/>
        <v>4</v>
      </c>
      <c r="C130" s="146">
        <f>Forecasts!C130</f>
        <v>194.57539619262536</v>
      </c>
      <c r="D130" s="146">
        <f>Forecasts!E130</f>
        <v>124.91092423492948</v>
      </c>
      <c r="E130" s="24">
        <f>Forecasts!G130</f>
        <v>118.7978237395093</v>
      </c>
      <c r="I130" s="131"/>
    </row>
    <row r="131" spans="1:9" x14ac:dyDescent="0.2">
      <c r="A131" s="20">
        <v>38411</v>
      </c>
      <c r="B131" s="13">
        <f t="shared" si="1"/>
        <v>4</v>
      </c>
      <c r="C131" s="146">
        <f>Forecasts!C131</f>
        <v>195.16702548043369</v>
      </c>
      <c r="D131" s="146">
        <f>Forecasts!E131</f>
        <v>125.25286137039903</v>
      </c>
      <c r="E131" s="24">
        <f>Forecasts!G131</f>
        <v>119.07757672260365</v>
      </c>
      <c r="I131" s="131"/>
    </row>
    <row r="132" spans="1:9" x14ac:dyDescent="0.2">
      <c r="A132" s="20">
        <v>38442</v>
      </c>
      <c r="B132" s="13">
        <f t="shared" si="1"/>
        <v>5</v>
      </c>
      <c r="C132" s="146">
        <f>Forecasts!C132</f>
        <v>195.7557933227863</v>
      </c>
      <c r="D132" s="146">
        <f>Forecasts!E132</f>
        <v>125.59327228881116</v>
      </c>
      <c r="E132" s="24">
        <f>Forecasts!G132</f>
        <v>119.35566636913478</v>
      </c>
      <c r="I132" s="131"/>
    </row>
    <row r="133" spans="1:9" x14ac:dyDescent="0.2">
      <c r="A133" s="20">
        <v>38472</v>
      </c>
      <c r="B133" s="13">
        <f t="shared" si="1"/>
        <v>5</v>
      </c>
      <c r="C133" s="146">
        <f>Forecasts!C133</f>
        <v>196.34197281395669</v>
      </c>
      <c r="D133" s="146">
        <f>Forecasts!E133</f>
        <v>125.93223319137721</v>
      </c>
      <c r="E133" s="24">
        <f>Forecasts!G133</f>
        <v>119.6321751906474</v>
      </c>
      <c r="I133" s="131"/>
    </row>
    <row r="134" spans="1:9" x14ac:dyDescent="0.2">
      <c r="A134" s="20">
        <v>38503</v>
      </c>
      <c r="B134" s="13">
        <f t="shared" si="1"/>
        <v>5</v>
      </c>
      <c r="C134" s="146">
        <f>Forecasts!C134</f>
        <v>196.92492221570174</v>
      </c>
      <c r="D134" s="146">
        <f>Forecasts!E134</f>
        <v>126.26958102113302</v>
      </c>
      <c r="E134" s="24">
        <f>Forecasts!G134</f>
        <v>119.90692918838327</v>
      </c>
      <c r="I134" s="131"/>
    </row>
    <row r="135" spans="1:9" x14ac:dyDescent="0.2">
      <c r="A135" s="20">
        <v>38533</v>
      </c>
      <c r="B135" s="13">
        <f t="shared" si="1"/>
        <v>5</v>
      </c>
      <c r="C135" s="146">
        <f>Forecasts!C135</f>
        <v>197.50464256807399</v>
      </c>
      <c r="D135" s="146">
        <f>Forecasts!E135</f>
        <v>126.60403226936613</v>
      </c>
      <c r="E135" s="24">
        <f>Forecasts!G135</f>
        <v>120.17888412925363</v>
      </c>
      <c r="I135" s="131"/>
    </row>
    <row r="136" spans="1:9" x14ac:dyDescent="0.2">
      <c r="A136" s="20">
        <v>38564</v>
      </c>
      <c r="B136" s="13">
        <f t="shared" ref="B136:B199" si="2">IF(A136-$A$2&lt;0,0,INT((A136-$A$2)/365))</f>
        <v>5</v>
      </c>
      <c r="C136" s="146">
        <f>Forecasts!C136</f>
        <v>198.08082240135798</v>
      </c>
      <c r="D136" s="146">
        <f>Forecasts!E136</f>
        <v>126.93788902968222</v>
      </c>
      <c r="E136" s="24">
        <f>Forecasts!G136</f>
        <v>120.44989879350963</v>
      </c>
      <c r="I136" s="131"/>
    </row>
    <row r="137" spans="1:9" x14ac:dyDescent="0.2">
      <c r="A137" s="20">
        <v>38595</v>
      </c>
      <c r="B137" s="13">
        <f t="shared" si="2"/>
        <v>5</v>
      </c>
      <c r="C137" s="146">
        <f>Forecasts!C137</f>
        <v>198.65350346911313</v>
      </c>
      <c r="D137" s="146">
        <f>Forecasts!E137</f>
        <v>127.26917193826725</v>
      </c>
      <c r="E137" s="24">
        <f>Forecasts!G137</f>
        <v>120.71836462825284</v>
      </c>
      <c r="I137" s="131"/>
    </row>
    <row r="138" spans="1:9" x14ac:dyDescent="0.2">
      <c r="A138" s="20">
        <v>38625</v>
      </c>
      <c r="B138" s="13">
        <f t="shared" si="2"/>
        <v>5</v>
      </c>
      <c r="C138" s="146">
        <f>Forecasts!C138</f>
        <v>199.22239884071092</v>
      </c>
      <c r="D138" s="146">
        <f>Forecasts!E138</f>
        <v>127.59977346610044</v>
      </c>
      <c r="E138" s="24">
        <f>Forecasts!G138</f>
        <v>120.98580678561264</v>
      </c>
      <c r="I138" s="131"/>
    </row>
    <row r="139" spans="1:9" x14ac:dyDescent="0.2">
      <c r="A139" s="20">
        <v>38656</v>
      </c>
      <c r="B139" s="13">
        <f t="shared" si="2"/>
        <v>5</v>
      </c>
      <c r="C139" s="146">
        <f>Forecasts!C139</f>
        <v>199.78740713519869</v>
      </c>
      <c r="D139" s="146">
        <f>Forecasts!E139</f>
        <v>127.92775089189956</v>
      </c>
      <c r="E139" s="24">
        <f>Forecasts!G139</f>
        <v>121.2506383162157</v>
      </c>
      <c r="I139" s="131"/>
    </row>
    <row r="140" spans="1:9" x14ac:dyDescent="0.2">
      <c r="A140" s="20">
        <v>38686</v>
      </c>
      <c r="B140" s="13">
        <f t="shared" si="2"/>
        <v>5</v>
      </c>
      <c r="C140" s="146">
        <f>Forecasts!C140</f>
        <v>200.34862187457705</v>
      </c>
      <c r="D140" s="146">
        <f>Forecasts!E140</f>
        <v>128.2547171093932</v>
      </c>
      <c r="E140" s="24">
        <f>Forecasts!G140</f>
        <v>121.51418114706848</v>
      </c>
      <c r="I140" s="131"/>
    </row>
    <row r="141" spans="1:9" x14ac:dyDescent="0.2">
      <c r="A141" s="20">
        <v>38717</v>
      </c>
      <c r="B141" s="13">
        <f t="shared" si="2"/>
        <v>5</v>
      </c>
      <c r="C141" s="146">
        <f>Forecasts!C141</f>
        <v>200.9057911836521</v>
      </c>
      <c r="D141" s="146">
        <f>Forecasts!E141</f>
        <v>128.58006444746835</v>
      </c>
      <c r="E141" s="24">
        <f>Forecasts!G141</f>
        <v>121.77592583226188</v>
      </c>
      <c r="I141" s="131"/>
    </row>
    <row r="142" spans="1:9" x14ac:dyDescent="0.2">
      <c r="A142" s="20">
        <v>38748</v>
      </c>
      <c r="B142" s="13">
        <f t="shared" si="2"/>
        <v>5</v>
      </c>
      <c r="C142" s="146">
        <f>Forecasts!C142</f>
        <v>201.45903692000101</v>
      </c>
      <c r="D142" s="146">
        <f>Forecasts!E142</f>
        <v>128.90366257052312</v>
      </c>
      <c r="E142" s="24">
        <f>Forecasts!G142</f>
        <v>122.03577672428057</v>
      </c>
      <c r="I142" s="131"/>
    </row>
    <row r="143" spans="1:9" x14ac:dyDescent="0.2">
      <c r="A143" s="20">
        <v>38776</v>
      </c>
      <c r="B143" s="13">
        <f t="shared" si="2"/>
        <v>5</v>
      </c>
      <c r="C143" s="146">
        <f>Forecasts!C143</f>
        <v>202.00812892884156</v>
      </c>
      <c r="D143" s="146">
        <f>Forecasts!E143</f>
        <v>129.22562214555657</v>
      </c>
      <c r="E143" s="24">
        <f>Forecasts!G143</f>
        <v>122.29381080682647</v>
      </c>
      <c r="I143" s="131"/>
    </row>
    <row r="144" spans="1:9" x14ac:dyDescent="0.2">
      <c r="A144" s="20">
        <v>38807</v>
      </c>
      <c r="B144" s="13">
        <f t="shared" si="2"/>
        <v>6</v>
      </c>
      <c r="C144" s="146">
        <f>Forecasts!C144</f>
        <v>202.55302970159863</v>
      </c>
      <c r="D144" s="146">
        <f>Forecasts!E144</f>
        <v>129.54581358628965</v>
      </c>
      <c r="E144" s="24">
        <f>Forecasts!G144</f>
        <v>122.5499225384052</v>
      </c>
      <c r="I144" s="131"/>
    </row>
    <row r="145" spans="1:9" x14ac:dyDescent="0.2">
      <c r="A145" s="20">
        <v>38837</v>
      </c>
      <c r="B145" s="13">
        <f t="shared" si="2"/>
        <v>6</v>
      </c>
      <c r="C145" s="146">
        <f>Forecasts!C145</f>
        <v>203.09426195043423</v>
      </c>
      <c r="D145" s="146">
        <f>Forecasts!E145</f>
        <v>129.86444057782685</v>
      </c>
      <c r="E145" s="24">
        <f>Forecasts!G145</f>
        <v>122.8043144192647</v>
      </c>
      <c r="I145" s="131"/>
    </row>
    <row r="146" spans="1:9" x14ac:dyDescent="0.2">
      <c r="A146" s="20">
        <v>38868</v>
      </c>
      <c r="B146" s="13">
        <f t="shared" si="2"/>
        <v>6</v>
      </c>
      <c r="C146" s="146">
        <f>Forecasts!C146</f>
        <v>203.63125952776906</v>
      </c>
      <c r="D146" s="146">
        <f>Forecasts!E146</f>
        <v>130.18132726493175</v>
      </c>
      <c r="E146" s="24">
        <f>Forecasts!G146</f>
        <v>123.05680820616628</v>
      </c>
      <c r="I146" s="131"/>
    </row>
    <row r="147" spans="1:9" x14ac:dyDescent="0.2">
      <c r="A147" s="20">
        <v>38898</v>
      </c>
      <c r="B147" s="13">
        <f t="shared" si="2"/>
        <v>6</v>
      </c>
      <c r="C147" s="146">
        <f>Forecasts!C147</f>
        <v>204.16419621707121</v>
      </c>
      <c r="D147" s="146">
        <f>Forecasts!E147</f>
        <v>130.49515472588863</v>
      </c>
      <c r="E147" s="24">
        <f>Forecasts!G147</f>
        <v>123.30634728213428</v>
      </c>
      <c r="I147" s="131"/>
    </row>
    <row r="148" spans="1:9" x14ac:dyDescent="0.2">
      <c r="A148" s="20">
        <v>38929</v>
      </c>
      <c r="B148" s="13">
        <f t="shared" si="2"/>
        <v>6</v>
      </c>
      <c r="C148" s="146">
        <f>Forecasts!C148</f>
        <v>204.69288991558449</v>
      </c>
      <c r="D148" s="146">
        <f>Forecasts!E148</f>
        <v>130.80849655820131</v>
      </c>
      <c r="E148" s="24">
        <f>Forecasts!G148</f>
        <v>123.55501108195497</v>
      </c>
      <c r="I148" s="131"/>
    </row>
    <row r="149" spans="1:9" x14ac:dyDescent="0.2">
      <c r="A149" s="20">
        <v>38960</v>
      </c>
      <c r="B149" s="13">
        <f t="shared" si="2"/>
        <v>6</v>
      </c>
      <c r="C149" s="146">
        <f>Forecasts!C149</f>
        <v>205.21752890650265</v>
      </c>
      <c r="D149" s="146">
        <f>Forecasts!E149</f>
        <v>131.11924938341841</v>
      </c>
      <c r="E149" s="24">
        <f>Forecasts!G149</f>
        <v>123.80110736882715</v>
      </c>
      <c r="I149" s="131"/>
    </row>
    <row r="150" spans="1:9" x14ac:dyDescent="0.2">
      <c r="A150" s="20">
        <v>38990</v>
      </c>
      <c r="B150" s="13">
        <f t="shared" si="2"/>
        <v>6</v>
      </c>
      <c r="C150" s="146">
        <f>Forecasts!C150</f>
        <v>205.73794817114</v>
      </c>
      <c r="D150" s="146">
        <f>Forecasts!E150</f>
        <v>131.4294564944453</v>
      </c>
      <c r="E150" s="24">
        <f>Forecasts!G150</f>
        <v>124.04628477465613</v>
      </c>
      <c r="I150" s="131"/>
    </row>
    <row r="151" spans="1:9" x14ac:dyDescent="0.2">
      <c r="A151" s="20">
        <v>39021</v>
      </c>
      <c r="B151" s="13">
        <f t="shared" si="2"/>
        <v>6</v>
      </c>
      <c r="C151" s="146">
        <f>Forecasts!C151</f>
        <v>206.2541703468253</v>
      </c>
      <c r="D151" s="146">
        <f>Forecasts!E151</f>
        <v>131.73710216304212</v>
      </c>
      <c r="E151" s="24">
        <f>Forecasts!G151</f>
        <v>124.28891244883334</v>
      </c>
      <c r="I151" s="131"/>
    </row>
    <row r="152" spans="1:9" x14ac:dyDescent="0.2">
      <c r="A152" s="20">
        <v>39051</v>
      </c>
      <c r="B152" s="13">
        <f t="shared" si="2"/>
        <v>6</v>
      </c>
      <c r="C152" s="146">
        <f>Forecasts!C152</f>
        <v>206.76639962506084</v>
      </c>
      <c r="D152" s="146">
        <f>Forecasts!E152</f>
        <v>132.04396003864971</v>
      </c>
      <c r="E152" s="24">
        <f>Forecasts!G152</f>
        <v>124.53044371901768</v>
      </c>
      <c r="I152" s="131"/>
    </row>
    <row r="153" spans="1:9" x14ac:dyDescent="0.2">
      <c r="A153" s="20">
        <v>39082</v>
      </c>
      <c r="B153" s="13">
        <f t="shared" si="2"/>
        <v>6</v>
      </c>
      <c r="C153" s="146">
        <f>Forecasts!C153</f>
        <v>207.27449428058821</v>
      </c>
      <c r="D153" s="146">
        <f>Forecasts!E153</f>
        <v>132.34932465061692</v>
      </c>
      <c r="E153" s="24">
        <f>Forecasts!G153</f>
        <v>124.77029931194355</v>
      </c>
      <c r="I153" s="131"/>
    </row>
    <row r="154" spans="1:9" x14ac:dyDescent="0.2">
      <c r="A154" s="20">
        <v>39113</v>
      </c>
      <c r="B154" s="13">
        <f t="shared" si="2"/>
        <v>6</v>
      </c>
      <c r="C154" s="146">
        <f>Forecasts!C154</f>
        <v>207.77866560089424</v>
      </c>
      <c r="D154" s="146">
        <f>Forecasts!E154</f>
        <v>132.65334151670996</v>
      </c>
      <c r="E154" s="24">
        <f>Forecasts!G154</f>
        <v>125.0086129818899</v>
      </c>
      <c r="I154" s="131"/>
    </row>
    <row r="155" spans="1:9" x14ac:dyDescent="0.2">
      <c r="A155" s="20">
        <v>39141</v>
      </c>
      <c r="B155" s="13">
        <f t="shared" si="2"/>
        <v>6</v>
      </c>
      <c r="C155" s="146">
        <f>Forecasts!C155</f>
        <v>208.27878572625261</v>
      </c>
      <c r="D155" s="146">
        <f>Forecasts!E155</f>
        <v>132.95627350578235</v>
      </c>
      <c r="E155" s="24">
        <f>Forecasts!G155</f>
        <v>125.24559085150469</v>
      </c>
      <c r="I155" s="131"/>
    </row>
    <row r="156" spans="1:9" x14ac:dyDescent="0.2">
      <c r="A156" s="20">
        <v>39172</v>
      </c>
      <c r="B156" s="13">
        <f t="shared" si="2"/>
        <v>7</v>
      </c>
      <c r="C156" s="146">
        <f>Forecasts!C156</f>
        <v>208.77490408560564</v>
      </c>
      <c r="D156" s="146">
        <f>Forecasts!E156</f>
        <v>133.25803245219231</v>
      </c>
      <c r="E156" s="24">
        <f>Forecasts!G156</f>
        <v>125.48116647872678</v>
      </c>
      <c r="I156" s="131"/>
    </row>
    <row r="157" spans="1:9" x14ac:dyDescent="0.2">
      <c r="A157" s="20">
        <v>39202</v>
      </c>
      <c r="B157" s="13">
        <f t="shared" si="2"/>
        <v>7</v>
      </c>
      <c r="C157" s="146">
        <f>Forecasts!C157</f>
        <v>209.26756669273993</v>
      </c>
      <c r="D157" s="146">
        <f>Forecasts!E157</f>
        <v>133.55875310482051</v>
      </c>
      <c r="E157" s="24">
        <f>Forecasts!G157</f>
        <v>125.7154864602752</v>
      </c>
      <c r="I157" s="131"/>
    </row>
    <row r="158" spans="1:9" x14ac:dyDescent="0.2">
      <c r="A158" s="20">
        <v>39233</v>
      </c>
      <c r="B158" s="13">
        <f t="shared" si="2"/>
        <v>7</v>
      </c>
      <c r="C158" s="146">
        <f>Forecasts!C158</f>
        <v>209.75633155181239</v>
      </c>
      <c r="D158" s="146">
        <f>Forecasts!E158</f>
        <v>133.85835871144454</v>
      </c>
      <c r="E158" s="24">
        <f>Forecasts!G158</f>
        <v>125.94846115250455</v>
      </c>
      <c r="I158" s="131"/>
    </row>
    <row r="159" spans="1:9" x14ac:dyDescent="0.2">
      <c r="A159" s="20">
        <v>39263</v>
      </c>
      <c r="B159" s="13">
        <f t="shared" si="2"/>
        <v>7</v>
      </c>
      <c r="C159" s="146">
        <f>Forecasts!C159</f>
        <v>210.24141788909731</v>
      </c>
      <c r="D159" s="146">
        <f>Forecasts!E159</f>
        <v>134.15546049511252</v>
      </c>
      <c r="E159" s="24">
        <f>Forecasts!G159</f>
        <v>126.17898454598217</v>
      </c>
      <c r="I159" s="131"/>
    </row>
    <row r="160" spans="1:9" x14ac:dyDescent="0.2">
      <c r="A160" s="20">
        <v>39294</v>
      </c>
      <c r="B160" s="13">
        <f t="shared" si="2"/>
        <v>7</v>
      </c>
      <c r="C160" s="146">
        <f>Forecasts!C160</f>
        <v>210.72272719358551</v>
      </c>
      <c r="D160" s="146">
        <f>Forecasts!E160</f>
        <v>134.45273143186455</v>
      </c>
      <c r="E160" s="24">
        <f>Forecasts!G160</f>
        <v>126.40921177319849</v>
      </c>
      <c r="I160" s="131"/>
    </row>
    <row r="161" spans="1:9" x14ac:dyDescent="0.2">
      <c r="A161" s="20">
        <v>39325</v>
      </c>
      <c r="B161" s="13">
        <f t="shared" si="2"/>
        <v>7</v>
      </c>
      <c r="C161" s="146">
        <f>Forecasts!C161</f>
        <v>211.20047871284325</v>
      </c>
      <c r="D161" s="146">
        <f>Forecasts!E161</f>
        <v>134.74798192351824</v>
      </c>
      <c r="E161" s="24">
        <f>Forecasts!G161</f>
        <v>126.63738993024509</v>
      </c>
      <c r="I161" s="131"/>
    </row>
    <row r="162" spans="1:9" x14ac:dyDescent="0.2">
      <c r="A162" s="20">
        <v>39355</v>
      </c>
      <c r="B162" s="13">
        <f t="shared" si="2"/>
        <v>7</v>
      </c>
      <c r="C162" s="146">
        <f>Forecasts!C162</f>
        <v>211.67458397182384</v>
      </c>
      <c r="D162" s="146">
        <f>Forecasts!E162</f>
        <v>135.0434026221418</v>
      </c>
      <c r="E162" s="24">
        <f>Forecasts!G162</f>
        <v>126.86528345662383</v>
      </c>
      <c r="I162" s="131"/>
    </row>
    <row r="163" spans="1:9" x14ac:dyDescent="0.2">
      <c r="A163" s="20">
        <v>39386</v>
      </c>
      <c r="B163" s="13">
        <f t="shared" si="2"/>
        <v>7</v>
      </c>
      <c r="C163" s="146">
        <f>Forecasts!C163</f>
        <v>212.14511263415088</v>
      </c>
      <c r="D163" s="146">
        <f>Forecasts!E163</f>
        <v>135.33695513462524</v>
      </c>
      <c r="E163" s="24">
        <f>Forecasts!G163</f>
        <v>127.09125290665921</v>
      </c>
      <c r="I163" s="131"/>
    </row>
    <row r="164" spans="1:9" x14ac:dyDescent="0.2">
      <c r="A164" s="20">
        <v>39416</v>
      </c>
      <c r="B164" s="13">
        <f t="shared" si="2"/>
        <v>7</v>
      </c>
      <c r="C164" s="146">
        <f>Forecasts!C164</f>
        <v>212.61228129196581</v>
      </c>
      <c r="D164" s="146">
        <f>Forecasts!E164</f>
        <v>135.63040459552604</v>
      </c>
      <c r="E164" s="24">
        <f>Forecasts!G164</f>
        <v>127.31673810413061</v>
      </c>
      <c r="I164" s="131"/>
    </row>
    <row r="165" spans="1:9" x14ac:dyDescent="0.2">
      <c r="A165" s="20">
        <v>39447</v>
      </c>
      <c r="B165" s="13">
        <f t="shared" si="2"/>
        <v>7</v>
      </c>
      <c r="C165" s="146">
        <f>Forecasts!C165</f>
        <v>213.0760148466664</v>
      </c>
      <c r="D165" s="146">
        <f>Forecasts!E165</f>
        <v>135.92304198689015</v>
      </c>
      <c r="E165" s="24">
        <f>Forecasts!G165</f>
        <v>127.54116315690203</v>
      </c>
      <c r="I165" s="131"/>
    </row>
    <row r="166" spans="1:9" x14ac:dyDescent="0.2">
      <c r="A166" s="20">
        <v>39478</v>
      </c>
      <c r="B166" s="13">
        <f t="shared" si="2"/>
        <v>7</v>
      </c>
      <c r="C166" s="146">
        <f>Forecasts!C166</f>
        <v>213.53652667419547</v>
      </c>
      <c r="D166" s="146">
        <f>Forecasts!E166</f>
        <v>136.21488170667584</v>
      </c>
      <c r="E166" s="24">
        <f>Forecasts!G166</f>
        <v>127.76455486904504</v>
      </c>
      <c r="I166" s="131"/>
    </row>
    <row r="167" spans="1:9" x14ac:dyDescent="0.2">
      <c r="A167" s="20">
        <v>39507</v>
      </c>
      <c r="B167" s="13">
        <f t="shared" si="2"/>
        <v>7</v>
      </c>
      <c r="C167" s="146">
        <f>Forecasts!C167</f>
        <v>213.99374947837427</v>
      </c>
      <c r="D167" s="146">
        <f>Forecasts!E167</f>
        <v>136.50593022732485</v>
      </c>
      <c r="E167" s="24">
        <f>Forecasts!G167</f>
        <v>127.98691522402234</v>
      </c>
      <c r="I167" s="131"/>
    </row>
    <row r="168" spans="1:9" x14ac:dyDescent="0.2">
      <c r="A168" s="20">
        <v>39538</v>
      </c>
      <c r="B168" s="13">
        <f t="shared" si="2"/>
        <v>8</v>
      </c>
      <c r="C168" s="146">
        <f>Forecasts!C168</f>
        <v>214.44775880956854</v>
      </c>
      <c r="D168" s="146">
        <f>Forecasts!E168</f>
        <v>136.79645549882017</v>
      </c>
      <c r="E168" s="24">
        <f>Forecasts!G168</f>
        <v>128.20846607933197</v>
      </c>
      <c r="I168" s="131"/>
    </row>
    <row r="169" spans="1:9" x14ac:dyDescent="0.2">
      <c r="A169" s="20">
        <v>39568</v>
      </c>
      <c r="B169" s="13">
        <f t="shared" si="2"/>
        <v>8</v>
      </c>
      <c r="C169" s="146">
        <f>Forecasts!C169</f>
        <v>214.89889227760926</v>
      </c>
      <c r="D169" s="146">
        <f>Forecasts!E169</f>
        <v>137.08610774292109</v>
      </c>
      <c r="E169" s="24">
        <f>Forecasts!G169</f>
        <v>128.42894892255393</v>
      </c>
      <c r="I169" s="131"/>
    </row>
    <row r="170" spans="1:9" x14ac:dyDescent="0.2">
      <c r="A170" s="20">
        <v>39599</v>
      </c>
      <c r="B170" s="13">
        <f t="shared" si="2"/>
        <v>8</v>
      </c>
      <c r="C170" s="146">
        <f>Forecasts!C170</f>
        <v>215.34695942962435</v>
      </c>
      <c r="D170" s="146">
        <f>Forecasts!E170</f>
        <v>137.37524344835666</v>
      </c>
      <c r="E170" s="24">
        <f>Forecasts!G170</f>
        <v>128.64863929988644</v>
      </c>
      <c r="I170" s="131"/>
    </row>
    <row r="171" spans="1:9" x14ac:dyDescent="0.2">
      <c r="A171" s="20">
        <v>39629</v>
      </c>
      <c r="B171" s="13">
        <f t="shared" si="2"/>
        <v>8</v>
      </c>
      <c r="C171" s="146">
        <f>Forecasts!C171</f>
        <v>215.79216190447286</v>
      </c>
      <c r="D171" s="146">
        <f>Forecasts!E171</f>
        <v>137.66219948062101</v>
      </c>
      <c r="E171" s="24">
        <f>Forecasts!G171</f>
        <v>128.86621378164182</v>
      </c>
      <c r="I171" s="131"/>
    </row>
    <row r="172" spans="1:9" x14ac:dyDescent="0.2">
      <c r="A172" s="20">
        <v>39660</v>
      </c>
      <c r="B172" s="13">
        <f t="shared" si="2"/>
        <v>8</v>
      </c>
      <c r="C172" s="146">
        <f>Forecasts!C172</f>
        <v>216.23444864280779</v>
      </c>
      <c r="D172" s="146">
        <f>Forecasts!E172</f>
        <v>137.9497920300397</v>
      </c>
      <c r="E172" s="24">
        <f>Forecasts!G172</f>
        <v>129.08393534925122</v>
      </c>
      <c r="I172" s="131"/>
    </row>
    <row r="173" spans="1:9" x14ac:dyDescent="0.2">
      <c r="A173" s="20">
        <v>39691</v>
      </c>
      <c r="B173" s="13">
        <f t="shared" si="2"/>
        <v>8</v>
      </c>
      <c r="C173" s="146">
        <f>Forecasts!C173</f>
        <v>216.67401548066695</v>
      </c>
      <c r="D173" s="146">
        <f>Forecasts!E173</f>
        <v>138.23567923431185</v>
      </c>
      <c r="E173" s="24">
        <f>Forecasts!G173</f>
        <v>129.29993470926829</v>
      </c>
      <c r="I173" s="131"/>
    </row>
    <row r="174" spans="1:9" x14ac:dyDescent="0.2">
      <c r="A174" s="20">
        <v>39721</v>
      </c>
      <c r="B174" s="13">
        <f t="shared" si="2"/>
        <v>8</v>
      </c>
      <c r="C174" s="146">
        <f>Forecasts!C174</f>
        <v>217.11081675420633</v>
      </c>
      <c r="D174" s="146">
        <f>Forecasts!E174</f>
        <v>138.52227531532921</v>
      </c>
      <c r="E174" s="24">
        <f>Forecasts!G174</f>
        <v>129.51615007735302</v>
      </c>
      <c r="I174" s="131"/>
    </row>
    <row r="175" spans="1:9" x14ac:dyDescent="0.2">
      <c r="A175" s="20">
        <v>39752</v>
      </c>
      <c r="B175" s="13">
        <f t="shared" si="2"/>
        <v>8</v>
      </c>
      <c r="C175" s="146">
        <f>Forecasts!C175</f>
        <v>217.54492839166278</v>
      </c>
      <c r="D175" s="146">
        <f>Forecasts!E175</f>
        <v>138.80726525909316</v>
      </c>
      <c r="E175" s="24">
        <f>Forecasts!G175</f>
        <v>129.73072725859424</v>
      </c>
      <c r="I175" s="131"/>
    </row>
    <row r="176" spans="1:9" x14ac:dyDescent="0.2">
      <c r="A176" s="20">
        <v>39782</v>
      </c>
      <c r="B176" s="13">
        <f t="shared" si="2"/>
        <v>8</v>
      </c>
      <c r="C176" s="146">
        <f>Forecasts!C176</f>
        <v>217.97653669957174</v>
      </c>
      <c r="D176" s="146">
        <f>Forecasts!E176</f>
        <v>139.09270902609944</v>
      </c>
      <c r="E176" s="24">
        <f>Forecasts!G176</f>
        <v>129.94533364213493</v>
      </c>
      <c r="I176" s="131"/>
    </row>
    <row r="177" spans="1:9" x14ac:dyDescent="0.2">
      <c r="A177" s="20">
        <v>39813</v>
      </c>
      <c r="B177" s="13">
        <f t="shared" si="2"/>
        <v>8</v>
      </c>
      <c r="C177" s="146">
        <f>Forecasts!C177</f>
        <v>218.40560311847261</v>
      </c>
      <c r="D177" s="146">
        <f>Forecasts!E177</f>
        <v>139.37777758676438</v>
      </c>
      <c r="E177" s="24">
        <f>Forecasts!G177</f>
        <v>130.15930145495818</v>
      </c>
      <c r="I177" s="131"/>
    </row>
    <row r="178" spans="1:9" x14ac:dyDescent="0.2">
      <c r="A178" s="20">
        <v>39844</v>
      </c>
      <c r="B178" s="13">
        <f t="shared" si="2"/>
        <v>8</v>
      </c>
      <c r="C178" s="146">
        <f>Forecasts!C178</f>
        <v>218.83230728502045</v>
      </c>
      <c r="D178" s="146">
        <f>Forecasts!E178</f>
        <v>139.66238991611584</v>
      </c>
      <c r="E178" s="24">
        <f>Forecasts!G178</f>
        <v>130.3725780920968</v>
      </c>
      <c r="I178" s="131"/>
    </row>
    <row r="179" spans="1:9" x14ac:dyDescent="0.2">
      <c r="A179" s="20">
        <v>39872</v>
      </c>
      <c r="B179" s="13">
        <f t="shared" si="2"/>
        <v>8</v>
      </c>
      <c r="C179" s="146">
        <f>Forecasts!C179</f>
        <v>219.25661473898251</v>
      </c>
      <c r="D179" s="146">
        <f>Forecasts!E179</f>
        <v>139.94667300815141</v>
      </c>
      <c r="E179" s="24">
        <f>Forecasts!G179</f>
        <v>130.58526384448456</v>
      </c>
      <c r="I179" s="131"/>
    </row>
    <row r="180" spans="1:9" x14ac:dyDescent="0.2">
      <c r="A180" s="20">
        <v>39903</v>
      </c>
      <c r="B180" s="13">
        <f t="shared" si="2"/>
        <v>9</v>
      </c>
      <c r="C180" s="146">
        <f>Forecasts!C180</f>
        <v>219.67859814714919</v>
      </c>
      <c r="D180" s="146">
        <f>Forecasts!E180</f>
        <v>140.23083339631648</v>
      </c>
      <c r="E180" s="24">
        <f>Forecasts!G180</f>
        <v>130.79752955836082</v>
      </c>
      <c r="I180" s="131"/>
    </row>
    <row r="181" spans="1:9" x14ac:dyDescent="0.2">
      <c r="A181" s="20">
        <v>39933</v>
      </c>
      <c r="B181" s="13">
        <f t="shared" si="2"/>
        <v>9</v>
      </c>
      <c r="C181" s="146">
        <f>Forecasts!C181</f>
        <v>220.09862202170243</v>
      </c>
      <c r="D181" s="146">
        <f>Forecasts!E181</f>
        <v>140.51449362683189</v>
      </c>
      <c r="E181" s="24">
        <f>Forecasts!G181</f>
        <v>131.00909700803751</v>
      </c>
      <c r="I181" s="131"/>
    </row>
    <row r="182" spans="1:9" x14ac:dyDescent="0.2">
      <c r="A182" s="20">
        <v>39964</v>
      </c>
      <c r="B182" s="13">
        <f t="shared" si="2"/>
        <v>9</v>
      </c>
      <c r="C182" s="146">
        <f>Forecasts!C182</f>
        <v>220.51645722050608</v>
      </c>
      <c r="D182" s="146">
        <f>Forecasts!E182</f>
        <v>140.79809078538455</v>
      </c>
      <c r="E182" s="24">
        <f>Forecasts!G182</f>
        <v>131.22030199788793</v>
      </c>
      <c r="I182" s="131"/>
    </row>
    <row r="183" spans="1:9" x14ac:dyDescent="0.2">
      <c r="A183" s="20">
        <v>39994</v>
      </c>
      <c r="B183" s="13">
        <f t="shared" si="2"/>
        <v>9</v>
      </c>
      <c r="C183" s="146">
        <f>Forecasts!C183</f>
        <v>220.93226628053861</v>
      </c>
      <c r="D183" s="146">
        <f>Forecasts!E183</f>
        <v>141.07984569359019</v>
      </c>
      <c r="E183" s="24">
        <f>Forecasts!G183</f>
        <v>131.42973137568049</v>
      </c>
      <c r="I183" s="131"/>
    </row>
    <row r="184" spans="1:9" x14ac:dyDescent="0.2">
      <c r="A184" s="20">
        <v>40025</v>
      </c>
      <c r="B184" s="13">
        <f t="shared" si="2"/>
        <v>9</v>
      </c>
      <c r="C184" s="146">
        <f>Forecasts!C184</f>
        <v>221.34602311993376</v>
      </c>
      <c r="D184" s="146">
        <f>Forecasts!E184</f>
        <v>141.36272538779858</v>
      </c>
      <c r="E184" s="24">
        <f>Forecasts!G184</f>
        <v>131.63975933261449</v>
      </c>
      <c r="I184" s="131"/>
    </row>
    <row r="185" spans="1:9" x14ac:dyDescent="0.2">
      <c r="A185" s="20">
        <v>40056</v>
      </c>
      <c r="B185" s="13">
        <f t="shared" si="2"/>
        <v>9</v>
      </c>
      <c r="C185" s="146">
        <f>Forecasts!C185</f>
        <v>221.75788329486886</v>
      </c>
      <c r="D185" s="146">
        <f>Forecasts!E185</f>
        <v>141.64419775565119</v>
      </c>
      <c r="E185" s="24">
        <f>Forecasts!G185</f>
        <v>131.84837006930852</v>
      </c>
      <c r="I185" s="131"/>
    </row>
    <row r="186" spans="1:9" x14ac:dyDescent="0.2">
      <c r="A186" s="20">
        <v>40086</v>
      </c>
      <c r="B186" s="13">
        <f t="shared" si="2"/>
        <v>9</v>
      </c>
      <c r="C186" s="146">
        <f>Forecasts!C186</f>
        <v>222.16782350000307</v>
      </c>
      <c r="D186" s="146">
        <f>Forecasts!E186</f>
        <v>141.9267718736713</v>
      </c>
      <c r="E186" s="24">
        <f>Forecasts!G186</f>
        <v>132.05756952194804</v>
      </c>
      <c r="I186" s="131"/>
    </row>
    <row r="187" spans="1:9" x14ac:dyDescent="0.2">
      <c r="A187" s="20">
        <v>40117</v>
      </c>
      <c r="B187" s="13">
        <f t="shared" si="2"/>
        <v>9</v>
      </c>
      <c r="C187" s="146">
        <f>Forecasts!C187</f>
        <v>222.57590930526374</v>
      </c>
      <c r="D187" s="146">
        <f>Forecasts!E187</f>
        <v>142.20811347109259</v>
      </c>
      <c r="E187" s="24">
        <f>Forecasts!G187</f>
        <v>132.26549576022038</v>
      </c>
      <c r="I187" s="131"/>
    </row>
    <row r="188" spans="1:9" x14ac:dyDescent="0.2">
      <c r="A188" s="20">
        <v>40147</v>
      </c>
      <c r="B188" s="13">
        <f t="shared" si="2"/>
        <v>9</v>
      </c>
      <c r="C188" s="146">
        <f>Forecasts!C188</f>
        <v>222.98228583071486</v>
      </c>
      <c r="D188" s="146">
        <f>Forecasts!E188</f>
        <v>142.49029639728505</v>
      </c>
      <c r="E188" s="24">
        <f>Forecasts!G188</f>
        <v>132.47381622190346</v>
      </c>
      <c r="I188" s="131"/>
    </row>
    <row r="189" spans="1:9" x14ac:dyDescent="0.2">
      <c r="A189" s="20">
        <v>40178</v>
      </c>
      <c r="B189" s="13">
        <f t="shared" si="2"/>
        <v>9</v>
      </c>
      <c r="C189" s="146">
        <f>Forecasts!C189</f>
        <v>223.38693340598454</v>
      </c>
      <c r="D189" s="146">
        <f>Forecasts!E189</f>
        <v>142.77244285284232</v>
      </c>
      <c r="E189" s="24">
        <f>Forecasts!G189</f>
        <v>132.68182813036265</v>
      </c>
      <c r="I189" s="131"/>
    </row>
    <row r="190" spans="1:9" x14ac:dyDescent="0.2">
      <c r="A190" s="20">
        <v>40209</v>
      </c>
      <c r="B190" s="13">
        <f t="shared" si="2"/>
        <v>9</v>
      </c>
      <c r="C190" s="146">
        <f>Forecasts!C190</f>
        <v>223.78999035884166</v>
      </c>
      <c r="D190" s="146">
        <f>Forecasts!E190</f>
        <v>143.05447444242671</v>
      </c>
      <c r="E190" s="24">
        <f>Forecasts!G190</f>
        <v>132.8894781449082</v>
      </c>
      <c r="I190" s="131"/>
    </row>
    <row r="191" spans="1:9" x14ac:dyDescent="0.2">
      <c r="A191" s="20">
        <v>40237</v>
      </c>
      <c r="B191" s="13">
        <f t="shared" si="2"/>
        <v>9</v>
      </c>
      <c r="C191" s="146">
        <f>Forecasts!C191</f>
        <v>224.19143910628335</v>
      </c>
      <c r="D191" s="146">
        <f>Forecasts!E191</f>
        <v>143.3365695506416</v>
      </c>
      <c r="E191" s="24">
        <f>Forecasts!G191</f>
        <v>133.09690776543624</v>
      </c>
      <c r="I191" s="131"/>
    </row>
    <row r="192" spans="1:9" x14ac:dyDescent="0.2">
      <c r="A192" s="20">
        <v>40268</v>
      </c>
      <c r="B192" s="13">
        <f t="shared" si="2"/>
        <v>10</v>
      </c>
      <c r="C192" s="146">
        <f>Forecasts!C192</f>
        <v>224.59133922261015</v>
      </c>
      <c r="D192" s="146">
        <f>Forecasts!E192</f>
        <v>143.61883434797787</v>
      </c>
      <c r="E192" s="24">
        <f>Forecasts!G192</f>
        <v>133.30420567400691</v>
      </c>
      <c r="I192" s="131"/>
    </row>
    <row r="193" spans="1:9" x14ac:dyDescent="0.2">
      <c r="A193" s="20">
        <v>40298</v>
      </c>
      <c r="B193" s="13">
        <f t="shared" si="2"/>
        <v>10</v>
      </c>
      <c r="C193" s="146">
        <f>Forecasts!C193</f>
        <v>224.98995931235771</v>
      </c>
      <c r="D193" s="146">
        <f>Forecasts!E193</f>
        <v>143.90095738100183</v>
      </c>
      <c r="E193" s="24">
        <f>Forecasts!G193</f>
        <v>133.51114103741108</v>
      </c>
      <c r="I193" s="131"/>
    </row>
    <row r="194" spans="1:9" x14ac:dyDescent="0.2">
      <c r="A194" s="20">
        <v>40329</v>
      </c>
      <c r="B194" s="13">
        <f t="shared" si="2"/>
        <v>10</v>
      </c>
      <c r="C194" s="146">
        <f>Forecasts!C194</f>
        <v>225.38714045431885</v>
      </c>
      <c r="D194" s="146">
        <f>Forecasts!E194</f>
        <v>144.18330929626009</v>
      </c>
      <c r="E194" s="24">
        <f>Forecasts!G194</f>
        <v>133.71799923296908</v>
      </c>
      <c r="I194" s="131"/>
    </row>
    <row r="195" spans="1:9" x14ac:dyDescent="0.2">
      <c r="A195" s="20">
        <v>40359</v>
      </c>
      <c r="B195" s="13">
        <f t="shared" si="2"/>
        <v>10</v>
      </c>
      <c r="C195" s="146">
        <f>Forecasts!C195</f>
        <v>225.7830048177118</v>
      </c>
      <c r="D195" s="146">
        <f>Forecasts!E195</f>
        <v>144.46413695878465</v>
      </c>
      <c r="E195" s="24">
        <f>Forecasts!G195</f>
        <v>133.92339170352611</v>
      </c>
      <c r="I195" s="131"/>
    </row>
    <row r="196" spans="1:9" x14ac:dyDescent="0.2">
      <c r="A196" s="20">
        <v>40390</v>
      </c>
      <c r="B196" s="13">
        <f t="shared" si="2"/>
        <v>10</v>
      </c>
      <c r="C196" s="146">
        <f>Forecasts!C196</f>
        <v>226.17753906655125</v>
      </c>
      <c r="D196" s="146">
        <f>Forecasts!E196</f>
        <v>144.74641170438809</v>
      </c>
      <c r="E196" s="24">
        <f>Forecasts!G196</f>
        <v>134.1296850847759</v>
      </c>
      <c r="I196" s="131"/>
    </row>
    <row r="197" spans="1:9" x14ac:dyDescent="0.2">
      <c r="A197" s="20">
        <v>40421</v>
      </c>
      <c r="B197" s="13">
        <f t="shared" si="2"/>
        <v>10</v>
      </c>
      <c r="C197" s="146">
        <f>Forecasts!C197</f>
        <v>226.5708591548065</v>
      </c>
      <c r="D197" s="146">
        <f>Forecasts!E197</f>
        <v>145.02760791468867</v>
      </c>
      <c r="E197" s="24">
        <f>Forecasts!G197</f>
        <v>134.334875538267</v>
      </c>
      <c r="I197" s="131"/>
    </row>
    <row r="198" spans="1:9" x14ac:dyDescent="0.2">
      <c r="A198" s="20">
        <v>40451</v>
      </c>
      <c r="B198" s="13">
        <f t="shared" si="2"/>
        <v>10</v>
      </c>
      <c r="C198" s="146">
        <f>Forecasts!C198</f>
        <v>226.96295314948867</v>
      </c>
      <c r="D198" s="146">
        <f>Forecasts!E198</f>
        <v>145.31021551978597</v>
      </c>
      <c r="E198" s="24">
        <f>Forecasts!G198</f>
        <v>134.54094443563886</v>
      </c>
      <c r="I198" s="131"/>
    </row>
    <row r="199" spans="1:9" x14ac:dyDescent="0.2">
      <c r="A199" s="20">
        <v>40482</v>
      </c>
      <c r="B199" s="13">
        <f t="shared" si="2"/>
        <v>10</v>
      </c>
      <c r="C199" s="146">
        <f>Forecasts!C199</f>
        <v>227.35387211902568</v>
      </c>
      <c r="D199" s="146">
        <f>Forecasts!E199</f>
        <v>145.59186538013464</v>
      </c>
      <c r="E199" s="24">
        <f>Forecasts!G199</f>
        <v>134.74600983144094</v>
      </c>
      <c r="I199" s="131"/>
    </row>
    <row r="200" spans="1:9" x14ac:dyDescent="0.2">
      <c r="A200" s="20">
        <v>40512</v>
      </c>
      <c r="B200" s="13">
        <f t="shared" ref="B200:B263" si="3">IF(A200-$A$2&lt;0,0,INT((A200-$A$2)/365))</f>
        <v>10</v>
      </c>
      <c r="C200" s="146">
        <f>Forecasts!C200</f>
        <v>227.74372303260895</v>
      </c>
      <c r="D200" s="146">
        <f>Forecasts!E200</f>
        <v>145.87464361720558</v>
      </c>
      <c r="E200" s="24">
        <f>Forecasts!G200</f>
        <v>134.95173806379046</v>
      </c>
      <c r="I200" s="131"/>
    </row>
    <row r="201" spans="1:9" x14ac:dyDescent="0.2">
      <c r="A201" s="20">
        <v>40543</v>
      </c>
      <c r="B201" s="13">
        <f t="shared" si="3"/>
        <v>10</v>
      </c>
      <c r="C201" s="146">
        <f>Forecasts!C201</f>
        <v>228.1324957923573</v>
      </c>
      <c r="D201" s="146">
        <f>Forecasts!E201</f>
        <v>146.15769509016815</v>
      </c>
      <c r="E201" s="24">
        <f>Forecasts!G201</f>
        <v>135.15744805013614</v>
      </c>
      <c r="I201" s="131"/>
    </row>
    <row r="202" spans="1:9" x14ac:dyDescent="0.2">
      <c r="A202" s="20">
        <v>40574</v>
      </c>
      <c r="B202" s="13">
        <f t="shared" si="3"/>
        <v>10</v>
      </c>
      <c r="C202" s="146">
        <f>Forecasts!C202</f>
        <v>228.52029168567259</v>
      </c>
      <c r="D202" s="146">
        <f>Forecasts!E202</f>
        <v>146.44088392633245</v>
      </c>
      <c r="E202" s="24">
        <f>Forecasts!G202</f>
        <v>135.36303832256678</v>
      </c>
      <c r="I202" s="131"/>
    </row>
    <row r="203" spans="1:9" x14ac:dyDescent="0.2">
      <c r="A203" s="20">
        <v>40602</v>
      </c>
      <c r="B203" s="13">
        <f t="shared" si="3"/>
        <v>10</v>
      </c>
      <c r="C203" s="146">
        <f>Forecasts!C203</f>
        <v>228.90710166845378</v>
      </c>
      <c r="D203" s="146">
        <f>Forecasts!E203</f>
        <v>146.72440991460104</v>
      </c>
      <c r="E203" s="24">
        <f>Forecasts!G203</f>
        <v>135.56866694490185</v>
      </c>
      <c r="I203" s="131"/>
    </row>
    <row r="204" spans="1:9" x14ac:dyDescent="0.2">
      <c r="A204" s="20">
        <v>40633</v>
      </c>
      <c r="B204" s="13">
        <f t="shared" si="3"/>
        <v>11</v>
      </c>
      <c r="C204" s="146">
        <f>Forecasts!C204</f>
        <v>229.29297090597993</v>
      </c>
      <c r="D204" s="146">
        <f>Forecasts!E204</f>
        <v>147.00839719513158</v>
      </c>
      <c r="E204" s="24">
        <f>Forecasts!G204</f>
        <v>135.77443518870686</v>
      </c>
      <c r="I204" s="131"/>
    </row>
    <row r="205" spans="1:9" x14ac:dyDescent="0.2">
      <c r="A205" s="20">
        <v>40663</v>
      </c>
      <c r="B205" s="13">
        <f t="shared" si="3"/>
        <v>11</v>
      </c>
      <c r="C205" s="146">
        <f>Forecasts!C205</f>
        <v>229.67809095206425</v>
      </c>
      <c r="D205" s="146">
        <f>Forecasts!E205</f>
        <v>147.29248527419776</v>
      </c>
      <c r="E205" s="24">
        <f>Forecasts!G205</f>
        <v>135.98006916604564</v>
      </c>
      <c r="I205" s="131"/>
    </row>
    <row r="206" spans="1:9" x14ac:dyDescent="0.2">
      <c r="A206" s="20">
        <v>40694</v>
      </c>
      <c r="B206" s="13">
        <f t="shared" si="3"/>
        <v>11</v>
      </c>
      <c r="C206" s="146">
        <f>Forecasts!C206</f>
        <v>230.06235290174388</v>
      </c>
      <c r="D206" s="146">
        <f>Forecasts!E206</f>
        <v>147.57706092798023</v>
      </c>
      <c r="E206" s="24">
        <f>Forecasts!G206</f>
        <v>136.18586858983051</v>
      </c>
      <c r="I206" s="131"/>
    </row>
    <row r="207" spans="1:9" x14ac:dyDescent="0.2">
      <c r="A207" s="20">
        <v>40724</v>
      </c>
      <c r="B207" s="13">
        <f t="shared" si="3"/>
        <v>11</v>
      </c>
      <c r="C207" s="146">
        <f>Forecasts!C207</f>
        <v>230.44584495588524</v>
      </c>
      <c r="D207" s="146">
        <f>Forecasts!E207</f>
        <v>147.86022425741629</v>
      </c>
      <c r="E207" s="24">
        <f>Forecasts!G207</f>
        <v>136.39033290502141</v>
      </c>
      <c r="I207" s="131"/>
    </row>
    <row r="208" spans="1:9" x14ac:dyDescent="0.2">
      <c r="A208" s="20">
        <v>40755</v>
      </c>
      <c r="B208" s="13">
        <f t="shared" si="3"/>
        <v>11</v>
      </c>
      <c r="C208" s="146">
        <f>Forecasts!C208</f>
        <v>230.82856021786051</v>
      </c>
      <c r="D208" s="146">
        <f>Forecasts!E208</f>
        <v>148.14519276419097</v>
      </c>
      <c r="E208" s="24">
        <f>Forecasts!G208</f>
        <v>136.59601246250088</v>
      </c>
      <c r="I208" s="131"/>
    </row>
    <row r="209" spans="1:9" x14ac:dyDescent="0.2">
      <c r="A209" s="20">
        <v>40786</v>
      </c>
      <c r="B209" s="13">
        <f t="shared" si="3"/>
        <v>11</v>
      </c>
      <c r="C209" s="146">
        <f>Forecasts!C209</f>
        <v>231.21058199377072</v>
      </c>
      <c r="D209" s="146">
        <f>Forecasts!E209</f>
        <v>148.42930217772329</v>
      </c>
      <c r="E209" s="24">
        <f>Forecasts!G209</f>
        <v>136.80080096254613</v>
      </c>
      <c r="I209" s="131"/>
    </row>
    <row r="210" spans="1:9" x14ac:dyDescent="0.2">
      <c r="A210" s="20">
        <v>40816</v>
      </c>
      <c r="B210" s="13">
        <f t="shared" si="3"/>
        <v>11</v>
      </c>
      <c r="C210" s="146">
        <f>Forecasts!C210</f>
        <v>231.59190409868296</v>
      </c>
      <c r="D210" s="146">
        <f>Forecasts!E210</f>
        <v>148.71513854527817</v>
      </c>
      <c r="E210" s="24">
        <f>Forecasts!G210</f>
        <v>137.00674625798783</v>
      </c>
      <c r="I210" s="131"/>
    </row>
    <row r="211" spans="1:9" x14ac:dyDescent="0.2">
      <c r="A211" s="20">
        <v>40847</v>
      </c>
      <c r="B211" s="13">
        <f t="shared" si="3"/>
        <v>11</v>
      </c>
      <c r="C211" s="146">
        <f>Forecasts!C211</f>
        <v>231.97256418803104</v>
      </c>
      <c r="D211" s="146">
        <f>Forecasts!E211</f>
        <v>149.00016884013519</v>
      </c>
      <c r="E211" s="24">
        <f>Forecasts!G211</f>
        <v>137.2118447672697</v>
      </c>
      <c r="I211" s="131"/>
    </row>
    <row r="212" spans="1:9" x14ac:dyDescent="0.2">
      <c r="A212" s="20">
        <v>40877</v>
      </c>
      <c r="B212" s="13">
        <f t="shared" si="3"/>
        <v>11</v>
      </c>
      <c r="C212" s="146">
        <f>Forecasts!C212</f>
        <v>232.35263860880391</v>
      </c>
      <c r="D212" s="146">
        <f>Forecasts!E212</f>
        <v>149.28656484121893</v>
      </c>
      <c r="E212" s="24">
        <f>Forecasts!G212</f>
        <v>137.41782023942497</v>
      </c>
      <c r="I212" s="131"/>
    </row>
    <row r="213" spans="1:9" x14ac:dyDescent="0.2">
      <c r="A213" s="20">
        <v>40908</v>
      </c>
      <c r="B213" s="13">
        <f t="shared" si="3"/>
        <v>11</v>
      </c>
      <c r="C213" s="146">
        <f>Forecasts!C213</f>
        <v>232.73212211015957</v>
      </c>
      <c r="D213" s="146">
        <f>Forecasts!E213</f>
        <v>149.57346270556926</v>
      </c>
      <c r="E213" s="24">
        <f>Forecasts!G213</f>
        <v>137.62398811214138</v>
      </c>
      <c r="I213" s="131"/>
    </row>
    <row r="214" spans="1:9" x14ac:dyDescent="0.2">
      <c r="A214" s="20">
        <v>40939</v>
      </c>
      <c r="B214" s="13">
        <f t="shared" si="3"/>
        <v>11</v>
      </c>
      <c r="C214" s="146">
        <f>Forecasts!C214</f>
        <v>233.11108670293632</v>
      </c>
      <c r="D214" s="146">
        <f>Forecasts!E214</f>
        <v>149.8607304400596</v>
      </c>
      <c r="E214" s="24">
        <f>Forecasts!G214</f>
        <v>137.83024835872607</v>
      </c>
      <c r="I214" s="131"/>
    </row>
    <row r="215" spans="1:9" x14ac:dyDescent="0.2">
      <c r="A215" s="20">
        <v>40968</v>
      </c>
      <c r="B215" s="13">
        <f t="shared" si="3"/>
        <v>11</v>
      </c>
      <c r="C215" s="146">
        <f>Forecasts!C215</f>
        <v>233.48952767501711</v>
      </c>
      <c r="D215" s="146">
        <f>Forecasts!E215</f>
        <v>150.14850076263622</v>
      </c>
      <c r="E215" s="24">
        <f>Forecasts!G215</f>
        <v>138.03670529820764</v>
      </c>
      <c r="I215" s="131"/>
    </row>
    <row r="216" spans="1:9" x14ac:dyDescent="0.2">
      <c r="A216" s="20">
        <v>40999</v>
      </c>
      <c r="B216" s="13">
        <f t="shared" si="3"/>
        <v>12</v>
      </c>
      <c r="C216" s="146">
        <f>Forecasts!C216</f>
        <v>233.86747783606137</v>
      </c>
      <c r="D216" s="146">
        <f>Forecasts!E216</f>
        <v>150.43695013904536</v>
      </c>
      <c r="E216" s="24">
        <f>Forecasts!G216</f>
        <v>138.24350004266043</v>
      </c>
      <c r="I216" s="131"/>
    </row>
    <row r="217" spans="1:9" x14ac:dyDescent="0.2">
      <c r="A217" s="20">
        <v>41029</v>
      </c>
      <c r="B217" s="13">
        <f t="shared" si="3"/>
        <v>12</v>
      </c>
      <c r="C217" s="146">
        <f>Forecasts!C217</f>
        <v>234.2450370812378</v>
      </c>
      <c r="D217" s="146">
        <f>Forecasts!E217</f>
        <v>150.7257163058799</v>
      </c>
      <c r="E217" s="24">
        <f>Forecasts!G217</f>
        <v>138.45035254572366</v>
      </c>
      <c r="I217" s="131"/>
    </row>
    <row r="218" spans="1:9" x14ac:dyDescent="0.2">
      <c r="A218" s="20">
        <v>41060</v>
      </c>
      <c r="B218" s="13">
        <f t="shared" si="3"/>
        <v>12</v>
      </c>
      <c r="C218" s="146">
        <f>Forecasts!C218</f>
        <v>234.62216637690611</v>
      </c>
      <c r="D218" s="146">
        <f>Forecasts!E218</f>
        <v>151.01512192333522</v>
      </c>
      <c r="E218" s="24">
        <f>Forecasts!G218</f>
        <v>138.65751469980862</v>
      </c>
      <c r="I218" s="131"/>
    </row>
    <row r="219" spans="1:9" x14ac:dyDescent="0.2">
      <c r="A219" s="20">
        <v>41090</v>
      </c>
      <c r="B219" s="13">
        <f t="shared" si="3"/>
        <v>12</v>
      </c>
      <c r="C219" s="146">
        <f>Forecasts!C219</f>
        <v>234.99892785281131</v>
      </c>
      <c r="D219" s="146">
        <f>Forecasts!E219</f>
        <v>151.30327127362719</v>
      </c>
      <c r="E219" s="24">
        <f>Forecasts!G219</f>
        <v>138.86349487287478</v>
      </c>
      <c r="I219" s="131"/>
    </row>
    <row r="220" spans="1:9" x14ac:dyDescent="0.2">
      <c r="A220" s="20">
        <v>41121</v>
      </c>
      <c r="B220" s="13">
        <f t="shared" si="3"/>
        <v>12</v>
      </c>
      <c r="C220" s="146">
        <f>Forecasts!C220</f>
        <v>235.3753179093994</v>
      </c>
      <c r="D220" s="146">
        <f>Forecasts!E220</f>
        <v>151.59344895480791</v>
      </c>
      <c r="E220" s="24">
        <f>Forecasts!G220</f>
        <v>139.07088367270018</v>
      </c>
      <c r="I220" s="131"/>
    </row>
    <row r="221" spans="1:9" x14ac:dyDescent="0.2">
      <c r="A221" s="20">
        <v>41152</v>
      </c>
      <c r="B221" s="13">
        <f t="shared" si="3"/>
        <v>12</v>
      </c>
      <c r="C221" s="146">
        <f>Forecasts!C221</f>
        <v>235.75139506408908</v>
      </c>
      <c r="D221" s="146">
        <f>Forecasts!E221</f>
        <v>151.88288253092011</v>
      </c>
      <c r="E221" s="24">
        <f>Forecasts!G221</f>
        <v>139.27749822058323</v>
      </c>
      <c r="I221" s="131"/>
    </row>
    <row r="222" spans="1:9" x14ac:dyDescent="0.2">
      <c r="A222" s="20">
        <v>41182</v>
      </c>
      <c r="B222" s="13">
        <f t="shared" si="3"/>
        <v>12</v>
      </c>
      <c r="C222" s="146">
        <f>Forecasts!C222</f>
        <v>236.12715608660778</v>
      </c>
      <c r="D222" s="146">
        <f>Forecasts!E222</f>
        <v>152.17425956041424</v>
      </c>
      <c r="E222" s="24">
        <f>Forecasts!G222</f>
        <v>139.48545618338142</v>
      </c>
      <c r="I222" s="131"/>
    </row>
    <row r="223" spans="1:9" x14ac:dyDescent="0.2">
      <c r="A223" s="20">
        <v>41213</v>
      </c>
      <c r="B223" s="13">
        <f t="shared" si="3"/>
        <v>12</v>
      </c>
      <c r="C223" s="146">
        <f>Forecasts!C223</f>
        <v>236.50262788834004</v>
      </c>
      <c r="D223" s="146">
        <f>Forecasts!E223</f>
        <v>152.46507499786523</v>
      </c>
      <c r="E223" s="24">
        <f>Forecasts!G223</f>
        <v>139.69278508762025</v>
      </c>
      <c r="I223" s="131"/>
    </row>
    <row r="224" spans="1:9" x14ac:dyDescent="0.2">
      <c r="A224" s="20">
        <v>41243</v>
      </c>
      <c r="B224" s="13">
        <f t="shared" si="3"/>
        <v>12</v>
      </c>
      <c r="C224" s="146">
        <f>Forecasts!C224</f>
        <v>236.87786389886153</v>
      </c>
      <c r="D224" s="146">
        <f>Forecasts!E224</f>
        <v>152.75740854058557</v>
      </c>
      <c r="E224" s="24">
        <f>Forecasts!G224</f>
        <v>139.90112588379745</v>
      </c>
      <c r="I224" s="131"/>
    </row>
    <row r="225" spans="1:9" x14ac:dyDescent="0.2">
      <c r="A225" s="20">
        <v>41274</v>
      </c>
      <c r="B225" s="13">
        <f t="shared" si="3"/>
        <v>12</v>
      </c>
      <c r="C225" s="146">
        <f>Forecasts!C225</f>
        <v>237.25286137628049</v>
      </c>
      <c r="D225" s="146">
        <f>Forecasts!E225</f>
        <v>153.05035502568671</v>
      </c>
      <c r="E225" s="24">
        <f>Forecasts!G225</f>
        <v>140.10976491244702</v>
      </c>
      <c r="I225" s="131"/>
    </row>
    <row r="226" spans="1:9" x14ac:dyDescent="0.2">
      <c r="A226" s="20">
        <v>41305</v>
      </c>
      <c r="B226" s="13">
        <f t="shared" si="3"/>
        <v>12</v>
      </c>
      <c r="C226" s="146">
        <f>Forecasts!C226</f>
        <v>237.62767060677623</v>
      </c>
      <c r="D226" s="146">
        <f>Forecasts!E226</f>
        <v>153.34389578854737</v>
      </c>
      <c r="E226" s="24">
        <f>Forecasts!G226</f>
        <v>140.31869025797729</v>
      </c>
      <c r="I226" s="131"/>
    </row>
    <row r="227" spans="1:9" x14ac:dyDescent="0.2">
      <c r="A227" s="20">
        <v>41333</v>
      </c>
      <c r="B227" s="13">
        <f t="shared" si="3"/>
        <v>12</v>
      </c>
      <c r="C227" s="146">
        <f>Forecasts!C227</f>
        <v>238.00228913254361</v>
      </c>
      <c r="D227" s="146">
        <f>Forecasts!E227</f>
        <v>153.63802945086749</v>
      </c>
      <c r="E227" s="24">
        <f>Forecasts!G227</f>
        <v>140.52790021796537</v>
      </c>
      <c r="I227" s="131"/>
    </row>
    <row r="228" spans="1:9" x14ac:dyDescent="0.2">
      <c r="A228" s="20">
        <v>41364</v>
      </c>
      <c r="B228" s="13">
        <f t="shared" si="3"/>
        <v>13</v>
      </c>
      <c r="C228" s="146">
        <f>Forecasts!C228</f>
        <v>238.3767402154111</v>
      </c>
      <c r="D228" s="146">
        <f>Forecasts!E228</f>
        <v>153.93307657298067</v>
      </c>
      <c r="E228" s="24">
        <f>Forecasts!G228</f>
        <v>140.73764770331067</v>
      </c>
      <c r="I228" s="131"/>
    </row>
    <row r="229" spans="1:9" x14ac:dyDescent="0.2">
      <c r="A229" s="20">
        <v>41394</v>
      </c>
      <c r="B229" s="13">
        <f t="shared" si="3"/>
        <v>13</v>
      </c>
      <c r="C229" s="146">
        <f>Forecasts!C229</f>
        <v>238.75111638593674</v>
      </c>
      <c r="D229" s="146">
        <f>Forecasts!E229</f>
        <v>154.22850295617823</v>
      </c>
      <c r="E229" s="24">
        <f>Forecasts!G229</f>
        <v>140.94751833849111</v>
      </c>
      <c r="I229" s="131"/>
    </row>
    <row r="230" spans="1:9" x14ac:dyDescent="0.2">
      <c r="A230" s="20">
        <v>41425</v>
      </c>
      <c r="B230" s="13">
        <f t="shared" si="3"/>
        <v>13</v>
      </c>
      <c r="C230" s="146">
        <f>Forecasts!C230</f>
        <v>239.12536749550947</v>
      </c>
      <c r="D230" s="146">
        <f>Forecasts!E230</f>
        <v>154.52481784395138</v>
      </c>
      <c r="E230" s="24">
        <f>Forecasts!G230</f>
        <v>141.15790843201887</v>
      </c>
      <c r="I230" s="131"/>
    </row>
    <row r="231" spans="1:9" x14ac:dyDescent="0.2">
      <c r="A231" s="20">
        <v>41455</v>
      </c>
      <c r="B231" s="13">
        <f t="shared" si="3"/>
        <v>13</v>
      </c>
      <c r="C231" s="146">
        <f>Forecasts!C231</f>
        <v>239.49953678454679</v>
      </c>
      <c r="D231" s="146">
        <f>Forecasts!E231</f>
        <v>154.81997100209662</v>
      </c>
      <c r="E231" s="24">
        <f>Forecasts!G231</f>
        <v>141.36721114978712</v>
      </c>
      <c r="I231" s="131"/>
    </row>
    <row r="232" spans="1:9" x14ac:dyDescent="0.2">
      <c r="A232" s="20">
        <v>41486</v>
      </c>
      <c r="B232" s="13">
        <f t="shared" si="3"/>
        <v>13</v>
      </c>
      <c r="C232" s="146">
        <f>Forecasts!C232</f>
        <v>239.87362238602219</v>
      </c>
      <c r="D232" s="146">
        <f>Forecasts!E232</f>
        <v>155.1172612887205</v>
      </c>
      <c r="E232" s="24">
        <f>Forecasts!G232</f>
        <v>141.57801524911366</v>
      </c>
      <c r="I232" s="131"/>
    </row>
    <row r="233" spans="1:9" x14ac:dyDescent="0.2">
      <c r="A233" s="20">
        <v>41517</v>
      </c>
      <c r="B233" s="13">
        <f t="shared" si="3"/>
        <v>13</v>
      </c>
      <c r="C233" s="146">
        <f>Forecasts!C233</f>
        <v>240.24766496877876</v>
      </c>
      <c r="D233" s="146">
        <f>Forecasts!E233</f>
        <v>155.41390479902691</v>
      </c>
      <c r="E233" s="24">
        <f>Forecasts!G233</f>
        <v>141.78813860739837</v>
      </c>
      <c r="I233" s="131"/>
    </row>
    <row r="234" spans="1:9" x14ac:dyDescent="0.2">
      <c r="A234" s="20">
        <v>41547</v>
      </c>
      <c r="B234" s="13">
        <f t="shared" si="3"/>
        <v>13</v>
      </c>
      <c r="C234" s="146">
        <f>Forecasts!C234</f>
        <v>240.62166286634883</v>
      </c>
      <c r="D234" s="146">
        <f>Forecasts!E234</f>
        <v>155.71268545812396</v>
      </c>
      <c r="E234" s="24">
        <f>Forecasts!G234</f>
        <v>141.99976372457448</v>
      </c>
      <c r="I234" s="131"/>
    </row>
    <row r="235" spans="1:9" x14ac:dyDescent="0.2">
      <c r="A235" s="20">
        <v>41578</v>
      </c>
      <c r="B235" s="13">
        <f t="shared" si="3"/>
        <v>13</v>
      </c>
      <c r="C235" s="146">
        <f>Forecasts!C235</f>
        <v>240.99563503331169</v>
      </c>
      <c r="D235" s="146">
        <f>Forecasts!E235</f>
        <v>156.0109904034758</v>
      </c>
      <c r="E235" s="24">
        <f>Forecasts!G235</f>
        <v>142.21084291733541</v>
      </c>
      <c r="I235" s="131"/>
    </row>
    <row r="236" spans="1:9" x14ac:dyDescent="0.2">
      <c r="A236" s="20">
        <v>41608</v>
      </c>
      <c r="B236" s="13">
        <f t="shared" si="3"/>
        <v>13</v>
      </c>
      <c r="C236" s="146">
        <f>Forecasts!C236</f>
        <v>241.3696185366056</v>
      </c>
      <c r="D236" s="146">
        <f>Forecasts!E236</f>
        <v>156.31096016778241</v>
      </c>
      <c r="E236" s="24">
        <f>Forecasts!G236</f>
        <v>142.42305534483108</v>
      </c>
      <c r="I236" s="131"/>
    </row>
    <row r="237" spans="1:9" x14ac:dyDescent="0.2">
      <c r="A237" s="20">
        <v>41639</v>
      </c>
      <c r="B237" s="13">
        <f t="shared" si="3"/>
        <v>13</v>
      </c>
      <c r="C237" s="146">
        <f>Forecasts!C237</f>
        <v>241.74361197800133</v>
      </c>
      <c r="D237" s="146">
        <f>Forecasts!E237</f>
        <v>156.6117663695054</v>
      </c>
      <c r="E237" s="24">
        <f>Forecasts!G237</f>
        <v>142.63575098509767</v>
      </c>
      <c r="I237" s="131"/>
    </row>
    <row r="238" spans="1:9" x14ac:dyDescent="0.2">
      <c r="A238" s="20">
        <v>41670</v>
      </c>
      <c r="B238" s="13">
        <f t="shared" si="3"/>
        <v>13</v>
      </c>
      <c r="C238" s="146">
        <f>Forecasts!C238</f>
        <v>242.11765021032429</v>
      </c>
      <c r="D238" s="146">
        <f>Forecasts!E238</f>
        <v>156.91317220118219</v>
      </c>
      <c r="E238" s="24">
        <f>Forecasts!G238</f>
        <v>142.84874609693466</v>
      </c>
      <c r="I238" s="131"/>
    </row>
    <row r="239" spans="1:9" x14ac:dyDescent="0.2">
      <c r="A239" s="20">
        <v>41698</v>
      </c>
      <c r="B239" s="13">
        <f t="shared" si="3"/>
        <v>13</v>
      </c>
      <c r="C239" s="146">
        <f>Forecasts!C239</f>
        <v>242.49173199326825</v>
      </c>
      <c r="D239" s="146">
        <f>Forecasts!E239</f>
        <v>157.21537810894367</v>
      </c>
      <c r="E239" s="24">
        <f>Forecasts!G239</f>
        <v>143.06219689284026</v>
      </c>
      <c r="I239" s="131"/>
    </row>
    <row r="240" spans="1:9" x14ac:dyDescent="0.2">
      <c r="A240" s="20">
        <v>41729</v>
      </c>
      <c r="B240" s="13">
        <f t="shared" si="3"/>
        <v>14</v>
      </c>
      <c r="C240" s="146">
        <f>Forecasts!C240</f>
        <v>242.86587365653457</v>
      </c>
      <c r="D240" s="146">
        <f>Forecasts!E240</f>
        <v>157.51857756578121</v>
      </c>
      <c r="E240" s="24">
        <f>Forecasts!G240</f>
        <v>143.2762549969537</v>
      </c>
      <c r="I240" s="131"/>
    </row>
    <row r="241" spans="1:9" x14ac:dyDescent="0.2">
      <c r="A241" s="20">
        <v>41759</v>
      </c>
      <c r="B241" s="13">
        <f t="shared" si="3"/>
        <v>14</v>
      </c>
      <c r="C241" s="146">
        <f>Forecasts!C241</f>
        <v>243.24013883700977</v>
      </c>
      <c r="D241" s="146">
        <f>Forecasts!E241</f>
        <v>157.82229995745823</v>
      </c>
      <c r="E241" s="24">
        <f>Forecasts!G241</f>
        <v>143.49055590195806</v>
      </c>
      <c r="I241" s="131"/>
    </row>
    <row r="242" spans="1:9" x14ac:dyDescent="0.2">
      <c r="A242" s="20">
        <v>41790</v>
      </c>
      <c r="B242" s="13">
        <f t="shared" si="3"/>
        <v>14</v>
      </c>
      <c r="C242" s="146">
        <f>Forecasts!C242</f>
        <v>243.61449365676197</v>
      </c>
      <c r="D242" s="146">
        <f>Forecasts!E242</f>
        <v>158.12699510406446</v>
      </c>
      <c r="E242" s="24">
        <f>Forecasts!G242</f>
        <v>143.70544837355007</v>
      </c>
      <c r="I242" s="131"/>
    </row>
    <row r="243" spans="1:9" x14ac:dyDescent="0.2">
      <c r="A243" s="20">
        <v>41820</v>
      </c>
      <c r="B243" s="13">
        <f t="shared" si="3"/>
        <v>14</v>
      </c>
      <c r="C243" s="146">
        <f>Forecasts!C243</f>
        <v>243.98896803542956</v>
      </c>
      <c r="D243" s="146">
        <f>Forecasts!E243</f>
        <v>158.43065886236778</v>
      </c>
      <c r="E243" s="24">
        <f>Forecasts!G243</f>
        <v>143.91936881233656</v>
      </c>
      <c r="I243" s="131"/>
    </row>
    <row r="244" spans="1:9" x14ac:dyDescent="0.2">
      <c r="A244" s="20">
        <v>41851</v>
      </c>
      <c r="B244" s="13">
        <f t="shared" si="3"/>
        <v>14</v>
      </c>
      <c r="C244" s="146">
        <f>Forecasts!C244</f>
        <v>244.36356106680469</v>
      </c>
      <c r="D244" s="146">
        <f>Forecasts!E244</f>
        <v>158.73657464158751</v>
      </c>
      <c r="E244" s="24">
        <f>Forecasts!G244</f>
        <v>144.13488066233865</v>
      </c>
      <c r="I244" s="131"/>
    </row>
    <row r="245" spans="1:9" x14ac:dyDescent="0.2">
      <c r="A245" s="20">
        <v>41882</v>
      </c>
      <c r="B245" s="13">
        <f t="shared" si="3"/>
        <v>14</v>
      </c>
      <c r="C245" s="146">
        <f>Forecasts!C245</f>
        <v>244.7383008798204</v>
      </c>
      <c r="D245" s="146">
        <f>Forecasts!E245</f>
        <v>159.04192872649406</v>
      </c>
      <c r="E245" s="24">
        <f>Forecasts!G245</f>
        <v>144.34978875534216</v>
      </c>
      <c r="I245" s="131"/>
    </row>
    <row r="246" spans="1:9" x14ac:dyDescent="0.2">
      <c r="A246" s="20">
        <v>41912</v>
      </c>
      <c r="B246" s="13">
        <f t="shared" si="3"/>
        <v>14</v>
      </c>
      <c r="C246" s="146">
        <f>Forecasts!C246</f>
        <v>245.11318668382808</v>
      </c>
      <c r="D246" s="146">
        <f>Forecasts!E246</f>
        <v>159.34954832935622</v>
      </c>
      <c r="E246" s="24">
        <f>Forecasts!G246</f>
        <v>144.56629817293819</v>
      </c>
      <c r="I246" s="131"/>
    </row>
    <row r="247" spans="1:9" x14ac:dyDescent="0.2">
      <c r="A247" s="20">
        <v>41943</v>
      </c>
      <c r="B247" s="13">
        <f t="shared" si="3"/>
        <v>14</v>
      </c>
      <c r="C247" s="146">
        <f>Forecasts!C247</f>
        <v>245.48823175772233</v>
      </c>
      <c r="D247" s="146">
        <f>Forecasts!E247</f>
        <v>159.65669301649589</v>
      </c>
      <c r="E247" s="24">
        <f>Forecasts!G247</f>
        <v>144.78227176903235</v>
      </c>
      <c r="I247" s="131"/>
    </row>
    <row r="248" spans="1:9" x14ac:dyDescent="0.2">
      <c r="A248" s="20">
        <v>41973</v>
      </c>
      <c r="B248" s="13">
        <f t="shared" si="3"/>
        <v>14</v>
      </c>
      <c r="C248" s="146">
        <f>Forecasts!C248</f>
        <v>245.86346173065849</v>
      </c>
      <c r="D248" s="146">
        <f>Forecasts!E248</f>
        <v>159.96571266987033</v>
      </c>
      <c r="E248" s="24">
        <f>Forecasts!G248</f>
        <v>144.99954248431948</v>
      </c>
      <c r="I248" s="131"/>
    </row>
    <row r="249" spans="1:9" x14ac:dyDescent="0.2">
      <c r="A249" s="20">
        <v>42004</v>
      </c>
      <c r="B249" s="13">
        <f t="shared" si="3"/>
        <v>14</v>
      </c>
      <c r="C249" s="146">
        <f>Forecasts!C249</f>
        <v>246.23887596865097</v>
      </c>
      <c r="D249" s="146">
        <f>Forecasts!E249</f>
        <v>160.275633818584</v>
      </c>
      <c r="E249" s="24">
        <f>Forecasts!G249</f>
        <v>145.2173504680874</v>
      </c>
      <c r="I249" s="131"/>
    </row>
    <row r="250" spans="1:9" x14ac:dyDescent="0.2">
      <c r="A250" s="20">
        <v>42035</v>
      </c>
      <c r="B250" s="13">
        <f t="shared" si="3"/>
        <v>14</v>
      </c>
      <c r="C250" s="146">
        <f>Forecasts!C250</f>
        <v>246.61449856891468</v>
      </c>
      <c r="D250" s="146">
        <f>Forecasts!E250</f>
        <v>160.58626575675316</v>
      </c>
      <c r="E250" s="24">
        <f>Forecasts!G250</f>
        <v>145.43554805494904</v>
      </c>
      <c r="I250" s="131"/>
    </row>
    <row r="251" spans="1:9" x14ac:dyDescent="0.2">
      <c r="A251" s="20">
        <v>42063</v>
      </c>
      <c r="B251" s="13">
        <f t="shared" si="3"/>
        <v>14</v>
      </c>
      <c r="C251" s="146">
        <f>Forecasts!C251</f>
        <v>246.99032899100331</v>
      </c>
      <c r="D251" s="146">
        <f>Forecasts!E251</f>
        <v>160.89779323324728</v>
      </c>
      <c r="E251" s="24">
        <f>Forecasts!G251</f>
        <v>145.65427837432753</v>
      </c>
      <c r="I251" s="131"/>
    </row>
    <row r="252" spans="1:9" x14ac:dyDescent="0.2">
      <c r="A252" s="20">
        <v>42094</v>
      </c>
      <c r="B252" s="13">
        <f t="shared" si="3"/>
        <v>15</v>
      </c>
      <c r="C252" s="146">
        <f>Forecasts!C252</f>
        <v>247.36637867738403</v>
      </c>
      <c r="D252" s="146">
        <f>Forecasts!E252</f>
        <v>0</v>
      </c>
      <c r="E252" s="24">
        <f>Forecasts!G252</f>
        <v>0</v>
      </c>
      <c r="I252" s="131"/>
    </row>
    <row r="253" spans="1:9" x14ac:dyDescent="0.2">
      <c r="A253" s="20">
        <v>42124</v>
      </c>
      <c r="B253" s="13">
        <f t="shared" si="3"/>
        <v>15</v>
      </c>
      <c r="C253" s="146">
        <f>Forecasts!C253</f>
        <v>247.74269133901822</v>
      </c>
      <c r="D253" s="146">
        <f>Forecasts!E253</f>
        <v>0</v>
      </c>
      <c r="E253" s="24">
        <f>Forecasts!G253</f>
        <v>0</v>
      </c>
      <c r="I253" s="131"/>
    </row>
    <row r="254" spans="1:9" x14ac:dyDescent="0.2">
      <c r="A254" s="20">
        <v>42155</v>
      </c>
      <c r="B254" s="13">
        <f t="shared" si="3"/>
        <v>15</v>
      </c>
      <c r="C254" s="146">
        <f>Forecasts!C254</f>
        <v>248.11924415019504</v>
      </c>
      <c r="D254" s="146">
        <f>Forecasts!E254</f>
        <v>0</v>
      </c>
      <c r="E254" s="24">
        <f>Forecasts!G254</f>
        <v>0</v>
      </c>
      <c r="I254" s="131"/>
    </row>
    <row r="255" spans="1:9" x14ac:dyDescent="0.2">
      <c r="A255" s="20">
        <v>42185</v>
      </c>
      <c r="B255" s="13">
        <f t="shared" si="3"/>
        <v>15</v>
      </c>
      <c r="C255" s="146">
        <f>Forecasts!C255</f>
        <v>248.49605780714293</v>
      </c>
      <c r="D255" s="146">
        <f>Forecasts!E255</f>
        <v>0</v>
      </c>
      <c r="E255" s="24">
        <f>Forecasts!G255</f>
        <v>0</v>
      </c>
      <c r="I255" s="131"/>
    </row>
    <row r="256" spans="1:9" x14ac:dyDescent="0.2">
      <c r="A256" s="20">
        <v>42216</v>
      </c>
      <c r="B256" s="13">
        <f t="shared" si="3"/>
        <v>15</v>
      </c>
      <c r="C256" s="146">
        <f>Forecasts!C256</f>
        <v>248.87313197114352</v>
      </c>
      <c r="D256" s="146">
        <f>Forecasts!E256</f>
        <v>0</v>
      </c>
      <c r="E256" s="24">
        <f>Forecasts!G256</f>
        <v>0</v>
      </c>
      <c r="I256" s="131"/>
    </row>
    <row r="257" spans="1:9" x14ac:dyDescent="0.2">
      <c r="A257" s="20">
        <v>42247</v>
      </c>
      <c r="B257" s="13">
        <f t="shared" si="3"/>
        <v>15</v>
      </c>
      <c r="C257" s="146">
        <f>Forecasts!C257</f>
        <v>249.25048610792547</v>
      </c>
      <c r="D257" s="146">
        <f>Forecasts!E257</f>
        <v>0</v>
      </c>
      <c r="E257" s="24">
        <f>Forecasts!G257</f>
        <v>0</v>
      </c>
      <c r="I257" s="131"/>
    </row>
    <row r="258" spans="1:9" x14ac:dyDescent="0.2">
      <c r="A258" s="20">
        <v>42277</v>
      </c>
      <c r="B258" s="13">
        <f t="shared" si="3"/>
        <v>15</v>
      </c>
      <c r="C258" s="146">
        <f>Forecasts!C258</f>
        <v>249.6281199499478</v>
      </c>
      <c r="D258" s="146">
        <f>Forecasts!E258</f>
        <v>0</v>
      </c>
      <c r="E258" s="24">
        <f>Forecasts!G258</f>
        <v>0</v>
      </c>
      <c r="I258" s="131"/>
    </row>
    <row r="259" spans="1:9" x14ac:dyDescent="0.2">
      <c r="A259" s="20">
        <v>42308</v>
      </c>
      <c r="B259" s="13">
        <f t="shared" si="3"/>
        <v>15</v>
      </c>
      <c r="C259" s="146">
        <f>Forecasts!C259</f>
        <v>250.00604282501553</v>
      </c>
      <c r="D259" s="146">
        <f>Forecasts!E259</f>
        <v>0</v>
      </c>
      <c r="E259" s="24">
        <f>Forecasts!G259</f>
        <v>0</v>
      </c>
      <c r="I259" s="131"/>
    </row>
    <row r="260" spans="1:9" x14ac:dyDescent="0.2">
      <c r="A260" s="20">
        <v>42338</v>
      </c>
      <c r="B260" s="13">
        <f t="shared" si="3"/>
        <v>15</v>
      </c>
      <c r="C260" s="146">
        <f>Forecasts!C260</f>
        <v>250.38427248452058</v>
      </c>
      <c r="D260" s="146">
        <f>Forecasts!E260</f>
        <v>0</v>
      </c>
      <c r="E260" s="24">
        <f>Forecasts!G260</f>
        <v>0</v>
      </c>
      <c r="I260" s="131"/>
    </row>
    <row r="261" spans="1:9" x14ac:dyDescent="0.2">
      <c r="A261" s="20">
        <v>42369</v>
      </c>
      <c r="B261" s="13">
        <f t="shared" si="3"/>
        <v>15</v>
      </c>
      <c r="C261" s="146">
        <f>Forecasts!C261</f>
        <v>250.7628087587652</v>
      </c>
      <c r="D261" s="146">
        <f>Forecasts!E261</f>
        <v>0</v>
      </c>
      <c r="E261" s="24">
        <f>Forecasts!G261</f>
        <v>0</v>
      </c>
      <c r="I261" s="131"/>
    </row>
    <row r="262" spans="1:9" x14ac:dyDescent="0.2">
      <c r="A262" s="20">
        <v>42400</v>
      </c>
      <c r="B262" s="13">
        <f t="shared" si="3"/>
        <v>15</v>
      </c>
      <c r="C262" s="146">
        <f>Forecasts!C262</f>
        <v>251.14166835043616</v>
      </c>
      <c r="D262" s="146">
        <f>Forecasts!E262</f>
        <v>0</v>
      </c>
      <c r="E262" s="24">
        <f>Forecasts!G262</f>
        <v>0</v>
      </c>
      <c r="I262" s="131"/>
    </row>
    <row r="263" spans="1:9" x14ac:dyDescent="0.2">
      <c r="A263" s="20">
        <v>42429</v>
      </c>
      <c r="B263" s="13">
        <f t="shared" si="3"/>
        <v>15</v>
      </c>
      <c r="C263" s="146">
        <f>Forecasts!C263</f>
        <v>251.5208511490797</v>
      </c>
      <c r="D263" s="146">
        <f>Forecasts!E263</f>
        <v>0</v>
      </c>
      <c r="E263" s="24">
        <f>Forecasts!G263</f>
        <v>0</v>
      </c>
      <c r="I263" s="131"/>
    </row>
    <row r="264" spans="1:9" x14ac:dyDescent="0.2">
      <c r="A264" s="20">
        <v>42460</v>
      </c>
      <c r="B264" s="13">
        <f t="shared" ref="B264:B327" si="4">IF(A264-$A$2&lt;0,0,INT((A264-$A$2)/365))</f>
        <v>16</v>
      </c>
      <c r="C264" s="146">
        <f>Forecasts!C264</f>
        <v>251.90036521912759</v>
      </c>
      <c r="D264" s="146">
        <f>Forecasts!E264</f>
        <v>0</v>
      </c>
      <c r="E264" s="24">
        <f>Forecasts!G264</f>
        <v>0</v>
      </c>
      <c r="I264" s="131"/>
    </row>
    <row r="265" spans="1:9" x14ac:dyDescent="0.2">
      <c r="A265" s="20">
        <v>42490</v>
      </c>
      <c r="B265" s="13">
        <f t="shared" si="4"/>
        <v>16</v>
      </c>
      <c r="C265" s="146">
        <f>Forecasts!C265</f>
        <v>252.28023322157185</v>
      </c>
      <c r="D265" s="146">
        <f>Forecasts!E265</f>
        <v>0</v>
      </c>
      <c r="E265" s="24">
        <f>Forecasts!G265</f>
        <v>0</v>
      </c>
      <c r="I265" s="131"/>
    </row>
    <row r="266" spans="1:9" x14ac:dyDescent="0.2">
      <c r="A266" s="20">
        <v>42521</v>
      </c>
      <c r="B266" s="13">
        <f t="shared" si="4"/>
        <v>16</v>
      </c>
      <c r="C266" s="146">
        <f>Forecasts!C266</f>
        <v>252.66044748393122</v>
      </c>
      <c r="D266" s="146">
        <f>Forecasts!E266</f>
        <v>0</v>
      </c>
      <c r="E266" s="24">
        <f>Forecasts!G266</f>
        <v>0</v>
      </c>
      <c r="I266" s="131"/>
    </row>
    <row r="267" spans="1:9" x14ac:dyDescent="0.2">
      <c r="A267" s="20">
        <v>42551</v>
      </c>
      <c r="B267" s="13">
        <f t="shared" si="4"/>
        <v>16</v>
      </c>
      <c r="C267" s="146">
        <f>Forecasts!C267</f>
        <v>253.0410223706937</v>
      </c>
      <c r="D267" s="146">
        <f>Forecasts!E267</f>
        <v>0</v>
      </c>
      <c r="E267" s="24">
        <f>Forecasts!G267</f>
        <v>0</v>
      </c>
      <c r="I267" s="131"/>
    </row>
    <row r="268" spans="1:9" x14ac:dyDescent="0.2">
      <c r="A268" s="20">
        <v>42582</v>
      </c>
      <c r="B268" s="13">
        <f t="shared" si="4"/>
        <v>16</v>
      </c>
      <c r="C268" s="146">
        <f>Forecasts!C268</f>
        <v>253.42195790235019</v>
      </c>
      <c r="D268" s="146">
        <f>Forecasts!E268</f>
        <v>0</v>
      </c>
      <c r="E268" s="24">
        <f>Forecasts!G268</f>
        <v>0</v>
      </c>
      <c r="I268" s="131"/>
    </row>
    <row r="269" spans="1:9" x14ac:dyDescent="0.2">
      <c r="A269" s="20">
        <v>42613</v>
      </c>
      <c r="B269" s="13">
        <f t="shared" si="4"/>
        <v>16</v>
      </c>
      <c r="C269" s="146">
        <f>Forecasts!C269</f>
        <v>253.80326760530087</v>
      </c>
      <c r="D269" s="146">
        <f>Forecasts!E269</f>
        <v>0</v>
      </c>
      <c r="E269" s="24">
        <f>Forecasts!G269</f>
        <v>0</v>
      </c>
      <c r="I269" s="131"/>
    </row>
    <row r="270" spans="1:9" x14ac:dyDescent="0.2">
      <c r="A270" s="20">
        <v>42643</v>
      </c>
      <c r="B270" s="13">
        <f t="shared" si="4"/>
        <v>16</v>
      </c>
      <c r="C270" s="146">
        <f>Forecasts!C270</f>
        <v>254.18495154675745</v>
      </c>
      <c r="D270" s="146">
        <f>Forecasts!E270</f>
        <v>0</v>
      </c>
      <c r="E270" s="24">
        <f>Forecasts!G270</f>
        <v>0</v>
      </c>
      <c r="I270" s="131"/>
    </row>
    <row r="271" spans="1:9" x14ac:dyDescent="0.2">
      <c r="A271" s="20">
        <v>42674</v>
      </c>
      <c r="B271" s="13">
        <f t="shared" si="4"/>
        <v>16</v>
      </c>
      <c r="C271" s="146">
        <f>Forecasts!C271</f>
        <v>254.56701633824684</v>
      </c>
      <c r="D271" s="146">
        <f>Forecasts!E271</f>
        <v>0</v>
      </c>
      <c r="E271" s="24">
        <f>Forecasts!G271</f>
        <v>0</v>
      </c>
      <c r="I271" s="131"/>
    </row>
    <row r="272" spans="1:9" x14ac:dyDescent="0.2">
      <c r="A272" s="20">
        <v>42704</v>
      </c>
      <c r="B272" s="13">
        <f t="shared" si="4"/>
        <v>16</v>
      </c>
      <c r="C272" s="146">
        <f>Forecasts!C272</f>
        <v>254.94947433984038</v>
      </c>
      <c r="D272" s="146">
        <f>Forecasts!E272</f>
        <v>0</v>
      </c>
      <c r="E272" s="24">
        <f>Forecasts!G272</f>
        <v>0</v>
      </c>
      <c r="I272" s="131"/>
    </row>
    <row r="273" spans="1:9" x14ac:dyDescent="0.2">
      <c r="A273" s="20">
        <v>42735</v>
      </c>
      <c r="B273" s="13">
        <f t="shared" si="4"/>
        <v>16</v>
      </c>
      <c r="C273" s="146">
        <f>Forecasts!C273</f>
        <v>255.33232568377633</v>
      </c>
      <c r="D273" s="146">
        <f>Forecasts!E273</f>
        <v>0</v>
      </c>
      <c r="E273" s="24">
        <f>Forecasts!G273</f>
        <v>0</v>
      </c>
      <c r="I273" s="131"/>
    </row>
    <row r="274" spans="1:9" x14ac:dyDescent="0.2">
      <c r="A274" s="20">
        <v>42766</v>
      </c>
      <c r="B274" s="13">
        <f t="shared" si="4"/>
        <v>16</v>
      </c>
      <c r="C274" s="146">
        <f>Forecasts!C274</f>
        <v>255.71558201736534</v>
      </c>
      <c r="D274" s="146">
        <f>Forecasts!E274</f>
        <v>0</v>
      </c>
      <c r="E274" s="24">
        <f>Forecasts!G274</f>
        <v>0</v>
      </c>
      <c r="I274" s="131"/>
    </row>
    <row r="275" spans="1:9" x14ac:dyDescent="0.2">
      <c r="A275" s="20">
        <v>42794</v>
      </c>
      <c r="B275" s="13">
        <f t="shared" si="4"/>
        <v>16</v>
      </c>
      <c r="C275" s="146">
        <f>Forecasts!C275</f>
        <v>256.09924351270689</v>
      </c>
      <c r="D275" s="146">
        <f>Forecasts!E275</f>
        <v>0</v>
      </c>
      <c r="E275" s="24">
        <f>Forecasts!G275</f>
        <v>0</v>
      </c>
      <c r="I275" s="131"/>
    </row>
    <row r="276" spans="1:9" x14ac:dyDescent="0.2">
      <c r="A276" s="20">
        <v>42825</v>
      </c>
      <c r="B276" s="13">
        <f t="shared" si="4"/>
        <v>17</v>
      </c>
      <c r="C276" s="146">
        <f>Forecasts!C276</f>
        <v>256.48331592207535</v>
      </c>
      <c r="D276" s="146">
        <f>Forecasts!E276</f>
        <v>0</v>
      </c>
      <c r="E276" s="24">
        <f>Forecasts!G276</f>
        <v>0</v>
      </c>
      <c r="I276" s="131"/>
    </row>
    <row r="277" spans="1:9" x14ac:dyDescent="0.2">
      <c r="A277" s="20">
        <v>42855</v>
      </c>
      <c r="B277" s="13">
        <f t="shared" si="4"/>
        <v>17</v>
      </c>
      <c r="C277" s="146">
        <f>Forecasts!C277</f>
        <v>256.86782004004664</v>
      </c>
      <c r="D277" s="146">
        <f>Forecasts!E277</f>
        <v>0</v>
      </c>
      <c r="E277" s="24">
        <f>Forecasts!G277</f>
        <v>0</v>
      </c>
      <c r="I277" s="131"/>
    </row>
    <row r="278" spans="1:9" x14ac:dyDescent="0.2">
      <c r="A278" s="20">
        <v>42886</v>
      </c>
      <c r="B278" s="13">
        <f t="shared" si="4"/>
        <v>17</v>
      </c>
      <c r="C278" s="146">
        <f>Forecasts!C278</f>
        <v>257.25274564938559</v>
      </c>
      <c r="D278" s="146">
        <f>Forecasts!E278</f>
        <v>0</v>
      </c>
      <c r="E278" s="24">
        <f>Forecasts!G278</f>
        <v>0</v>
      </c>
      <c r="I278" s="131"/>
    </row>
    <row r="279" spans="1:9" x14ac:dyDescent="0.2">
      <c r="A279" s="20">
        <v>42916</v>
      </c>
      <c r="B279" s="13">
        <f t="shared" si="4"/>
        <v>17</v>
      </c>
      <c r="C279" s="146">
        <f>Forecasts!C279</f>
        <v>257.63810282015044</v>
      </c>
      <c r="D279" s="146">
        <f>Forecasts!E279</f>
        <v>0</v>
      </c>
      <c r="E279" s="24">
        <f>Forecasts!G279</f>
        <v>0</v>
      </c>
      <c r="I279" s="131"/>
    </row>
    <row r="280" spans="1:9" x14ac:dyDescent="0.2">
      <c r="A280" s="20">
        <v>42947</v>
      </c>
      <c r="B280" s="13">
        <f t="shared" si="4"/>
        <v>17</v>
      </c>
      <c r="C280" s="146">
        <f>Forecasts!C280</f>
        <v>258.02389181341448</v>
      </c>
      <c r="D280" s="146">
        <f>Forecasts!E280</f>
        <v>0</v>
      </c>
      <c r="E280" s="24">
        <f>Forecasts!G280</f>
        <v>0</v>
      </c>
      <c r="I280" s="131"/>
    </row>
    <row r="281" spans="1:9" x14ac:dyDescent="0.2">
      <c r="A281" s="20">
        <v>42978</v>
      </c>
      <c r="B281" s="13">
        <f t="shared" si="4"/>
        <v>17</v>
      </c>
      <c r="C281" s="146">
        <f>Forecasts!C281</f>
        <v>258.41012213018672</v>
      </c>
      <c r="D281" s="146">
        <f>Forecasts!E281</f>
        <v>0</v>
      </c>
      <c r="E281" s="24">
        <f>Forecasts!G281</f>
        <v>0</v>
      </c>
      <c r="I281" s="131"/>
    </row>
    <row r="282" spans="1:9" x14ac:dyDescent="0.2">
      <c r="A282" s="20">
        <v>43008</v>
      </c>
      <c r="B282" s="13">
        <f t="shared" si="4"/>
        <v>17</v>
      </c>
      <c r="C282" s="146">
        <f>Forecasts!C282</f>
        <v>258.79679406400152</v>
      </c>
      <c r="D282" s="146">
        <f>Forecasts!E282</f>
        <v>0</v>
      </c>
      <c r="E282" s="24">
        <f>Forecasts!G282</f>
        <v>0</v>
      </c>
      <c r="I282" s="131"/>
    </row>
    <row r="283" spans="1:9" x14ac:dyDescent="0.2">
      <c r="A283" s="20">
        <v>43039</v>
      </c>
      <c r="B283" s="13">
        <f t="shared" si="4"/>
        <v>17</v>
      </c>
      <c r="C283" s="146">
        <f>Forecasts!C283</f>
        <v>259.18391238681465</v>
      </c>
      <c r="D283" s="146">
        <f>Forecasts!E283</f>
        <v>0</v>
      </c>
      <c r="E283" s="24">
        <f>Forecasts!G283</f>
        <v>0</v>
      </c>
      <c r="I283" s="131"/>
    </row>
    <row r="284" spans="1:9" x14ac:dyDescent="0.2">
      <c r="A284" s="20">
        <v>43069</v>
      </c>
      <c r="B284" s="13">
        <f t="shared" si="4"/>
        <v>17</v>
      </c>
      <c r="C284" s="146">
        <f>Forecasts!C284</f>
        <v>259.57148580814328</v>
      </c>
      <c r="D284" s="146">
        <f>Forecasts!E284</f>
        <v>0</v>
      </c>
      <c r="E284" s="24">
        <f>Forecasts!G284</f>
        <v>0</v>
      </c>
      <c r="I284" s="131"/>
    </row>
    <row r="285" spans="1:9" x14ac:dyDescent="0.2">
      <c r="A285" s="20">
        <v>43100</v>
      </c>
      <c r="B285" s="13">
        <f t="shared" si="4"/>
        <v>17</v>
      </c>
      <c r="C285" s="146">
        <f>Forecasts!C285</f>
        <v>259.95951466715411</v>
      </c>
      <c r="D285" s="146">
        <f>Forecasts!E285</f>
        <v>0</v>
      </c>
      <c r="E285" s="24">
        <f>Forecasts!G285</f>
        <v>0</v>
      </c>
      <c r="I285" s="131"/>
    </row>
    <row r="286" spans="1:9" x14ac:dyDescent="0.2">
      <c r="A286" s="20">
        <v>43131</v>
      </c>
      <c r="B286" s="13">
        <f t="shared" si="4"/>
        <v>17</v>
      </c>
      <c r="C286" s="146">
        <f>Forecasts!C286</f>
        <v>260.34800718990448</v>
      </c>
      <c r="D286" s="146">
        <f>Forecasts!E286</f>
        <v>0</v>
      </c>
      <c r="E286" s="24">
        <f>Forecasts!G286</f>
        <v>0</v>
      </c>
      <c r="I286" s="131"/>
    </row>
    <row r="287" spans="1:9" x14ac:dyDescent="0.2">
      <c r="A287" s="20">
        <v>43159</v>
      </c>
      <c r="B287" s="13">
        <f t="shared" si="4"/>
        <v>17</v>
      </c>
      <c r="C287" s="146">
        <f>Forecasts!C287</f>
        <v>260.73696374381046</v>
      </c>
      <c r="D287" s="146">
        <f>Forecasts!E287</f>
        <v>0</v>
      </c>
      <c r="E287" s="24">
        <f>Forecasts!G287</f>
        <v>0</v>
      </c>
      <c r="I287" s="131"/>
    </row>
    <row r="288" spans="1:9" x14ac:dyDescent="0.2">
      <c r="A288" s="20">
        <v>43190</v>
      </c>
      <c r="B288" s="13">
        <f t="shared" si="4"/>
        <v>18</v>
      </c>
      <c r="C288" s="146">
        <f>Forecasts!C288</f>
        <v>261.12638851949345</v>
      </c>
      <c r="D288" s="146">
        <f>Forecasts!E288</f>
        <v>0</v>
      </c>
      <c r="E288" s="24">
        <f>Forecasts!G288</f>
        <v>0</v>
      </c>
      <c r="I288" s="131"/>
    </row>
    <row r="289" spans="1:9" x14ac:dyDescent="0.2">
      <c r="A289" s="20">
        <v>43220</v>
      </c>
      <c r="B289" s="13">
        <f t="shared" si="4"/>
        <v>18</v>
      </c>
      <c r="C289" s="146">
        <f>Forecasts!C289</f>
        <v>261.51629602126832</v>
      </c>
      <c r="D289" s="146">
        <f>Forecasts!E289</f>
        <v>0</v>
      </c>
      <c r="E289" s="24">
        <f>Forecasts!G289</f>
        <v>0</v>
      </c>
      <c r="I289" s="131"/>
    </row>
    <row r="290" spans="1:9" x14ac:dyDescent="0.2">
      <c r="A290" s="20">
        <v>43251</v>
      </c>
      <c r="B290" s="13">
        <f t="shared" si="4"/>
        <v>18</v>
      </c>
      <c r="C290" s="146">
        <f>Forecasts!C290</f>
        <v>261.90667949758796</v>
      </c>
      <c r="D290" s="146">
        <f>Forecasts!E290</f>
        <v>0</v>
      </c>
      <c r="E290" s="24">
        <f>Forecasts!G290</f>
        <v>0</v>
      </c>
      <c r="I290" s="131"/>
    </row>
    <row r="291" spans="1:9" x14ac:dyDescent="0.2">
      <c r="A291" s="20">
        <v>43281</v>
      </c>
      <c r="B291" s="13">
        <f t="shared" si="4"/>
        <v>18</v>
      </c>
      <c r="C291" s="146">
        <f>Forecasts!C291</f>
        <v>262.29754610522519</v>
      </c>
      <c r="D291" s="146">
        <f>Forecasts!E291</f>
        <v>0</v>
      </c>
      <c r="E291" s="24">
        <f>Forecasts!G291</f>
        <v>0</v>
      </c>
      <c r="I291" s="131"/>
    </row>
    <row r="292" spans="1:9" x14ac:dyDescent="0.2">
      <c r="A292" s="20">
        <v>43312</v>
      </c>
      <c r="B292" s="13">
        <f t="shared" si="4"/>
        <v>18</v>
      </c>
      <c r="C292" s="146">
        <f>Forecasts!C292</f>
        <v>262.68889627545065</v>
      </c>
      <c r="D292" s="146">
        <f>Forecasts!E292</f>
        <v>0</v>
      </c>
      <c r="E292" s="24">
        <f>Forecasts!G292</f>
        <v>0</v>
      </c>
      <c r="I292" s="131"/>
    </row>
    <row r="293" spans="1:9" x14ac:dyDescent="0.2">
      <c r="A293" s="20">
        <v>43343</v>
      </c>
      <c r="B293" s="13">
        <f t="shared" si="4"/>
        <v>18</v>
      </c>
      <c r="C293" s="146">
        <f>Forecasts!C293</f>
        <v>263.08073677939944</v>
      </c>
      <c r="D293" s="146">
        <f>Forecasts!E293</f>
        <v>0</v>
      </c>
      <c r="E293" s="24">
        <f>Forecasts!G293</f>
        <v>0</v>
      </c>
      <c r="I293" s="131"/>
    </row>
    <row r="294" spans="1:9" x14ac:dyDescent="0.2">
      <c r="A294" s="20">
        <v>43373</v>
      </c>
      <c r="B294" s="13">
        <f t="shared" si="4"/>
        <v>18</v>
      </c>
      <c r="C294" s="146">
        <f>Forecasts!C294</f>
        <v>263.47306807191001</v>
      </c>
      <c r="D294" s="146">
        <f>Forecasts!E294</f>
        <v>0</v>
      </c>
      <c r="E294" s="24">
        <f>Forecasts!G294</f>
        <v>0</v>
      </c>
      <c r="I294" s="131"/>
    </row>
    <row r="295" spans="1:9" x14ac:dyDescent="0.2">
      <c r="A295" s="20">
        <v>43404</v>
      </c>
      <c r="B295" s="13">
        <f t="shared" si="4"/>
        <v>18</v>
      </c>
      <c r="C295" s="146">
        <f>Forecasts!C295</f>
        <v>263.86589368184502</v>
      </c>
      <c r="D295" s="146">
        <f>Forecasts!E295</f>
        <v>0</v>
      </c>
      <c r="E295" s="24">
        <f>Forecasts!G295</f>
        <v>0</v>
      </c>
      <c r="I295" s="131"/>
    </row>
    <row r="296" spans="1:9" x14ac:dyDescent="0.2">
      <c r="A296" s="20">
        <v>43434</v>
      </c>
      <c r="B296" s="13">
        <f t="shared" si="4"/>
        <v>18</v>
      </c>
      <c r="C296" s="146">
        <f>Forecasts!C296</f>
        <v>264.25921984405363</v>
      </c>
      <c r="D296" s="146">
        <f>Forecasts!E296</f>
        <v>0</v>
      </c>
      <c r="E296" s="24">
        <f>Forecasts!G296</f>
        <v>0</v>
      </c>
      <c r="I296" s="131"/>
    </row>
    <row r="297" spans="1:9" x14ac:dyDescent="0.2">
      <c r="A297" s="20">
        <v>43465</v>
      </c>
      <c r="B297" s="13">
        <f t="shared" si="4"/>
        <v>18</v>
      </c>
      <c r="C297" s="146">
        <f>Forecasts!C297</f>
        <v>264.65304704675856</v>
      </c>
      <c r="D297" s="146">
        <f>Forecasts!E297</f>
        <v>0</v>
      </c>
      <c r="E297" s="24">
        <f>Forecasts!G297</f>
        <v>0</v>
      </c>
      <c r="I297" s="131"/>
    </row>
    <row r="298" spans="1:9" x14ac:dyDescent="0.2">
      <c r="A298" s="20">
        <v>43496</v>
      </c>
      <c r="B298" s="13">
        <f t="shared" si="4"/>
        <v>18</v>
      </c>
      <c r="C298" s="146">
        <f>Forecasts!C298</f>
        <v>265.04738119728762</v>
      </c>
      <c r="D298" s="146">
        <f>Forecasts!E298</f>
        <v>0</v>
      </c>
      <c r="E298" s="24">
        <f>Forecasts!G298</f>
        <v>0</v>
      </c>
      <c r="I298" s="131"/>
    </row>
    <row r="299" spans="1:9" x14ac:dyDescent="0.2">
      <c r="A299" s="20">
        <v>43524</v>
      </c>
      <c r="B299" s="13">
        <f t="shared" si="4"/>
        <v>18</v>
      </c>
      <c r="C299" s="146">
        <f>Forecasts!C299</f>
        <v>265.44222280468972</v>
      </c>
      <c r="D299" s="146">
        <f>Forecasts!E299</f>
        <v>0</v>
      </c>
      <c r="E299" s="24">
        <f>Forecasts!G299</f>
        <v>0</v>
      </c>
      <c r="I299" s="131"/>
    </row>
    <row r="300" spans="1:9" x14ac:dyDescent="0.2">
      <c r="A300" s="20">
        <v>43555</v>
      </c>
      <c r="B300" s="13">
        <f t="shared" si="4"/>
        <v>19</v>
      </c>
      <c r="C300" s="146">
        <f>Forecasts!C300</f>
        <v>265.83757500610608</v>
      </c>
      <c r="D300" s="146">
        <f>Forecasts!E300</f>
        <v>0</v>
      </c>
      <c r="E300" s="24">
        <f>Forecasts!G300</f>
        <v>0</v>
      </c>
      <c r="I300" s="131"/>
    </row>
    <row r="301" spans="1:9" x14ac:dyDescent="0.2">
      <c r="A301" s="20">
        <v>43585</v>
      </c>
      <c r="B301" s="13">
        <f t="shared" si="4"/>
        <v>19</v>
      </c>
      <c r="C301" s="146">
        <f>Forecasts!C301</f>
        <v>266.23344803410328</v>
      </c>
      <c r="D301" s="146">
        <f>Forecasts!E301</f>
        <v>0</v>
      </c>
      <c r="E301" s="24">
        <f>Forecasts!G301</f>
        <v>0</v>
      </c>
      <c r="I301" s="131"/>
    </row>
    <row r="302" spans="1:9" x14ac:dyDescent="0.2">
      <c r="A302" s="20">
        <v>43616</v>
      </c>
      <c r="B302" s="13">
        <f t="shared" si="4"/>
        <v>19</v>
      </c>
      <c r="C302" s="146">
        <f>Forecasts!C302</f>
        <v>266.6298375048039</v>
      </c>
      <c r="D302" s="146">
        <f>Forecasts!E302</f>
        <v>0</v>
      </c>
      <c r="E302" s="24">
        <f>Forecasts!G302</f>
        <v>0</v>
      </c>
      <c r="I302" s="131"/>
    </row>
    <row r="303" spans="1:9" x14ac:dyDescent="0.2">
      <c r="A303" s="20">
        <v>43646</v>
      </c>
      <c r="B303" s="13">
        <f t="shared" si="4"/>
        <v>19</v>
      </c>
      <c r="C303" s="146">
        <f>Forecasts!C303</f>
        <v>267.02674860125694</v>
      </c>
      <c r="D303" s="146">
        <f>Forecasts!E303</f>
        <v>0</v>
      </c>
      <c r="E303" s="24">
        <f>Forecasts!G303</f>
        <v>0</v>
      </c>
      <c r="I303" s="131"/>
    </row>
    <row r="304" spans="1:9" x14ac:dyDescent="0.2">
      <c r="A304" s="20">
        <v>43677</v>
      </c>
      <c r="B304" s="13">
        <f t="shared" si="4"/>
        <v>19</v>
      </c>
      <c r="C304" s="146">
        <f>Forecasts!C304</f>
        <v>267.42418188005365</v>
      </c>
      <c r="D304" s="146">
        <f>Forecasts!E304</f>
        <v>0</v>
      </c>
      <c r="E304" s="24">
        <f>Forecasts!G304</f>
        <v>0</v>
      </c>
      <c r="I304" s="131"/>
    </row>
    <row r="305" spans="1:9" x14ac:dyDescent="0.2">
      <c r="A305" s="20">
        <v>43708</v>
      </c>
      <c r="B305" s="13">
        <f t="shared" si="4"/>
        <v>19</v>
      </c>
      <c r="C305" s="146">
        <f>Forecasts!C305</f>
        <v>267.82214226303887</v>
      </c>
      <c r="D305" s="146">
        <f>Forecasts!E305</f>
        <v>0</v>
      </c>
      <c r="E305" s="24">
        <f>Forecasts!G305</f>
        <v>0</v>
      </c>
      <c r="I305" s="131"/>
    </row>
    <row r="306" spans="1:9" x14ac:dyDescent="0.2">
      <c r="A306" s="20">
        <v>43738</v>
      </c>
      <c r="B306" s="13">
        <f t="shared" si="4"/>
        <v>19</v>
      </c>
      <c r="C306" s="146">
        <f>Forecasts!C306</f>
        <v>0</v>
      </c>
      <c r="D306" s="146">
        <f>Forecasts!E306</f>
        <v>0</v>
      </c>
      <c r="E306" s="24">
        <f>Forecasts!G306</f>
        <v>0</v>
      </c>
      <c r="I306" s="131"/>
    </row>
    <row r="307" spans="1:9" x14ac:dyDescent="0.2">
      <c r="A307" s="20">
        <v>43769</v>
      </c>
      <c r="B307" s="13">
        <f t="shared" si="4"/>
        <v>19</v>
      </c>
      <c r="C307" s="146">
        <f>Forecasts!C307</f>
        <v>0</v>
      </c>
      <c r="D307" s="146">
        <f>Forecasts!E307</f>
        <v>0</v>
      </c>
      <c r="E307" s="24">
        <f>Forecasts!G307</f>
        <v>0</v>
      </c>
      <c r="I307" s="131"/>
    </row>
    <row r="308" spans="1:9" x14ac:dyDescent="0.2">
      <c r="A308" s="20">
        <v>43799</v>
      </c>
      <c r="B308" s="13">
        <f t="shared" si="4"/>
        <v>19</v>
      </c>
      <c r="C308" s="146">
        <f>Forecasts!C308</f>
        <v>0</v>
      </c>
      <c r="D308" s="146">
        <f>Forecasts!E308</f>
        <v>0</v>
      </c>
      <c r="E308" s="24">
        <f>Forecasts!G308</f>
        <v>0</v>
      </c>
      <c r="I308" s="131"/>
    </row>
    <row r="309" spans="1:9" x14ac:dyDescent="0.2">
      <c r="A309" s="20">
        <v>43830</v>
      </c>
      <c r="B309" s="13">
        <f t="shared" si="4"/>
        <v>19</v>
      </c>
      <c r="C309" s="146">
        <f>Forecasts!C309</f>
        <v>0</v>
      </c>
      <c r="D309" s="146">
        <f>Forecasts!E309</f>
        <v>0</v>
      </c>
      <c r="E309" s="24">
        <f>Forecasts!G309</f>
        <v>0</v>
      </c>
      <c r="I309" s="131"/>
    </row>
    <row r="310" spans="1:9" x14ac:dyDescent="0.2">
      <c r="A310" s="20">
        <v>43861</v>
      </c>
      <c r="B310" s="13">
        <f t="shared" si="4"/>
        <v>19</v>
      </c>
      <c r="C310" s="146">
        <f>Forecasts!C310</f>
        <v>0</v>
      </c>
      <c r="D310" s="146">
        <f>Forecasts!E310</f>
        <v>0</v>
      </c>
      <c r="E310" s="24">
        <f>Forecasts!G310</f>
        <v>0</v>
      </c>
      <c r="I310" s="131"/>
    </row>
    <row r="311" spans="1:9" x14ac:dyDescent="0.2">
      <c r="A311" s="20">
        <v>43890</v>
      </c>
      <c r="B311" s="13">
        <f t="shared" si="4"/>
        <v>19</v>
      </c>
      <c r="C311" s="146">
        <f>Forecasts!C311</f>
        <v>0</v>
      </c>
      <c r="D311" s="146">
        <f>Forecasts!E311</f>
        <v>0</v>
      </c>
      <c r="E311" s="24">
        <f>Forecasts!G311</f>
        <v>0</v>
      </c>
      <c r="I311" s="131"/>
    </row>
    <row r="312" spans="1:9" x14ac:dyDescent="0.2">
      <c r="A312" s="20">
        <v>43921</v>
      </c>
      <c r="B312" s="13">
        <f t="shared" si="4"/>
        <v>20</v>
      </c>
      <c r="C312" s="146">
        <f>Forecasts!C312</f>
        <v>0</v>
      </c>
      <c r="D312" s="146">
        <f>Forecasts!E312</f>
        <v>0</v>
      </c>
      <c r="E312" s="24">
        <f>Forecasts!G312</f>
        <v>0</v>
      </c>
      <c r="I312" s="131"/>
    </row>
    <row r="313" spans="1:9" x14ac:dyDescent="0.2">
      <c r="A313" s="20">
        <v>43951</v>
      </c>
      <c r="B313" s="13">
        <f t="shared" si="4"/>
        <v>20</v>
      </c>
      <c r="C313" s="146">
        <f>Forecasts!C313</f>
        <v>0</v>
      </c>
      <c r="D313" s="146">
        <f>Forecasts!E313</f>
        <v>0</v>
      </c>
      <c r="E313" s="24">
        <f>Forecasts!G313</f>
        <v>0</v>
      </c>
      <c r="I313" s="131"/>
    </row>
    <row r="314" spans="1:9" x14ac:dyDescent="0.2">
      <c r="A314" s="20">
        <v>43982</v>
      </c>
      <c r="B314" s="13">
        <f t="shared" si="4"/>
        <v>20</v>
      </c>
      <c r="C314" s="146">
        <f>Forecasts!C314</f>
        <v>0</v>
      </c>
      <c r="D314" s="146">
        <f>Forecasts!E314</f>
        <v>0</v>
      </c>
      <c r="E314" s="24">
        <f>Forecasts!G314</f>
        <v>0</v>
      </c>
      <c r="I314" s="131"/>
    </row>
    <row r="315" spans="1:9" x14ac:dyDescent="0.2">
      <c r="A315" s="20">
        <v>44012</v>
      </c>
      <c r="B315" s="13">
        <f t="shared" si="4"/>
        <v>20</v>
      </c>
      <c r="C315" s="146">
        <f>Forecasts!C315</f>
        <v>0</v>
      </c>
      <c r="D315" s="146">
        <f>Forecasts!E315</f>
        <v>0</v>
      </c>
      <c r="E315" s="24">
        <f>Forecasts!G315</f>
        <v>0</v>
      </c>
      <c r="I315" s="131"/>
    </row>
    <row r="316" spans="1:9" x14ac:dyDescent="0.2">
      <c r="A316" s="20">
        <v>44043</v>
      </c>
      <c r="B316" s="13">
        <f t="shared" si="4"/>
        <v>20</v>
      </c>
      <c r="C316" s="146">
        <f>Forecasts!C316</f>
        <v>0</v>
      </c>
      <c r="D316" s="146">
        <f>Forecasts!E316</f>
        <v>0</v>
      </c>
      <c r="E316" s="24">
        <f>Forecasts!G316</f>
        <v>0</v>
      </c>
      <c r="I316" s="131"/>
    </row>
    <row r="317" spans="1:9" x14ac:dyDescent="0.2">
      <c r="A317" s="20">
        <v>44074</v>
      </c>
      <c r="B317" s="13">
        <f t="shared" si="4"/>
        <v>20</v>
      </c>
      <c r="C317" s="146">
        <f>Forecasts!C317</f>
        <v>0</v>
      </c>
      <c r="D317" s="146">
        <f>Forecasts!E317</f>
        <v>0</v>
      </c>
      <c r="E317" s="24">
        <f>Forecasts!G317</f>
        <v>0</v>
      </c>
      <c r="I317" s="131"/>
    </row>
    <row r="318" spans="1:9" x14ac:dyDescent="0.2">
      <c r="A318" s="20">
        <v>44104</v>
      </c>
      <c r="B318" s="13">
        <f t="shared" si="4"/>
        <v>20</v>
      </c>
      <c r="C318" s="146">
        <f>Forecasts!C318</f>
        <v>0</v>
      </c>
      <c r="D318" s="146">
        <f>Forecasts!E318</f>
        <v>0</v>
      </c>
      <c r="E318" s="24">
        <f>Forecasts!G318</f>
        <v>0</v>
      </c>
      <c r="I318" s="131"/>
    </row>
    <row r="319" spans="1:9" x14ac:dyDescent="0.2">
      <c r="A319" s="20">
        <v>44135</v>
      </c>
      <c r="B319" s="13">
        <f t="shared" si="4"/>
        <v>20</v>
      </c>
      <c r="C319" s="146">
        <f>Forecasts!C319</f>
        <v>0</v>
      </c>
      <c r="D319" s="146">
        <f>Forecasts!E319</f>
        <v>0</v>
      </c>
      <c r="E319" s="24">
        <f>Forecasts!G319</f>
        <v>0</v>
      </c>
      <c r="I319" s="131"/>
    </row>
    <row r="320" spans="1:9" x14ac:dyDescent="0.2">
      <c r="A320" s="20">
        <v>44165</v>
      </c>
      <c r="B320" s="13">
        <f t="shared" si="4"/>
        <v>20</v>
      </c>
      <c r="C320" s="146">
        <f>Forecasts!C320</f>
        <v>0</v>
      </c>
      <c r="D320" s="146">
        <f>Forecasts!E320</f>
        <v>0</v>
      </c>
      <c r="E320" s="24">
        <f>Forecasts!G320</f>
        <v>0</v>
      </c>
      <c r="I320" s="131"/>
    </row>
    <row r="321" spans="1:9" x14ac:dyDescent="0.2">
      <c r="A321" s="20">
        <v>44196</v>
      </c>
      <c r="B321" s="13">
        <f t="shared" si="4"/>
        <v>20</v>
      </c>
      <c r="C321" s="146">
        <f>Forecasts!C321</f>
        <v>0</v>
      </c>
      <c r="D321" s="146">
        <f>Forecasts!E321</f>
        <v>0</v>
      </c>
      <c r="E321" s="24">
        <f>Forecasts!G321</f>
        <v>0</v>
      </c>
      <c r="I321" s="131"/>
    </row>
    <row r="322" spans="1:9" x14ac:dyDescent="0.2">
      <c r="A322" s="20">
        <v>44227</v>
      </c>
      <c r="B322" s="13">
        <f t="shared" si="4"/>
        <v>20</v>
      </c>
      <c r="C322" s="146">
        <f>Forecasts!C322</f>
        <v>0</v>
      </c>
      <c r="D322" s="146">
        <f>Forecasts!E322</f>
        <v>0</v>
      </c>
      <c r="E322" s="24">
        <f>Forecasts!G322</f>
        <v>0</v>
      </c>
      <c r="I322" s="131"/>
    </row>
    <row r="323" spans="1:9" x14ac:dyDescent="0.2">
      <c r="A323" s="20">
        <v>44255</v>
      </c>
      <c r="B323" s="13">
        <f t="shared" si="4"/>
        <v>20</v>
      </c>
      <c r="C323" s="146">
        <f>Forecasts!C323</f>
        <v>0</v>
      </c>
      <c r="D323" s="146">
        <f>Forecasts!E323</f>
        <v>0</v>
      </c>
      <c r="E323" s="24">
        <f>Forecasts!G323</f>
        <v>0</v>
      </c>
      <c r="I323" s="131"/>
    </row>
    <row r="324" spans="1:9" x14ac:dyDescent="0.2">
      <c r="A324" s="20">
        <v>44286</v>
      </c>
      <c r="B324" s="13">
        <f t="shared" si="4"/>
        <v>21</v>
      </c>
      <c r="C324" s="146">
        <f>Forecasts!C324</f>
        <v>0</v>
      </c>
      <c r="D324" s="146">
        <f>Forecasts!E324</f>
        <v>0</v>
      </c>
      <c r="E324" s="24">
        <f>Forecasts!G324</f>
        <v>0</v>
      </c>
      <c r="I324" s="131"/>
    </row>
    <row r="325" spans="1:9" x14ac:dyDescent="0.2">
      <c r="A325" s="20">
        <v>44316</v>
      </c>
      <c r="B325" s="13">
        <f t="shared" si="4"/>
        <v>21</v>
      </c>
      <c r="C325" s="146">
        <f>Forecasts!C325</f>
        <v>0</v>
      </c>
      <c r="D325" s="146">
        <f>Forecasts!E325</f>
        <v>0</v>
      </c>
      <c r="E325" s="24">
        <f>Forecasts!G325</f>
        <v>0</v>
      </c>
      <c r="I325" s="131"/>
    </row>
    <row r="326" spans="1:9" x14ac:dyDescent="0.2">
      <c r="A326" s="20">
        <v>44347</v>
      </c>
      <c r="B326" s="13">
        <f t="shared" si="4"/>
        <v>21</v>
      </c>
      <c r="C326" s="146">
        <f>Forecasts!C326</f>
        <v>0</v>
      </c>
      <c r="D326" s="146">
        <f>Forecasts!E326</f>
        <v>0</v>
      </c>
      <c r="E326" s="24">
        <f>Forecasts!G326</f>
        <v>0</v>
      </c>
      <c r="I326" s="131"/>
    </row>
    <row r="327" spans="1:9" x14ac:dyDescent="0.2">
      <c r="A327" s="20">
        <v>44377</v>
      </c>
      <c r="B327" s="13">
        <f t="shared" si="4"/>
        <v>21</v>
      </c>
      <c r="C327" s="146">
        <f>Forecasts!C327</f>
        <v>0</v>
      </c>
      <c r="D327" s="146">
        <f>Forecasts!E327</f>
        <v>0</v>
      </c>
      <c r="E327" s="24">
        <f>Forecasts!G327</f>
        <v>0</v>
      </c>
      <c r="I327" s="131"/>
    </row>
    <row r="328" spans="1:9" x14ac:dyDescent="0.2">
      <c r="A328" s="20">
        <v>44408</v>
      </c>
      <c r="B328" s="13">
        <f t="shared" ref="B328:B348" si="5">IF(A328-$A$2&lt;0,0,INT((A328-$A$2)/365))</f>
        <v>21</v>
      </c>
      <c r="C328" s="146">
        <f>Forecasts!C328</f>
        <v>0</v>
      </c>
      <c r="D328" s="146">
        <f>Forecasts!E328</f>
        <v>0</v>
      </c>
      <c r="E328" s="24">
        <f>Forecasts!G328</f>
        <v>0</v>
      </c>
      <c r="I328" s="131"/>
    </row>
    <row r="329" spans="1:9" x14ac:dyDescent="0.2">
      <c r="A329" s="20">
        <v>44439</v>
      </c>
      <c r="B329" s="13">
        <f t="shared" si="5"/>
        <v>21</v>
      </c>
      <c r="C329" s="146">
        <f>Forecasts!C329</f>
        <v>0</v>
      </c>
      <c r="D329" s="146">
        <f>Forecasts!E329</f>
        <v>0</v>
      </c>
      <c r="E329" s="24">
        <f>Forecasts!G329</f>
        <v>0</v>
      </c>
      <c r="I329" s="131"/>
    </row>
    <row r="330" spans="1:9" x14ac:dyDescent="0.2">
      <c r="A330" s="20">
        <v>44469</v>
      </c>
      <c r="B330" s="13">
        <f t="shared" si="5"/>
        <v>21</v>
      </c>
      <c r="C330" s="146">
        <f>Forecasts!C330</f>
        <v>0</v>
      </c>
      <c r="D330" s="146">
        <f>Forecasts!E330</f>
        <v>0</v>
      </c>
      <c r="E330" s="24">
        <f>Forecasts!G330</f>
        <v>0</v>
      </c>
      <c r="I330" s="131"/>
    </row>
    <row r="331" spans="1:9" x14ac:dyDescent="0.2">
      <c r="A331" s="20">
        <v>44500</v>
      </c>
      <c r="B331" s="13">
        <f t="shared" si="5"/>
        <v>21</v>
      </c>
      <c r="C331" s="146">
        <f>Forecasts!C331</f>
        <v>0</v>
      </c>
      <c r="D331" s="146">
        <f>Forecasts!E331</f>
        <v>0</v>
      </c>
      <c r="E331" s="24">
        <f>Forecasts!G331</f>
        <v>0</v>
      </c>
      <c r="I331" s="131"/>
    </row>
    <row r="332" spans="1:9" x14ac:dyDescent="0.2">
      <c r="A332" s="20">
        <v>44530</v>
      </c>
      <c r="B332" s="13">
        <f t="shared" si="5"/>
        <v>21</v>
      </c>
      <c r="C332" s="146">
        <f>Forecasts!C332</f>
        <v>0</v>
      </c>
      <c r="D332" s="146">
        <f>Forecasts!E332</f>
        <v>0</v>
      </c>
      <c r="E332" s="24">
        <f>Forecasts!G332</f>
        <v>0</v>
      </c>
      <c r="I332" s="131"/>
    </row>
    <row r="333" spans="1:9" x14ac:dyDescent="0.2">
      <c r="A333" s="20">
        <v>44561</v>
      </c>
      <c r="B333" s="13">
        <f t="shared" si="5"/>
        <v>21</v>
      </c>
      <c r="C333" s="146">
        <f>Forecasts!C333</f>
        <v>0</v>
      </c>
      <c r="D333" s="146">
        <f>Forecasts!E333</f>
        <v>0</v>
      </c>
      <c r="E333" s="24">
        <f>Forecasts!G333</f>
        <v>0</v>
      </c>
      <c r="I333" s="131"/>
    </row>
    <row r="334" spans="1:9" x14ac:dyDescent="0.2">
      <c r="A334" s="20">
        <v>44592</v>
      </c>
      <c r="B334" s="13">
        <f t="shared" si="5"/>
        <v>21</v>
      </c>
      <c r="C334" s="146">
        <f>Forecasts!C334</f>
        <v>0</v>
      </c>
      <c r="D334" s="146">
        <f>Forecasts!E334</f>
        <v>0</v>
      </c>
      <c r="E334" s="24">
        <f>Forecasts!G334</f>
        <v>0</v>
      </c>
      <c r="I334" s="131"/>
    </row>
    <row r="335" spans="1:9" x14ac:dyDescent="0.2">
      <c r="A335" s="20">
        <v>44620</v>
      </c>
      <c r="B335" s="13">
        <f t="shared" si="5"/>
        <v>21</v>
      </c>
      <c r="C335" s="146">
        <f>Forecasts!C335</f>
        <v>0</v>
      </c>
      <c r="D335" s="146">
        <f>Forecasts!E335</f>
        <v>0</v>
      </c>
      <c r="E335" s="24">
        <f>Forecasts!G335</f>
        <v>0</v>
      </c>
      <c r="I335" s="131"/>
    </row>
    <row r="336" spans="1:9" x14ac:dyDescent="0.2">
      <c r="A336" s="20">
        <v>44651</v>
      </c>
      <c r="B336" s="13">
        <f t="shared" si="5"/>
        <v>22</v>
      </c>
      <c r="C336" s="146">
        <f>Forecasts!C336</f>
        <v>0</v>
      </c>
      <c r="D336" s="146">
        <f>Forecasts!E336</f>
        <v>0</v>
      </c>
      <c r="E336" s="24">
        <f>Forecasts!G336</f>
        <v>0</v>
      </c>
      <c r="I336" s="131"/>
    </row>
    <row r="337" spans="1:9" x14ac:dyDescent="0.2">
      <c r="A337" s="20">
        <v>44681</v>
      </c>
      <c r="B337" s="13">
        <f t="shared" si="5"/>
        <v>22</v>
      </c>
      <c r="C337" s="146">
        <f>Forecasts!C337</f>
        <v>0</v>
      </c>
      <c r="D337" s="146">
        <f>Forecasts!E337</f>
        <v>0</v>
      </c>
      <c r="E337" s="24">
        <f>Forecasts!G337</f>
        <v>0</v>
      </c>
      <c r="I337" s="131"/>
    </row>
    <row r="338" spans="1:9" x14ac:dyDescent="0.2">
      <c r="A338" s="20">
        <v>44712</v>
      </c>
      <c r="B338" s="13">
        <f t="shared" si="5"/>
        <v>22</v>
      </c>
      <c r="C338" s="146">
        <f>Forecasts!C338</f>
        <v>0</v>
      </c>
      <c r="D338" s="146">
        <f>Forecasts!E338</f>
        <v>0</v>
      </c>
      <c r="E338" s="24">
        <f>Forecasts!G338</f>
        <v>0</v>
      </c>
      <c r="I338" s="131"/>
    </row>
    <row r="339" spans="1:9" x14ac:dyDescent="0.2">
      <c r="A339" s="20">
        <v>44742</v>
      </c>
      <c r="B339" s="13">
        <f t="shared" si="5"/>
        <v>22</v>
      </c>
      <c r="C339" s="146">
        <f>Forecasts!C339</f>
        <v>0</v>
      </c>
      <c r="D339" s="146">
        <f>Forecasts!E339</f>
        <v>0</v>
      </c>
      <c r="E339" s="24">
        <f>Forecasts!G339</f>
        <v>0</v>
      </c>
      <c r="I339" s="131"/>
    </row>
    <row r="340" spans="1:9" x14ac:dyDescent="0.2">
      <c r="A340" s="20">
        <v>44773</v>
      </c>
      <c r="B340" s="13">
        <f t="shared" si="5"/>
        <v>22</v>
      </c>
      <c r="C340" s="146">
        <f>Forecasts!C340</f>
        <v>0</v>
      </c>
      <c r="D340" s="146">
        <f>Forecasts!E340</f>
        <v>0</v>
      </c>
      <c r="E340" s="24">
        <f>Forecasts!G340</f>
        <v>0</v>
      </c>
      <c r="I340" s="131"/>
    </row>
    <row r="341" spans="1:9" x14ac:dyDescent="0.2">
      <c r="A341" s="20">
        <v>44804</v>
      </c>
      <c r="B341" s="13">
        <f t="shared" si="5"/>
        <v>22</v>
      </c>
      <c r="C341" s="146">
        <f>Forecasts!C341</f>
        <v>0</v>
      </c>
      <c r="D341" s="146">
        <f>Forecasts!E341</f>
        <v>0</v>
      </c>
      <c r="E341" s="24">
        <f>Forecasts!G341</f>
        <v>0</v>
      </c>
      <c r="I341" s="131"/>
    </row>
    <row r="342" spans="1:9" x14ac:dyDescent="0.2">
      <c r="A342" s="20">
        <v>44834</v>
      </c>
      <c r="B342" s="13">
        <f t="shared" si="5"/>
        <v>22</v>
      </c>
      <c r="C342" s="146">
        <f>Forecasts!C342</f>
        <v>0</v>
      </c>
      <c r="D342" s="146">
        <f>Forecasts!E342</f>
        <v>0</v>
      </c>
      <c r="E342" s="24">
        <f>Forecasts!G342</f>
        <v>0</v>
      </c>
      <c r="I342" s="131"/>
    </row>
    <row r="343" spans="1:9" x14ac:dyDescent="0.2">
      <c r="A343" s="20">
        <v>44865</v>
      </c>
      <c r="B343" s="13">
        <f t="shared" si="5"/>
        <v>22</v>
      </c>
      <c r="C343" s="146">
        <f>Forecasts!C343</f>
        <v>0</v>
      </c>
      <c r="D343" s="146">
        <f>Forecasts!E343</f>
        <v>0</v>
      </c>
      <c r="E343" s="24">
        <f>Forecasts!G343</f>
        <v>0</v>
      </c>
      <c r="I343" s="131"/>
    </row>
    <row r="344" spans="1:9" x14ac:dyDescent="0.2">
      <c r="A344" s="20">
        <v>44895</v>
      </c>
      <c r="B344" s="13">
        <f t="shared" si="5"/>
        <v>22</v>
      </c>
      <c r="C344" s="146">
        <f>Forecasts!C344</f>
        <v>0</v>
      </c>
      <c r="D344" s="146">
        <f>Forecasts!E344</f>
        <v>0</v>
      </c>
      <c r="E344" s="24">
        <f>Forecasts!G344</f>
        <v>0</v>
      </c>
      <c r="I344" s="131"/>
    </row>
    <row r="345" spans="1:9" x14ac:dyDescent="0.2">
      <c r="A345" s="20">
        <v>44926</v>
      </c>
      <c r="B345" s="13">
        <f t="shared" si="5"/>
        <v>22</v>
      </c>
      <c r="C345" s="146">
        <f>Forecasts!C345</f>
        <v>0</v>
      </c>
      <c r="D345" s="146">
        <f>Forecasts!E345</f>
        <v>0</v>
      </c>
      <c r="E345" s="24">
        <f>Forecasts!G345</f>
        <v>0</v>
      </c>
      <c r="I345" s="131"/>
    </row>
    <row r="346" spans="1:9" x14ac:dyDescent="0.2">
      <c r="A346" s="20">
        <v>44957</v>
      </c>
      <c r="B346" s="13">
        <f t="shared" si="5"/>
        <v>22</v>
      </c>
      <c r="C346" s="146">
        <f>Forecasts!C346</f>
        <v>0</v>
      </c>
      <c r="D346" s="146">
        <f>Forecasts!E346</f>
        <v>0</v>
      </c>
      <c r="E346" s="24">
        <f>Forecasts!G346</f>
        <v>0</v>
      </c>
      <c r="I346" s="131"/>
    </row>
    <row r="347" spans="1:9" x14ac:dyDescent="0.2">
      <c r="A347" s="20">
        <v>44985</v>
      </c>
      <c r="B347" s="13">
        <f t="shared" si="5"/>
        <v>22</v>
      </c>
      <c r="C347" s="146">
        <f>Forecasts!C347</f>
        <v>0</v>
      </c>
      <c r="D347" s="146">
        <f>Forecasts!E347</f>
        <v>0</v>
      </c>
      <c r="E347" s="24">
        <f>Forecasts!G347</f>
        <v>0</v>
      </c>
      <c r="I347" s="131"/>
    </row>
    <row r="348" spans="1:9" x14ac:dyDescent="0.2">
      <c r="A348" s="20">
        <v>45016</v>
      </c>
      <c r="B348" s="13">
        <f t="shared" si="5"/>
        <v>23</v>
      </c>
      <c r="C348" s="146">
        <f>Forecasts!C348</f>
        <v>0</v>
      </c>
      <c r="D348" s="146">
        <f>Forecasts!E348</f>
        <v>0</v>
      </c>
      <c r="E348" s="24">
        <f>Forecasts!G348</f>
        <v>0</v>
      </c>
      <c r="I348" s="131"/>
    </row>
    <row r="349" spans="1:9" x14ac:dyDescent="0.2">
      <c r="D349" s="23"/>
      <c r="I349" s="131"/>
    </row>
    <row r="350" spans="1:9" x14ac:dyDescent="0.2">
      <c r="I350" s="131"/>
    </row>
    <row r="351" spans="1:9" x14ac:dyDescent="0.2">
      <c r="I351" s="131"/>
    </row>
    <row r="352" spans="1:9" x14ac:dyDescent="0.2">
      <c r="I352" s="131"/>
    </row>
    <row r="353" spans="9:9" x14ac:dyDescent="0.2">
      <c r="I353" s="131"/>
    </row>
    <row r="354" spans="9:9" x14ac:dyDescent="0.2">
      <c r="I354" s="131"/>
    </row>
    <row r="355" spans="9:9" x14ac:dyDescent="0.2">
      <c r="I355" s="131"/>
    </row>
    <row r="356" spans="9:9" x14ac:dyDescent="0.2">
      <c r="I356" s="131"/>
    </row>
    <row r="357" spans="9:9" x14ac:dyDescent="0.2">
      <c r="I357" s="131"/>
    </row>
    <row r="358" spans="9:9" x14ac:dyDescent="0.2">
      <c r="I358" s="131"/>
    </row>
    <row r="359" spans="9:9" x14ac:dyDescent="0.2">
      <c r="I359" s="131"/>
    </row>
    <row r="360" spans="9:9" x14ac:dyDescent="0.2">
      <c r="I360" s="131"/>
    </row>
    <row r="361" spans="9:9" x14ac:dyDescent="0.2">
      <c r="I361" s="131"/>
    </row>
    <row r="362" spans="9:9" x14ac:dyDescent="0.2">
      <c r="I362" s="131"/>
    </row>
    <row r="363" spans="9:9" x14ac:dyDescent="0.2">
      <c r="I363" s="131"/>
    </row>
    <row r="364" spans="9:9" x14ac:dyDescent="0.2">
      <c r="I364" s="131"/>
    </row>
    <row r="365" spans="9:9" x14ac:dyDescent="0.2">
      <c r="I365" s="131"/>
    </row>
    <row r="366" spans="9:9" x14ac:dyDescent="0.2">
      <c r="I366" s="131"/>
    </row>
    <row r="367" spans="9:9" x14ac:dyDescent="0.2">
      <c r="I367" s="131"/>
    </row>
    <row r="368" spans="9:9" x14ac:dyDescent="0.2">
      <c r="I368" s="131"/>
    </row>
    <row r="369" spans="9:9" x14ac:dyDescent="0.2">
      <c r="I369" s="131"/>
    </row>
    <row r="370" spans="9:9" x14ac:dyDescent="0.2">
      <c r="I370" s="131"/>
    </row>
    <row r="371" spans="9:9" x14ac:dyDescent="0.2">
      <c r="I371" s="131"/>
    </row>
    <row r="372" spans="9:9" x14ac:dyDescent="0.2">
      <c r="I372" s="131"/>
    </row>
    <row r="373" spans="9:9" x14ac:dyDescent="0.2">
      <c r="I373" s="131"/>
    </row>
    <row r="374" spans="9:9" x14ac:dyDescent="0.2">
      <c r="I374" s="131"/>
    </row>
    <row r="375" spans="9:9" x14ac:dyDescent="0.2">
      <c r="I375" s="131"/>
    </row>
    <row r="376" spans="9:9" x14ac:dyDescent="0.2">
      <c r="I376" s="131"/>
    </row>
    <row r="377" spans="9:9" x14ac:dyDescent="0.2">
      <c r="I377" s="131"/>
    </row>
    <row r="378" spans="9:9" x14ac:dyDescent="0.2">
      <c r="I378" s="131"/>
    </row>
    <row r="379" spans="9:9" x14ac:dyDescent="0.2">
      <c r="I379" s="131"/>
    </row>
    <row r="380" spans="9:9" x14ac:dyDescent="0.2">
      <c r="I380" s="131"/>
    </row>
    <row r="381" spans="9:9" x14ac:dyDescent="0.2">
      <c r="I381" s="131"/>
    </row>
    <row r="382" spans="9:9" x14ac:dyDescent="0.2">
      <c r="I382" s="131"/>
    </row>
    <row r="383" spans="9:9" x14ac:dyDescent="0.2">
      <c r="I383" s="131"/>
    </row>
    <row r="384" spans="9:9" x14ac:dyDescent="0.2">
      <c r="I384" s="131"/>
    </row>
    <row r="385" spans="9:9" x14ac:dyDescent="0.2">
      <c r="I385" s="131"/>
    </row>
    <row r="386" spans="9:9" x14ac:dyDescent="0.2">
      <c r="I386" s="131"/>
    </row>
    <row r="387" spans="9:9" x14ac:dyDescent="0.2">
      <c r="I387" s="131"/>
    </row>
    <row r="388" spans="9:9" x14ac:dyDescent="0.2">
      <c r="I388" s="131"/>
    </row>
    <row r="389" spans="9:9" x14ac:dyDescent="0.2">
      <c r="I389" s="131"/>
    </row>
    <row r="390" spans="9:9" x14ac:dyDescent="0.2">
      <c r="I390" s="131"/>
    </row>
    <row r="391" spans="9:9" x14ac:dyDescent="0.2">
      <c r="I391" s="131"/>
    </row>
    <row r="392" spans="9:9" x14ac:dyDescent="0.2">
      <c r="I392" s="131"/>
    </row>
    <row r="393" spans="9:9" x14ac:dyDescent="0.2">
      <c r="I393" s="131"/>
    </row>
    <row r="394" spans="9:9" x14ac:dyDescent="0.2">
      <c r="I394" s="131"/>
    </row>
    <row r="395" spans="9:9" x14ac:dyDescent="0.2">
      <c r="I395" s="131"/>
    </row>
    <row r="396" spans="9:9" x14ac:dyDescent="0.2">
      <c r="I396" s="131"/>
    </row>
    <row r="397" spans="9:9" x14ac:dyDescent="0.2">
      <c r="I397" s="131"/>
    </row>
    <row r="398" spans="9:9" x14ac:dyDescent="0.2">
      <c r="I398" s="131"/>
    </row>
    <row r="399" spans="9:9" x14ac:dyDescent="0.2">
      <c r="I399" s="131"/>
    </row>
    <row r="400" spans="9:9" x14ac:dyDescent="0.2">
      <c r="I400" s="131"/>
    </row>
    <row r="401" spans="9:9" x14ac:dyDescent="0.2">
      <c r="I401" s="131"/>
    </row>
    <row r="402" spans="9:9" x14ac:dyDescent="0.2">
      <c r="I402" s="131"/>
    </row>
    <row r="403" spans="9:9" x14ac:dyDescent="0.2">
      <c r="I403" s="131"/>
    </row>
    <row r="404" spans="9:9" x14ac:dyDescent="0.2">
      <c r="I404" s="131"/>
    </row>
    <row r="405" spans="9:9" x14ac:dyDescent="0.2">
      <c r="I405" s="131"/>
    </row>
    <row r="406" spans="9:9" x14ac:dyDescent="0.2">
      <c r="I406" s="131"/>
    </row>
    <row r="407" spans="9:9" x14ac:dyDescent="0.2">
      <c r="I407" s="131"/>
    </row>
    <row r="408" spans="9:9" x14ac:dyDescent="0.2">
      <c r="I408" s="131"/>
    </row>
    <row r="409" spans="9:9" x14ac:dyDescent="0.2">
      <c r="I409" s="131"/>
    </row>
    <row r="410" spans="9:9" x14ac:dyDescent="0.2">
      <c r="I410" s="131"/>
    </row>
    <row r="411" spans="9:9" x14ac:dyDescent="0.2">
      <c r="I411" s="131"/>
    </row>
    <row r="412" spans="9:9" x14ac:dyDescent="0.2">
      <c r="I412" s="131"/>
    </row>
    <row r="413" spans="9:9" x14ac:dyDescent="0.2">
      <c r="I413" s="131"/>
    </row>
    <row r="414" spans="9:9" x14ac:dyDescent="0.2">
      <c r="I414" s="131"/>
    </row>
    <row r="415" spans="9:9" x14ac:dyDescent="0.2">
      <c r="I415" s="131"/>
    </row>
    <row r="416" spans="9:9" x14ac:dyDescent="0.2">
      <c r="I416" s="131"/>
    </row>
    <row r="417" spans="9:9" x14ac:dyDescent="0.2">
      <c r="I417" s="131"/>
    </row>
    <row r="418" spans="9:9" x14ac:dyDescent="0.2">
      <c r="I418" s="131"/>
    </row>
    <row r="419" spans="9:9" x14ac:dyDescent="0.2">
      <c r="I419" s="131"/>
    </row>
    <row r="420" spans="9:9" x14ac:dyDescent="0.2">
      <c r="I420" s="131"/>
    </row>
    <row r="421" spans="9:9" x14ac:dyDescent="0.2">
      <c r="I421" s="131"/>
    </row>
    <row r="422" spans="9:9" x14ac:dyDescent="0.2">
      <c r="I422" s="131"/>
    </row>
    <row r="423" spans="9:9" x14ac:dyDescent="0.2">
      <c r="I423" s="131"/>
    </row>
    <row r="424" spans="9:9" x14ac:dyDescent="0.2">
      <c r="I424" s="131"/>
    </row>
    <row r="425" spans="9:9" x14ac:dyDescent="0.2">
      <c r="I425" s="131"/>
    </row>
    <row r="426" spans="9:9" x14ac:dyDescent="0.2">
      <c r="I426" s="131"/>
    </row>
    <row r="427" spans="9:9" x14ac:dyDescent="0.2">
      <c r="I427" s="131"/>
    </row>
    <row r="428" spans="9:9" x14ac:dyDescent="0.2">
      <c r="I428" s="131"/>
    </row>
    <row r="429" spans="9:9" x14ac:dyDescent="0.2">
      <c r="I429" s="131"/>
    </row>
    <row r="430" spans="9:9" x14ac:dyDescent="0.2">
      <c r="I430" s="131"/>
    </row>
    <row r="431" spans="9:9" x14ac:dyDescent="0.2">
      <c r="I431" s="131"/>
    </row>
    <row r="432" spans="9:9" x14ac:dyDescent="0.2">
      <c r="I432" s="131"/>
    </row>
    <row r="433" spans="9:9" x14ac:dyDescent="0.2">
      <c r="I433" s="131"/>
    </row>
    <row r="434" spans="9:9" x14ac:dyDescent="0.2">
      <c r="I434" s="131"/>
    </row>
    <row r="435" spans="9:9" x14ac:dyDescent="0.2">
      <c r="I435" s="131"/>
    </row>
    <row r="436" spans="9:9" x14ac:dyDescent="0.2">
      <c r="I436" s="131"/>
    </row>
    <row r="437" spans="9:9" x14ac:dyDescent="0.2">
      <c r="I437" s="131"/>
    </row>
    <row r="438" spans="9:9" x14ac:dyDescent="0.2">
      <c r="I438" s="131"/>
    </row>
    <row r="439" spans="9:9" x14ac:dyDescent="0.2">
      <c r="I439" s="131"/>
    </row>
    <row r="440" spans="9:9" x14ac:dyDescent="0.2">
      <c r="I440" s="131"/>
    </row>
    <row r="441" spans="9:9" x14ac:dyDescent="0.2">
      <c r="I441" s="131"/>
    </row>
    <row r="442" spans="9:9" x14ac:dyDescent="0.2">
      <c r="I442" s="131"/>
    </row>
    <row r="443" spans="9:9" x14ac:dyDescent="0.2">
      <c r="I443" s="131"/>
    </row>
    <row r="444" spans="9:9" x14ac:dyDescent="0.2">
      <c r="I444" s="131"/>
    </row>
    <row r="445" spans="9:9" x14ac:dyDescent="0.2">
      <c r="I445" s="131"/>
    </row>
    <row r="446" spans="9:9" x14ac:dyDescent="0.2">
      <c r="I446" s="131"/>
    </row>
    <row r="447" spans="9:9" x14ac:dyDescent="0.2">
      <c r="I447" s="131"/>
    </row>
    <row r="448" spans="9:9" x14ac:dyDescent="0.2">
      <c r="I448" s="131"/>
    </row>
    <row r="449" spans="9:9" x14ac:dyDescent="0.2">
      <c r="I449" s="131"/>
    </row>
    <row r="450" spans="9:9" x14ac:dyDescent="0.2">
      <c r="I450" s="131"/>
    </row>
    <row r="451" spans="9:9" x14ac:dyDescent="0.2">
      <c r="I451" s="131"/>
    </row>
    <row r="452" spans="9:9" x14ac:dyDescent="0.2">
      <c r="I452" s="131"/>
    </row>
    <row r="453" spans="9:9" x14ac:dyDescent="0.2">
      <c r="I453" s="131"/>
    </row>
    <row r="454" spans="9:9" x14ac:dyDescent="0.2">
      <c r="I454" s="131"/>
    </row>
    <row r="455" spans="9:9" x14ac:dyDescent="0.2">
      <c r="I455" s="131"/>
    </row>
    <row r="456" spans="9:9" x14ac:dyDescent="0.2">
      <c r="I456" s="131"/>
    </row>
    <row r="457" spans="9:9" x14ac:dyDescent="0.2">
      <c r="I457" s="131"/>
    </row>
    <row r="458" spans="9:9" x14ac:dyDescent="0.2">
      <c r="I458" s="131"/>
    </row>
    <row r="459" spans="9:9" x14ac:dyDescent="0.2">
      <c r="I459" s="131"/>
    </row>
    <row r="460" spans="9:9" x14ac:dyDescent="0.2">
      <c r="I460" s="131"/>
    </row>
    <row r="461" spans="9:9" x14ac:dyDescent="0.2">
      <c r="I461" s="131"/>
    </row>
    <row r="462" spans="9:9" x14ac:dyDescent="0.2">
      <c r="I462" s="131"/>
    </row>
    <row r="463" spans="9:9" x14ac:dyDescent="0.2">
      <c r="I463" s="131"/>
    </row>
    <row r="464" spans="9:9" x14ac:dyDescent="0.2">
      <c r="I464" s="131"/>
    </row>
    <row r="465" spans="9:9" x14ac:dyDescent="0.2">
      <c r="I465" s="131"/>
    </row>
    <row r="466" spans="9:9" x14ac:dyDescent="0.2">
      <c r="I466" s="131"/>
    </row>
    <row r="467" spans="9:9" x14ac:dyDescent="0.2">
      <c r="I467" s="131"/>
    </row>
    <row r="468" spans="9:9" x14ac:dyDescent="0.2">
      <c r="I468" s="131"/>
    </row>
    <row r="469" spans="9:9" x14ac:dyDescent="0.2">
      <c r="I469" s="131"/>
    </row>
    <row r="470" spans="9:9" x14ac:dyDescent="0.2">
      <c r="I470" s="131"/>
    </row>
    <row r="471" spans="9:9" x14ac:dyDescent="0.2">
      <c r="I471" s="131"/>
    </row>
    <row r="472" spans="9:9" x14ac:dyDescent="0.2">
      <c r="I472" s="131"/>
    </row>
    <row r="473" spans="9:9" x14ac:dyDescent="0.2">
      <c r="I473" s="131"/>
    </row>
    <row r="474" spans="9:9" x14ac:dyDescent="0.2">
      <c r="I474" s="131"/>
    </row>
    <row r="475" spans="9:9" x14ac:dyDescent="0.2">
      <c r="I475" s="131"/>
    </row>
    <row r="476" spans="9:9" x14ac:dyDescent="0.2">
      <c r="I476" s="131"/>
    </row>
    <row r="477" spans="9:9" x14ac:dyDescent="0.2">
      <c r="I477" s="131"/>
    </row>
    <row r="478" spans="9:9" x14ac:dyDescent="0.2">
      <c r="I478" s="131"/>
    </row>
    <row r="479" spans="9:9" x14ac:dyDescent="0.2">
      <c r="I479" s="131"/>
    </row>
    <row r="480" spans="9:9" x14ac:dyDescent="0.2">
      <c r="I480" s="131"/>
    </row>
    <row r="481" spans="9:9" x14ac:dyDescent="0.2">
      <c r="I481" s="131"/>
    </row>
    <row r="482" spans="9:9" x14ac:dyDescent="0.2">
      <c r="I482" s="131"/>
    </row>
    <row r="483" spans="9:9" x14ac:dyDescent="0.2">
      <c r="I483" s="131"/>
    </row>
    <row r="484" spans="9:9" x14ac:dyDescent="0.2">
      <c r="I484" s="131"/>
    </row>
    <row r="485" spans="9:9" x14ac:dyDescent="0.2">
      <c r="I485" s="131"/>
    </row>
    <row r="486" spans="9:9" x14ac:dyDescent="0.2">
      <c r="I486" s="131"/>
    </row>
    <row r="487" spans="9:9" x14ac:dyDescent="0.2">
      <c r="I487" s="131"/>
    </row>
    <row r="488" spans="9:9" x14ac:dyDescent="0.2">
      <c r="I488" s="131"/>
    </row>
    <row r="489" spans="9:9" x14ac:dyDescent="0.2">
      <c r="I489" s="131"/>
    </row>
    <row r="490" spans="9:9" x14ac:dyDescent="0.2">
      <c r="I490" s="131"/>
    </row>
    <row r="491" spans="9:9" x14ac:dyDescent="0.2">
      <c r="I491" s="131"/>
    </row>
    <row r="492" spans="9:9" x14ac:dyDescent="0.2">
      <c r="I492" s="131"/>
    </row>
    <row r="493" spans="9:9" x14ac:dyDescent="0.2">
      <c r="I493" s="131"/>
    </row>
    <row r="494" spans="9:9" x14ac:dyDescent="0.2">
      <c r="I494" s="131"/>
    </row>
    <row r="495" spans="9:9" x14ac:dyDescent="0.2">
      <c r="I495" s="131"/>
    </row>
    <row r="496" spans="9:9" x14ac:dyDescent="0.2">
      <c r="I496" s="131"/>
    </row>
    <row r="497" spans="9:9" x14ac:dyDescent="0.2">
      <c r="I497" s="131"/>
    </row>
    <row r="498" spans="9:9" x14ac:dyDescent="0.2">
      <c r="I498" s="131"/>
    </row>
    <row r="499" spans="9:9" x14ac:dyDescent="0.2">
      <c r="I499" s="131"/>
    </row>
    <row r="500" spans="9:9" x14ac:dyDescent="0.2">
      <c r="I500" s="131"/>
    </row>
    <row r="501" spans="9:9" x14ac:dyDescent="0.2">
      <c r="I501" s="131"/>
    </row>
    <row r="502" spans="9:9" x14ac:dyDescent="0.2">
      <c r="I502" s="131"/>
    </row>
    <row r="503" spans="9:9" x14ac:dyDescent="0.2">
      <c r="I503" s="131"/>
    </row>
    <row r="504" spans="9:9" x14ac:dyDescent="0.2">
      <c r="I504" s="131"/>
    </row>
    <row r="505" spans="9:9" x14ac:dyDescent="0.2">
      <c r="I505" s="131"/>
    </row>
    <row r="506" spans="9:9" x14ac:dyDescent="0.2">
      <c r="I506" s="131"/>
    </row>
    <row r="507" spans="9:9" x14ac:dyDescent="0.2">
      <c r="I507" s="131"/>
    </row>
    <row r="508" spans="9:9" x14ac:dyDescent="0.2">
      <c r="I508" s="131"/>
    </row>
    <row r="509" spans="9:9" x14ac:dyDescent="0.2">
      <c r="I509" s="131"/>
    </row>
    <row r="510" spans="9:9" x14ac:dyDescent="0.2">
      <c r="I510" s="131"/>
    </row>
    <row r="511" spans="9:9" x14ac:dyDescent="0.2">
      <c r="I511" s="131"/>
    </row>
    <row r="512" spans="9:9" x14ac:dyDescent="0.2">
      <c r="I512" s="131"/>
    </row>
    <row r="513" spans="9:9" x14ac:dyDescent="0.2">
      <c r="I513" s="131"/>
    </row>
    <row r="514" spans="9:9" x14ac:dyDescent="0.2">
      <c r="I514" s="131"/>
    </row>
    <row r="515" spans="9:9" x14ac:dyDescent="0.2">
      <c r="I515" s="131"/>
    </row>
    <row r="516" spans="9:9" x14ac:dyDescent="0.2">
      <c r="I516" s="131"/>
    </row>
    <row r="517" spans="9:9" x14ac:dyDescent="0.2">
      <c r="I517" s="131"/>
    </row>
    <row r="518" spans="9:9" x14ac:dyDescent="0.2">
      <c r="I518" s="131"/>
    </row>
    <row r="519" spans="9:9" x14ac:dyDescent="0.2">
      <c r="I519" s="131"/>
    </row>
    <row r="520" spans="9:9" x14ac:dyDescent="0.2">
      <c r="I520" s="131"/>
    </row>
    <row r="521" spans="9:9" x14ac:dyDescent="0.2">
      <c r="I521" s="131"/>
    </row>
    <row r="522" spans="9:9" x14ac:dyDescent="0.2">
      <c r="I522" s="131"/>
    </row>
    <row r="523" spans="9:9" x14ac:dyDescent="0.2">
      <c r="I523" s="131"/>
    </row>
    <row r="524" spans="9:9" x14ac:dyDescent="0.2">
      <c r="I524" s="131"/>
    </row>
    <row r="525" spans="9:9" x14ac:dyDescent="0.2">
      <c r="I525" s="131"/>
    </row>
    <row r="526" spans="9:9" x14ac:dyDescent="0.2">
      <c r="I526" s="131"/>
    </row>
    <row r="527" spans="9:9" x14ac:dyDescent="0.2">
      <c r="I527" s="131"/>
    </row>
    <row r="528" spans="9:9" x14ac:dyDescent="0.2">
      <c r="I528" s="131"/>
    </row>
    <row r="529" spans="9:9" x14ac:dyDescent="0.2">
      <c r="I529" s="131"/>
    </row>
    <row r="530" spans="9:9" x14ac:dyDescent="0.2">
      <c r="I530" s="131"/>
    </row>
    <row r="531" spans="9:9" x14ac:dyDescent="0.2">
      <c r="I531" s="131"/>
    </row>
    <row r="532" spans="9:9" x14ac:dyDescent="0.2">
      <c r="I532" s="131"/>
    </row>
    <row r="533" spans="9:9" x14ac:dyDescent="0.2">
      <c r="I533" s="131"/>
    </row>
    <row r="534" spans="9:9" x14ac:dyDescent="0.2">
      <c r="I534" s="131"/>
    </row>
    <row r="535" spans="9:9" x14ac:dyDescent="0.2">
      <c r="I535" s="131"/>
    </row>
    <row r="536" spans="9:9" x14ac:dyDescent="0.2">
      <c r="I536" s="131"/>
    </row>
    <row r="537" spans="9:9" x14ac:dyDescent="0.2">
      <c r="I537" s="131"/>
    </row>
    <row r="538" spans="9:9" x14ac:dyDescent="0.2">
      <c r="I538" s="131"/>
    </row>
    <row r="539" spans="9:9" x14ac:dyDescent="0.2">
      <c r="I539" s="131"/>
    </row>
    <row r="540" spans="9:9" x14ac:dyDescent="0.2">
      <c r="I540" s="131"/>
    </row>
    <row r="541" spans="9:9" x14ac:dyDescent="0.2">
      <c r="I541" s="131"/>
    </row>
    <row r="542" spans="9:9" x14ac:dyDescent="0.2">
      <c r="I542" s="131"/>
    </row>
    <row r="543" spans="9:9" x14ac:dyDescent="0.2">
      <c r="I543" s="131"/>
    </row>
    <row r="544" spans="9:9" x14ac:dyDescent="0.2">
      <c r="I544" s="131"/>
    </row>
    <row r="545" spans="9:9" x14ac:dyDescent="0.2">
      <c r="I545" s="131"/>
    </row>
    <row r="546" spans="9:9" x14ac:dyDescent="0.2">
      <c r="I546" s="131"/>
    </row>
    <row r="547" spans="9:9" x14ac:dyDescent="0.2">
      <c r="I547" s="131"/>
    </row>
    <row r="548" spans="9:9" x14ac:dyDescent="0.2">
      <c r="I548" s="131"/>
    </row>
    <row r="549" spans="9:9" x14ac:dyDescent="0.2">
      <c r="I549" s="131"/>
    </row>
    <row r="550" spans="9:9" x14ac:dyDescent="0.2">
      <c r="I550" s="131"/>
    </row>
    <row r="551" spans="9:9" x14ac:dyDescent="0.2">
      <c r="I551" s="131"/>
    </row>
    <row r="552" spans="9:9" x14ac:dyDescent="0.2">
      <c r="I552" s="131"/>
    </row>
    <row r="553" spans="9:9" x14ac:dyDescent="0.2">
      <c r="I553" s="131"/>
    </row>
    <row r="554" spans="9:9" x14ac:dyDescent="0.2">
      <c r="I554" s="131"/>
    </row>
    <row r="555" spans="9:9" x14ac:dyDescent="0.2">
      <c r="I555" s="131"/>
    </row>
    <row r="556" spans="9:9" x14ac:dyDescent="0.2">
      <c r="I556" s="131"/>
    </row>
    <row r="557" spans="9:9" x14ac:dyDescent="0.2">
      <c r="I557" s="131"/>
    </row>
    <row r="558" spans="9:9" x14ac:dyDescent="0.2">
      <c r="I558" s="131"/>
    </row>
    <row r="559" spans="9:9" x14ac:dyDescent="0.2">
      <c r="I559" s="131"/>
    </row>
    <row r="560" spans="9:9" x14ac:dyDescent="0.2">
      <c r="I560" s="131"/>
    </row>
    <row r="561" spans="9:9" x14ac:dyDescent="0.2">
      <c r="I561" s="131"/>
    </row>
    <row r="562" spans="9:9" x14ac:dyDescent="0.2">
      <c r="I562" s="131"/>
    </row>
    <row r="563" spans="9:9" x14ac:dyDescent="0.2">
      <c r="I563" s="131"/>
    </row>
    <row r="564" spans="9:9" x14ac:dyDescent="0.2">
      <c r="I564" s="131"/>
    </row>
    <row r="565" spans="9:9" x14ac:dyDescent="0.2">
      <c r="I565" s="131"/>
    </row>
    <row r="566" spans="9:9" x14ac:dyDescent="0.2">
      <c r="I566" s="131"/>
    </row>
    <row r="567" spans="9:9" x14ac:dyDescent="0.2">
      <c r="I567" s="131"/>
    </row>
    <row r="568" spans="9:9" x14ac:dyDescent="0.2">
      <c r="I568" s="131"/>
    </row>
    <row r="569" spans="9:9" x14ac:dyDescent="0.2">
      <c r="I569" s="131"/>
    </row>
    <row r="570" spans="9:9" x14ac:dyDescent="0.2">
      <c r="I570" s="131"/>
    </row>
    <row r="571" spans="9:9" x14ac:dyDescent="0.2">
      <c r="I571" s="131"/>
    </row>
    <row r="572" spans="9:9" x14ac:dyDescent="0.2">
      <c r="I572" s="131"/>
    </row>
    <row r="573" spans="9:9" x14ac:dyDescent="0.2">
      <c r="I573" s="131"/>
    </row>
    <row r="574" spans="9:9" x14ac:dyDescent="0.2">
      <c r="I574" s="131"/>
    </row>
    <row r="575" spans="9:9" x14ac:dyDescent="0.2">
      <c r="I575" s="131"/>
    </row>
    <row r="576" spans="9:9" x14ac:dyDescent="0.2">
      <c r="I576" s="131"/>
    </row>
    <row r="577" spans="9:9" x14ac:dyDescent="0.2">
      <c r="I577" s="131"/>
    </row>
    <row r="578" spans="9:9" x14ac:dyDescent="0.2">
      <c r="I578" s="131"/>
    </row>
    <row r="579" spans="9:9" x14ac:dyDescent="0.2">
      <c r="I579" s="131"/>
    </row>
    <row r="580" spans="9:9" x14ac:dyDescent="0.2">
      <c r="I580" s="131"/>
    </row>
    <row r="581" spans="9:9" x14ac:dyDescent="0.2">
      <c r="I581" s="131"/>
    </row>
    <row r="582" spans="9:9" x14ac:dyDescent="0.2">
      <c r="I582" s="131"/>
    </row>
    <row r="583" spans="9:9" x14ac:dyDescent="0.2">
      <c r="I583" s="131"/>
    </row>
    <row r="584" spans="9:9" x14ac:dyDescent="0.2">
      <c r="I584" s="131"/>
    </row>
    <row r="585" spans="9:9" x14ac:dyDescent="0.2">
      <c r="I585" s="131"/>
    </row>
    <row r="586" spans="9:9" x14ac:dyDescent="0.2">
      <c r="I586" s="131"/>
    </row>
    <row r="587" spans="9:9" x14ac:dyDescent="0.2">
      <c r="I587" s="131"/>
    </row>
    <row r="588" spans="9:9" x14ac:dyDescent="0.2">
      <c r="I588" s="131"/>
    </row>
    <row r="589" spans="9:9" x14ac:dyDescent="0.2">
      <c r="I589" s="131"/>
    </row>
    <row r="590" spans="9:9" x14ac:dyDescent="0.2">
      <c r="I590" s="131"/>
    </row>
    <row r="591" spans="9:9" x14ac:dyDescent="0.2">
      <c r="I591" s="131"/>
    </row>
    <row r="592" spans="9:9" x14ac:dyDescent="0.2">
      <c r="I592" s="131"/>
    </row>
    <row r="593" spans="9:9" x14ac:dyDescent="0.2">
      <c r="I593" s="131"/>
    </row>
    <row r="594" spans="9:9" x14ac:dyDescent="0.2">
      <c r="I594" s="131"/>
    </row>
    <row r="595" spans="9:9" x14ac:dyDescent="0.2">
      <c r="I595" s="131"/>
    </row>
    <row r="596" spans="9:9" x14ac:dyDescent="0.2">
      <c r="I596" s="131"/>
    </row>
    <row r="597" spans="9:9" x14ac:dyDescent="0.2">
      <c r="I597" s="131"/>
    </row>
    <row r="598" spans="9:9" x14ac:dyDescent="0.2">
      <c r="I598" s="131"/>
    </row>
    <row r="599" spans="9:9" x14ac:dyDescent="0.2">
      <c r="I599" s="131"/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9"/>
  <sheetViews>
    <sheetView showGridLines="0" workbookViewId="0">
      <pane ySplit="14" topLeftCell="A15" activePane="bottomLeft" state="frozen"/>
      <selection pane="bottomLeft" activeCell="A14" sqref="A14"/>
    </sheetView>
  </sheetViews>
  <sheetFormatPr defaultRowHeight="12.75" x14ac:dyDescent="0.2"/>
  <cols>
    <col min="1" max="1" width="14.42578125" style="195" customWidth="1"/>
    <col min="2" max="2" width="9.140625" style="195"/>
    <col min="3" max="3" width="8.5703125" style="214" bestFit="1" customWidth="1"/>
    <col min="4" max="4" width="11.28515625" style="237" bestFit="1" customWidth="1"/>
    <col min="5" max="5" width="8.5703125" style="237" bestFit="1" customWidth="1"/>
    <col min="6" max="6" width="7.28515625" style="195" bestFit="1" customWidth="1"/>
    <col min="7" max="7" width="7.7109375" style="195" customWidth="1"/>
    <col min="8" max="8" width="2.85546875" style="2" customWidth="1"/>
    <col min="14" max="14" width="2.28515625" customWidth="1"/>
  </cols>
  <sheetData>
    <row r="1" spans="1:17" ht="15" x14ac:dyDescent="0.25">
      <c r="A1" s="208" t="s">
        <v>125</v>
      </c>
      <c r="B1" s="174"/>
      <c r="C1" s="209"/>
      <c r="D1" s="210"/>
      <c r="E1" s="210"/>
      <c r="F1" s="174"/>
      <c r="G1" s="211"/>
      <c r="I1" s="212" t="s">
        <v>89</v>
      </c>
      <c r="J1" s="173"/>
      <c r="K1" s="175"/>
    </row>
    <row r="3" spans="1:17" x14ac:dyDescent="0.2">
      <c r="A3" s="213" t="s">
        <v>90</v>
      </c>
      <c r="B3" s="211"/>
      <c r="D3" s="215" t="s">
        <v>91</v>
      </c>
      <c r="E3" s="210"/>
      <c r="F3" s="174"/>
      <c r="G3" s="211"/>
      <c r="I3" s="216" t="s">
        <v>92</v>
      </c>
      <c r="J3" s="217"/>
      <c r="K3" s="217"/>
      <c r="L3" s="217"/>
      <c r="M3" s="218"/>
      <c r="O3" s="219" t="s">
        <v>93</v>
      </c>
      <c r="P3" s="220"/>
      <c r="Q3" s="221"/>
    </row>
    <row r="4" spans="1:17" x14ac:dyDescent="0.2">
      <c r="A4" s="222" t="s">
        <v>66</v>
      </c>
      <c r="B4" s="223">
        <v>3.1051100000000002E-2</v>
      </c>
      <c r="D4" s="225" t="s">
        <v>94</v>
      </c>
      <c r="E4" s="226"/>
      <c r="F4" s="227"/>
      <c r="G4" s="228">
        <v>6.4999999999999997E-3</v>
      </c>
      <c r="I4" s="229" t="s">
        <v>95</v>
      </c>
      <c r="J4" s="2"/>
      <c r="K4" s="2"/>
      <c r="L4" s="2"/>
      <c r="M4" s="230"/>
      <c r="O4" s="231" t="s">
        <v>96</v>
      </c>
      <c r="P4" s="232"/>
      <c r="Q4" s="233"/>
    </row>
    <row r="5" spans="1:17" x14ac:dyDescent="0.2">
      <c r="A5" s="234" t="s">
        <v>97</v>
      </c>
      <c r="B5" s="235">
        <v>0.94443500000000002</v>
      </c>
      <c r="C5" s="236"/>
      <c r="I5" s="229" t="s">
        <v>98</v>
      </c>
      <c r="J5" s="2"/>
      <c r="K5" s="2"/>
      <c r="L5" s="2"/>
      <c r="M5" s="230"/>
      <c r="O5" s="231" t="s">
        <v>99</v>
      </c>
      <c r="P5" s="232"/>
      <c r="Q5" s="233"/>
    </row>
    <row r="6" spans="1:17" x14ac:dyDescent="0.2">
      <c r="A6" s="234" t="s">
        <v>100</v>
      </c>
      <c r="B6" s="235">
        <v>0.100439</v>
      </c>
      <c r="D6" s="215" t="s">
        <v>101</v>
      </c>
      <c r="E6" s="210"/>
      <c r="F6" s="174"/>
      <c r="G6" s="211"/>
      <c r="I6" s="238" t="s">
        <v>102</v>
      </c>
      <c r="J6" s="239"/>
      <c r="K6" s="239"/>
      <c r="L6" s="239"/>
      <c r="M6" s="240"/>
      <c r="O6" s="241" t="s">
        <v>103</v>
      </c>
      <c r="P6" s="242"/>
      <c r="Q6" s="243"/>
    </row>
    <row r="7" spans="1:17" x14ac:dyDescent="0.2">
      <c r="A7" s="234" t="s">
        <v>104</v>
      </c>
      <c r="B7" s="244">
        <v>3.6685E-4</v>
      </c>
      <c r="D7" s="245">
        <v>36342</v>
      </c>
      <c r="E7" s="246">
        <v>1.0999999999999999E-2</v>
      </c>
      <c r="F7" s="247"/>
      <c r="G7" s="248"/>
      <c r="I7" s="2"/>
      <c r="J7" s="2"/>
      <c r="K7" s="2"/>
      <c r="L7" s="2"/>
      <c r="M7" s="2"/>
    </row>
    <row r="8" spans="1:17" x14ac:dyDescent="0.2">
      <c r="A8" s="249" t="s">
        <v>105</v>
      </c>
      <c r="B8" s="250">
        <v>6.5804399999999999E-2</v>
      </c>
      <c r="C8" s="237"/>
      <c r="D8" s="251">
        <v>36526</v>
      </c>
      <c r="E8" s="252">
        <v>2.4E-2</v>
      </c>
      <c r="F8" s="253">
        <f>(E8-E7)/((D8-D7)/(365/12))*3</f>
        <v>6.447010869565218E-3</v>
      </c>
      <c r="G8" s="254"/>
      <c r="H8"/>
      <c r="I8" s="216" t="s">
        <v>106</v>
      </c>
      <c r="J8" s="217"/>
      <c r="K8" s="217"/>
      <c r="L8" s="217"/>
      <c r="M8" s="218"/>
    </row>
    <row r="9" spans="1:17" x14ac:dyDescent="0.2">
      <c r="A9" s="255" t="s">
        <v>107</v>
      </c>
      <c r="B9" s="256">
        <v>0.96521000000000001</v>
      </c>
      <c r="C9" s="237"/>
      <c r="D9" s="195"/>
      <c r="F9" s="2"/>
      <c r="H9"/>
      <c r="I9" s="238" t="s">
        <v>108</v>
      </c>
      <c r="J9" s="239"/>
      <c r="K9" s="239"/>
      <c r="L9" s="239"/>
      <c r="M9" s="240"/>
    </row>
    <row r="10" spans="1:17" x14ac:dyDescent="0.2">
      <c r="A10" s="260" t="s">
        <v>109</v>
      </c>
      <c r="B10" s="261">
        <v>0.118797</v>
      </c>
      <c r="C10" s="237"/>
      <c r="D10" s="171"/>
      <c r="E10" s="262" t="s">
        <v>39</v>
      </c>
      <c r="F10" s="263" t="s">
        <v>49</v>
      </c>
      <c r="G10" s="195" t="s">
        <v>110</v>
      </c>
      <c r="H10"/>
      <c r="I10" s="2"/>
      <c r="J10" s="2"/>
      <c r="K10" s="2"/>
      <c r="L10" s="2"/>
      <c r="M10" s="2"/>
    </row>
    <row r="11" spans="1:17" x14ac:dyDescent="0.2">
      <c r="D11" s="176" t="s">
        <v>111</v>
      </c>
      <c r="E11" s="264">
        <f>AVERAGE(B15:B132)</f>
        <v>3.6457503744104919E-2</v>
      </c>
      <c r="F11" s="264">
        <f>AVERAGE(C15:C132)</f>
        <v>3.0157223884104203E-2</v>
      </c>
      <c r="G11" s="264">
        <f>F11-E11</f>
        <v>-6.3002798600007154E-3</v>
      </c>
      <c r="H11"/>
      <c r="I11" s="2"/>
      <c r="J11" s="2"/>
      <c r="K11" s="2"/>
      <c r="L11" s="2"/>
      <c r="M11" s="2"/>
    </row>
    <row r="12" spans="1:17" x14ac:dyDescent="0.2">
      <c r="B12" s="301"/>
      <c r="C12" s="301"/>
      <c r="D12" s="195"/>
      <c r="F12" s="2"/>
      <c r="G12" s="195" t="s">
        <v>112</v>
      </c>
      <c r="H12"/>
      <c r="I12" s="2"/>
      <c r="J12" s="2"/>
      <c r="K12" s="2"/>
      <c r="L12" s="2"/>
      <c r="M12" s="2"/>
    </row>
    <row r="13" spans="1:17" x14ac:dyDescent="0.2">
      <c r="B13" s="265" t="s">
        <v>113</v>
      </c>
      <c r="C13" s="266"/>
      <c r="D13" s="267" t="s">
        <v>114</v>
      </c>
      <c r="G13" s="268">
        <f>SUM(G18:G132)</f>
        <v>0.11458679106978041</v>
      </c>
    </row>
    <row r="14" spans="1:17" x14ac:dyDescent="0.2">
      <c r="A14" s="269" t="s">
        <v>69</v>
      </c>
      <c r="B14" s="302" t="s">
        <v>115</v>
      </c>
      <c r="C14" s="303" t="s">
        <v>123</v>
      </c>
      <c r="D14" s="176" t="s">
        <v>124</v>
      </c>
      <c r="E14" s="174" t="s">
        <v>118</v>
      </c>
      <c r="F14" s="173" t="s">
        <v>119</v>
      </c>
      <c r="G14" s="175" t="s">
        <v>120</v>
      </c>
      <c r="H14"/>
    </row>
    <row r="15" spans="1:17" x14ac:dyDescent="0.2">
      <c r="A15" s="272">
        <v>32933</v>
      </c>
      <c r="B15" s="304">
        <v>8.1032947462154947E-2</v>
      </c>
      <c r="C15" s="305">
        <v>5.5844155844155807E-2</v>
      </c>
      <c r="D15" s="306"/>
      <c r="F15" s="2"/>
      <c r="G15" s="307"/>
      <c r="H15"/>
    </row>
    <row r="16" spans="1:17" x14ac:dyDescent="0.2">
      <c r="A16" s="272">
        <v>32964</v>
      </c>
      <c r="B16" s="273">
        <v>9.4488188976378007E-2</v>
      </c>
      <c r="C16" s="274">
        <v>6.1935483870967811E-2</v>
      </c>
      <c r="D16" s="308"/>
      <c r="F16" s="237"/>
      <c r="G16" s="276"/>
      <c r="H16"/>
    </row>
    <row r="17" spans="1:8" x14ac:dyDescent="0.2">
      <c r="A17" s="272">
        <v>32994</v>
      </c>
      <c r="B17" s="273">
        <v>9.7391304347826058E-2</v>
      </c>
      <c r="C17" s="274">
        <v>6.0256410256410264E-2</v>
      </c>
      <c r="D17" s="275"/>
      <c r="F17" s="237"/>
      <c r="G17" s="276"/>
      <c r="H17"/>
    </row>
    <row r="18" spans="1:8" x14ac:dyDescent="0.2">
      <c r="A18" s="272">
        <v>33025</v>
      </c>
      <c r="B18" s="273">
        <v>9.7920277296360547E-2</v>
      </c>
      <c r="C18" s="274">
        <v>6.0179257362356076E-2</v>
      </c>
      <c r="D18" s="275"/>
      <c r="F18" s="237"/>
      <c r="G18" s="276"/>
      <c r="H18"/>
    </row>
    <row r="19" spans="1:8" x14ac:dyDescent="0.2">
      <c r="A19" s="272">
        <v>33055</v>
      </c>
      <c r="B19" s="273">
        <v>9.7835497835497831E-2</v>
      </c>
      <c r="C19" s="274">
        <v>5.8823529411764719E-2</v>
      </c>
      <c r="D19" s="275">
        <f>($B$4*B19+$B$5*$C18+$B$6*($C18-$C15)+$B$7)</f>
        <v>6.0675560015243109E-2</v>
      </c>
      <c r="F19" s="237"/>
      <c r="G19" s="276"/>
      <c r="H19"/>
    </row>
    <row r="20" spans="1:8" x14ac:dyDescent="0.2">
      <c r="A20" s="272">
        <v>33086</v>
      </c>
      <c r="B20" s="273">
        <v>0.10621761658031081</v>
      </c>
      <c r="C20" s="274">
        <v>6.6326530612244694E-2</v>
      </c>
      <c r="D20" s="275">
        <f t="shared" ref="D20:D51" si="0">($B$4*B20+$B$5*$C19+$B$6*($C19-$C16)+$B$7)-($B$4*B19+$B$5*$C18+$B$6*($C18-$C15)+$B$7-$C19)*$B$8</f>
        <v>5.8785590477625466E-2</v>
      </c>
      <c r="E20" s="237">
        <f t="shared" ref="E20:E48" si="1">D19-C19</f>
        <v>1.8520306034783898E-3</v>
      </c>
      <c r="F20" s="237">
        <f t="shared" ref="F20:F48" si="2">D20-C20</f>
        <v>-7.5409401346192284E-3</v>
      </c>
      <c r="G20" s="276">
        <f t="shared" ref="G20:G48" si="3">100*(F20^2)</f>
        <v>5.6865778113911062E-3</v>
      </c>
      <c r="H20"/>
    </row>
    <row r="21" spans="1:8" x14ac:dyDescent="0.2">
      <c r="A21" s="272">
        <v>33117</v>
      </c>
      <c r="B21" s="273">
        <v>0.10891938250428823</v>
      </c>
      <c r="C21" s="274">
        <v>6.9708491761723668E-2</v>
      </c>
      <c r="D21" s="275">
        <f t="shared" si="0"/>
        <v>6.7487897738050709E-2</v>
      </c>
      <c r="E21" s="237">
        <f t="shared" si="1"/>
        <v>-7.5409401346192284E-3</v>
      </c>
      <c r="F21" s="237">
        <f t="shared" si="2"/>
        <v>-2.2205940236729588E-3</v>
      </c>
      <c r="G21" s="276">
        <f t="shared" si="3"/>
        <v>4.9310378179720613E-4</v>
      </c>
      <c r="H21"/>
    </row>
    <row r="22" spans="1:8" x14ac:dyDescent="0.2">
      <c r="A22" s="272">
        <v>33147</v>
      </c>
      <c r="B22" s="273">
        <v>0.10893617021276603</v>
      </c>
      <c r="C22" s="274">
        <v>7.1788413098236692E-2</v>
      </c>
      <c r="D22" s="275">
        <f t="shared" si="0"/>
        <v>7.0719935154353597E-2</v>
      </c>
      <c r="E22" s="237">
        <f t="shared" si="1"/>
        <v>-2.2205940236729588E-3</v>
      </c>
      <c r="F22" s="237">
        <f t="shared" si="2"/>
        <v>-1.0684779438830949E-3</v>
      </c>
      <c r="G22" s="276">
        <f t="shared" si="3"/>
        <v>1.1416451165646461E-4</v>
      </c>
      <c r="H22"/>
    </row>
    <row r="23" spans="1:8" x14ac:dyDescent="0.2">
      <c r="A23" s="272">
        <v>33178</v>
      </c>
      <c r="B23" s="273">
        <v>9.704641350210963E-2</v>
      </c>
      <c r="C23" s="274">
        <v>7.0528967254408048E-2</v>
      </c>
      <c r="D23" s="275">
        <f t="shared" si="0"/>
        <v>7.2563958020629565E-2</v>
      </c>
      <c r="E23" s="237">
        <f t="shared" si="1"/>
        <v>-1.0684779438830949E-3</v>
      </c>
      <c r="F23" s="237">
        <f t="shared" si="2"/>
        <v>2.0349907662215172E-3</v>
      </c>
      <c r="G23" s="276">
        <f t="shared" si="3"/>
        <v>4.1411874186068372E-4</v>
      </c>
      <c r="H23"/>
    </row>
    <row r="24" spans="1:8" x14ac:dyDescent="0.2">
      <c r="A24" s="272">
        <v>33208</v>
      </c>
      <c r="B24" s="273">
        <v>9.3434343434343425E-2</v>
      </c>
      <c r="C24" s="274">
        <v>6.3989962358845576E-2</v>
      </c>
      <c r="D24" s="275">
        <f t="shared" si="0"/>
        <v>7.0171690127501782E-2</v>
      </c>
      <c r="E24" s="237">
        <f t="shared" si="1"/>
        <v>2.0349907662215172E-3</v>
      </c>
      <c r="F24" s="237">
        <f t="shared" si="2"/>
        <v>6.1817277686562061E-3</v>
      </c>
      <c r="G24" s="276">
        <f t="shared" si="3"/>
        <v>3.821375820577524E-3</v>
      </c>
      <c r="H24"/>
    </row>
    <row r="25" spans="1:8" x14ac:dyDescent="0.2">
      <c r="A25" s="272">
        <v>33239</v>
      </c>
      <c r="B25" s="273">
        <v>8.9539748953974874E-2</v>
      </c>
      <c r="C25" s="274">
        <v>6.5838509316770155E-2</v>
      </c>
      <c r="D25" s="275">
        <f t="shared" si="0"/>
        <v>6.2591912834112681E-2</v>
      </c>
      <c r="E25" s="237">
        <f t="shared" si="1"/>
        <v>6.1817277686562061E-3</v>
      </c>
      <c r="F25" s="237">
        <f t="shared" si="2"/>
        <v>-3.2465964826574739E-3</v>
      </c>
      <c r="G25" s="276">
        <f t="shared" si="3"/>
        <v>1.054038872120388E-3</v>
      </c>
      <c r="H25"/>
    </row>
    <row r="26" spans="1:8" x14ac:dyDescent="0.2">
      <c r="A26" s="272">
        <v>33270</v>
      </c>
      <c r="B26" s="273">
        <v>8.9018302828618889E-2</v>
      </c>
      <c r="C26" s="274">
        <v>6.5675340768277524E-2</v>
      </c>
      <c r="D26" s="275">
        <f t="shared" si="0"/>
        <v>6.4899871993516642E-2</v>
      </c>
      <c r="E26" s="237">
        <f t="shared" si="1"/>
        <v>-3.2465964826574739E-3</v>
      </c>
      <c r="F26" s="237">
        <f t="shared" si="2"/>
        <v>-7.7546877476088183E-4</v>
      </c>
      <c r="G26" s="276">
        <f t="shared" si="3"/>
        <v>6.0135182062914325E-5</v>
      </c>
      <c r="H26"/>
    </row>
    <row r="27" spans="1:8" x14ac:dyDescent="0.2">
      <c r="A27" s="272">
        <v>33298</v>
      </c>
      <c r="B27" s="273">
        <v>8.237232289950569E-2</v>
      </c>
      <c r="C27" s="274">
        <v>6.1500615006150117E-2</v>
      </c>
      <c r="D27" s="275">
        <f t="shared" si="0"/>
        <v>6.4526487947793074E-2</v>
      </c>
      <c r="E27" s="237">
        <f t="shared" si="1"/>
        <v>-7.7546877476088183E-4</v>
      </c>
      <c r="F27" s="237">
        <f t="shared" si="2"/>
        <v>3.0258729416429569E-3</v>
      </c>
      <c r="G27" s="276">
        <f t="shared" si="3"/>
        <v>9.1559070589670023E-4</v>
      </c>
      <c r="H27"/>
    </row>
    <row r="28" spans="1:8" x14ac:dyDescent="0.2">
      <c r="A28" s="272">
        <v>33329</v>
      </c>
      <c r="B28" s="273">
        <v>6.3948840927258166E-2</v>
      </c>
      <c r="C28" s="274">
        <v>6.1968408262454533E-2</v>
      </c>
      <c r="D28" s="275">
        <f t="shared" si="0"/>
        <v>5.99908866127647E-2</v>
      </c>
      <c r="E28" s="237">
        <f t="shared" si="1"/>
        <v>3.0258729416429569E-3</v>
      </c>
      <c r="F28" s="237">
        <f t="shared" si="2"/>
        <v>-1.9775216496898326E-3</v>
      </c>
      <c r="G28" s="276">
        <f t="shared" si="3"/>
        <v>3.9105918749919968E-4</v>
      </c>
      <c r="H28"/>
    </row>
    <row r="29" spans="1:8" x14ac:dyDescent="0.2">
      <c r="A29" s="272">
        <v>33359</v>
      </c>
      <c r="B29" s="273">
        <v>5.7844690966719403E-2</v>
      </c>
      <c r="C29" s="274">
        <v>6.1668681983071183E-2</v>
      </c>
      <c r="D29" s="275">
        <f t="shared" si="0"/>
        <v>6.0416716852219561E-2</v>
      </c>
      <c r="E29" s="237">
        <f t="shared" si="1"/>
        <v>-1.9775216496898326E-3</v>
      </c>
      <c r="F29" s="237">
        <f t="shared" si="2"/>
        <v>-1.2519651308516219E-3</v>
      </c>
      <c r="G29" s="276">
        <f t="shared" si="3"/>
        <v>1.5674166888683189E-4</v>
      </c>
      <c r="H29"/>
    </row>
    <row r="30" spans="1:8" x14ac:dyDescent="0.2">
      <c r="A30" s="272">
        <v>33390</v>
      </c>
      <c r="B30" s="273">
        <v>5.8405682715074958E-2</v>
      </c>
      <c r="C30" s="274">
        <v>5.9178743961352698E-2</v>
      </c>
      <c r="D30" s="275">
        <f t="shared" si="0"/>
        <v>6.0110151297096417E-2</v>
      </c>
      <c r="E30" s="237">
        <f t="shared" si="1"/>
        <v>-1.2519651308516219E-3</v>
      </c>
      <c r="F30" s="237">
        <f t="shared" si="2"/>
        <v>9.314073357437197E-4</v>
      </c>
      <c r="G30" s="276">
        <f t="shared" si="3"/>
        <v>8.675196250772143E-5</v>
      </c>
      <c r="H30"/>
    </row>
    <row r="31" spans="1:8" x14ac:dyDescent="0.2">
      <c r="A31" s="272">
        <v>33420</v>
      </c>
      <c r="B31" s="273">
        <v>5.5205047318612088E-2</v>
      </c>
      <c r="C31" s="274">
        <v>6.1594202898550776E-2</v>
      </c>
      <c r="D31" s="275">
        <f t="shared" si="0"/>
        <v>5.7682936613440594E-2</v>
      </c>
      <c r="E31" s="237">
        <f t="shared" si="1"/>
        <v>9.314073357437197E-4</v>
      </c>
      <c r="F31" s="237">
        <f t="shared" si="2"/>
        <v>-3.911266285110182E-3</v>
      </c>
      <c r="G31" s="276">
        <f t="shared" si="3"/>
        <v>1.5298003953039606E-3</v>
      </c>
      <c r="H31"/>
    </row>
    <row r="32" spans="1:8" x14ac:dyDescent="0.2">
      <c r="A32" s="272">
        <v>33451</v>
      </c>
      <c r="B32" s="273">
        <v>4.6838407494145251E-2</v>
      </c>
      <c r="C32" s="274">
        <v>5.1435406698564723E-2</v>
      </c>
      <c r="D32" s="275">
        <f t="shared" si="0"/>
        <v>6.0209105779136934E-2</v>
      </c>
      <c r="E32" s="237">
        <f t="shared" si="1"/>
        <v>-3.911266285110182E-3</v>
      </c>
      <c r="F32" s="237">
        <f t="shared" si="2"/>
        <v>8.7736990805722115E-3</v>
      </c>
      <c r="G32" s="276">
        <f t="shared" si="3"/>
        <v>7.6977795556433673E-3</v>
      </c>
      <c r="H32"/>
    </row>
    <row r="33" spans="1:12" x14ac:dyDescent="0.2">
      <c r="A33" s="272">
        <v>33482</v>
      </c>
      <c r="B33" s="273">
        <v>4.0989945862335508E-2</v>
      </c>
      <c r="C33" s="274">
        <v>4.2654028436018843E-2</v>
      </c>
      <c r="D33" s="275">
        <f t="shared" si="0"/>
        <v>4.8628560205730913E-2</v>
      </c>
      <c r="E33" s="237">
        <f t="shared" si="1"/>
        <v>8.7736990805722115E-3</v>
      </c>
      <c r="F33" s="237">
        <f t="shared" si="2"/>
        <v>5.9745317697120701E-3</v>
      </c>
      <c r="G33" s="276">
        <f t="shared" si="3"/>
        <v>3.5695029867298844E-3</v>
      </c>
      <c r="H33"/>
    </row>
    <row r="34" spans="1:12" x14ac:dyDescent="0.2">
      <c r="A34" s="272">
        <v>33512</v>
      </c>
      <c r="B34" s="273">
        <v>3.683806600153483E-2</v>
      </c>
      <c r="C34" s="274">
        <v>3.6427732079906017E-2</v>
      </c>
      <c r="D34" s="275">
        <f t="shared" si="0"/>
        <v>3.9704900127483955E-2</v>
      </c>
      <c r="E34" s="237">
        <f t="shared" si="1"/>
        <v>5.9745317697120701E-3</v>
      </c>
      <c r="F34" s="237">
        <f t="shared" si="2"/>
        <v>3.2771680475779386E-3</v>
      </c>
      <c r="G34" s="276">
        <f t="shared" si="3"/>
        <v>1.0739830412065797E-3</v>
      </c>
      <c r="H34"/>
    </row>
    <row r="35" spans="1:12" x14ac:dyDescent="0.2">
      <c r="A35" s="272">
        <v>33543</v>
      </c>
      <c r="B35" s="273">
        <v>4.3076923076923013E-2</v>
      </c>
      <c r="C35" s="274">
        <v>0.04</v>
      </c>
      <c r="D35" s="275">
        <f t="shared" si="0"/>
        <v>3.3336414980034854E-2</v>
      </c>
      <c r="E35" s="237">
        <f t="shared" si="1"/>
        <v>3.2771680475779386E-3</v>
      </c>
      <c r="F35" s="237">
        <f t="shared" si="2"/>
        <v>-6.6635850199651472E-3</v>
      </c>
      <c r="G35" s="276">
        <f t="shared" si="3"/>
        <v>4.4403365318303909E-3</v>
      </c>
      <c r="H35"/>
    </row>
    <row r="36" spans="1:12" x14ac:dyDescent="0.2">
      <c r="A36" s="272">
        <v>33573</v>
      </c>
      <c r="B36" s="273">
        <v>4.4649730561970635E-2</v>
      </c>
      <c r="C36" s="274">
        <v>4.1273584905660465E-2</v>
      </c>
      <c r="D36" s="275">
        <f t="shared" si="0"/>
        <v>3.8804552610000036E-2</v>
      </c>
      <c r="E36" s="237">
        <f t="shared" si="1"/>
        <v>-6.6635850199651472E-3</v>
      </c>
      <c r="F36" s="237">
        <f t="shared" si="2"/>
        <v>-2.4690322956604296E-3</v>
      </c>
      <c r="G36" s="276">
        <f t="shared" si="3"/>
        <v>6.0961204770142109E-4</v>
      </c>
      <c r="H36"/>
    </row>
    <row r="37" spans="1:12" x14ac:dyDescent="0.2">
      <c r="A37" s="272">
        <v>33604</v>
      </c>
      <c r="B37" s="273">
        <v>4.1474654377880338E-2</v>
      </c>
      <c r="C37" s="274">
        <v>3.3799533799533821E-2</v>
      </c>
      <c r="D37" s="275">
        <f t="shared" si="0"/>
        <v>4.0686523044216286E-2</v>
      </c>
      <c r="E37" s="237">
        <f t="shared" si="1"/>
        <v>-2.4690322956604296E-3</v>
      </c>
      <c r="F37" s="237">
        <f t="shared" si="2"/>
        <v>6.8869892446824649E-3</v>
      </c>
      <c r="G37" s="276">
        <f t="shared" si="3"/>
        <v>4.7430620856371945E-3</v>
      </c>
      <c r="H37"/>
      <c r="K37" s="9"/>
      <c r="L37" s="9"/>
    </row>
    <row r="38" spans="1:12" x14ac:dyDescent="0.2">
      <c r="A38" s="272">
        <v>33635</v>
      </c>
      <c r="B38" s="273">
        <v>4.1252864782276522E-2</v>
      </c>
      <c r="C38" s="274">
        <v>3.488372093023262E-2</v>
      </c>
      <c r="D38" s="275">
        <f t="shared" si="0"/>
        <v>3.2864612440669551E-2</v>
      </c>
      <c r="E38" s="237">
        <f t="shared" si="1"/>
        <v>6.8869892446824649E-3</v>
      </c>
      <c r="F38" s="237">
        <f t="shared" si="2"/>
        <v>-2.0191084895630693E-3</v>
      </c>
      <c r="G38" s="276">
        <f t="shared" si="3"/>
        <v>4.0767990926256594E-4</v>
      </c>
      <c r="H38"/>
      <c r="K38" s="9"/>
      <c r="L38" s="9"/>
    </row>
    <row r="39" spans="1:12" x14ac:dyDescent="0.2">
      <c r="A39" s="272">
        <v>33664</v>
      </c>
      <c r="B39" s="273">
        <v>4.0334855403348469E-2</v>
      </c>
      <c r="C39" s="274">
        <v>3.939745075318668E-2</v>
      </c>
      <c r="D39" s="275">
        <f t="shared" si="0"/>
        <v>3.4154692620229014E-2</v>
      </c>
      <c r="E39" s="237">
        <f t="shared" si="1"/>
        <v>-2.0191084895630693E-3</v>
      </c>
      <c r="F39" s="237">
        <f t="shared" si="2"/>
        <v>-5.2427581329576659E-3</v>
      </c>
      <c r="G39" s="276">
        <f t="shared" si="3"/>
        <v>2.7486512840693752E-3</v>
      </c>
      <c r="H39"/>
    </row>
    <row r="40" spans="1:12" x14ac:dyDescent="0.2">
      <c r="A40" s="272">
        <v>33695</v>
      </c>
      <c r="B40" s="273">
        <v>4.2824943651390113E-2</v>
      </c>
      <c r="C40" s="274">
        <v>3.0892448512585657E-2</v>
      </c>
      <c r="D40" s="275">
        <f t="shared" si="0"/>
        <v>3.9068337494380656E-2</v>
      </c>
      <c r="E40" s="237">
        <f t="shared" si="1"/>
        <v>-5.2427581329576659E-3</v>
      </c>
      <c r="F40" s="237">
        <f t="shared" si="2"/>
        <v>8.1758889817949987E-3</v>
      </c>
      <c r="G40" s="276">
        <f t="shared" si="3"/>
        <v>6.6845160642636861E-3</v>
      </c>
      <c r="H40"/>
    </row>
    <row r="41" spans="1:12" x14ac:dyDescent="0.2">
      <c r="A41" s="272">
        <v>33725</v>
      </c>
      <c r="B41" s="273">
        <v>4.3445692883895326E-2</v>
      </c>
      <c r="C41" s="274">
        <v>2.8473804100227706E-2</v>
      </c>
      <c r="D41" s="275">
        <f t="shared" si="0"/>
        <v>3.0084954019488731E-2</v>
      </c>
      <c r="E41" s="237">
        <f t="shared" si="1"/>
        <v>8.1758889817949987E-3</v>
      </c>
      <c r="F41" s="237">
        <f t="shared" si="2"/>
        <v>1.6111499192610242E-3</v>
      </c>
      <c r="G41" s="276">
        <f t="shared" si="3"/>
        <v>2.5958040623348043E-4</v>
      </c>
      <c r="H41"/>
    </row>
    <row r="42" spans="1:12" x14ac:dyDescent="0.2">
      <c r="A42" s="272">
        <v>33756</v>
      </c>
      <c r="B42" s="273">
        <v>3.8777032065622885E-2</v>
      </c>
      <c r="C42" s="274">
        <v>3.0786773090079933E-2</v>
      </c>
      <c r="D42" s="275">
        <f t="shared" si="0"/>
        <v>2.7678870402804295E-2</v>
      </c>
      <c r="E42" s="237">
        <f t="shared" si="1"/>
        <v>1.6111499192610242E-3</v>
      </c>
      <c r="F42" s="237">
        <f t="shared" si="2"/>
        <v>-3.1079026872756384E-3</v>
      </c>
      <c r="G42" s="276">
        <f t="shared" si="3"/>
        <v>9.6590591135751341E-4</v>
      </c>
      <c r="H42"/>
    </row>
    <row r="43" spans="1:12" x14ac:dyDescent="0.2">
      <c r="A43" s="272">
        <v>33786</v>
      </c>
      <c r="B43" s="273">
        <v>3.7369207772795177E-2</v>
      </c>
      <c r="C43" s="274">
        <v>2.8441410693970326E-2</v>
      </c>
      <c r="D43" s="275">
        <f t="shared" si="0"/>
        <v>2.9933770791150192E-2</v>
      </c>
      <c r="E43" s="237">
        <f t="shared" si="1"/>
        <v>-3.1079026872756384E-3</v>
      </c>
      <c r="F43" s="237">
        <f t="shared" si="2"/>
        <v>1.4923600971798665E-3</v>
      </c>
      <c r="G43" s="276">
        <f t="shared" si="3"/>
        <v>2.2271386596547005E-4</v>
      </c>
      <c r="H43"/>
    </row>
    <row r="44" spans="1:12" x14ac:dyDescent="0.2">
      <c r="A44" s="272">
        <v>33817</v>
      </c>
      <c r="B44" s="273">
        <v>3.5794183445190253E-2</v>
      </c>
      <c r="C44" s="274">
        <v>2.7303754266211566E-2</v>
      </c>
      <c r="D44" s="275">
        <f t="shared" si="0"/>
        <v>2.8007830929140623E-2</v>
      </c>
      <c r="E44" s="237">
        <f t="shared" si="1"/>
        <v>1.4923600971798665E-3</v>
      </c>
      <c r="F44" s="237">
        <f t="shared" si="2"/>
        <v>7.040766629290568E-4</v>
      </c>
      <c r="G44" s="276">
        <f t="shared" si="3"/>
        <v>4.957239472813167E-5</v>
      </c>
      <c r="H44"/>
    </row>
    <row r="45" spans="1:12" x14ac:dyDescent="0.2">
      <c r="A45" s="272">
        <v>33848</v>
      </c>
      <c r="B45" s="273">
        <v>3.5661218424962948E-2</v>
      </c>
      <c r="C45" s="274">
        <v>2.7272727272727337E-2</v>
      </c>
      <c r="D45" s="275">
        <f t="shared" si="0"/>
        <v>2.709132472073849E-2</v>
      </c>
      <c r="E45" s="237">
        <f t="shared" si="1"/>
        <v>7.040766629290568E-4</v>
      </c>
      <c r="F45" s="237">
        <f t="shared" si="2"/>
        <v>-1.8140255198884764E-4</v>
      </c>
      <c r="G45" s="276">
        <f t="shared" si="3"/>
        <v>3.2906885868066574E-6</v>
      </c>
      <c r="H45"/>
    </row>
    <row r="46" spans="1:12" x14ac:dyDescent="0.2">
      <c r="A46" s="272">
        <v>33878</v>
      </c>
      <c r="B46" s="273">
        <v>3.552923760177662E-2</v>
      </c>
      <c r="C46" s="274">
        <v>2.8344671201814053E-2</v>
      </c>
      <c r="D46" s="275">
        <f t="shared" si="0"/>
        <v>2.6882961531747327E-2</v>
      </c>
      <c r="E46" s="237">
        <f t="shared" si="1"/>
        <v>-1.8140255198884764E-4</v>
      </c>
      <c r="F46" s="237">
        <f t="shared" si="2"/>
        <v>-1.4617096700667263E-3</v>
      </c>
      <c r="G46" s="276">
        <f t="shared" si="3"/>
        <v>2.1365951595665782E-4</v>
      </c>
      <c r="H46"/>
    </row>
    <row r="47" spans="1:12" x14ac:dyDescent="0.2">
      <c r="A47" s="272">
        <v>33909</v>
      </c>
      <c r="B47" s="273">
        <v>3.0235988200590036E-2</v>
      </c>
      <c r="C47" s="274">
        <v>3.1674208144796268E-2</v>
      </c>
      <c r="D47" s="275">
        <f t="shared" si="0"/>
        <v>2.8162441316818852E-2</v>
      </c>
      <c r="E47" s="237">
        <f t="shared" si="1"/>
        <v>-1.4617096700667263E-3</v>
      </c>
      <c r="F47" s="237">
        <f t="shared" si="2"/>
        <v>-3.5117668279774153E-3</v>
      </c>
      <c r="G47" s="276">
        <f t="shared" si="3"/>
        <v>1.2332506254082558E-3</v>
      </c>
      <c r="H47"/>
    </row>
    <row r="48" spans="1:12" x14ac:dyDescent="0.2">
      <c r="A48" s="272">
        <v>33939</v>
      </c>
      <c r="B48" s="273">
        <v>2.5792188651436954E-2</v>
      </c>
      <c r="C48" s="274">
        <v>3.2842582106455298E-2</v>
      </c>
      <c r="D48" s="275">
        <f t="shared" si="0"/>
        <v>3.1758376735289494E-2</v>
      </c>
      <c r="E48" s="237">
        <f t="shared" si="1"/>
        <v>-3.5117668279774153E-3</v>
      </c>
      <c r="F48" s="237">
        <f t="shared" si="2"/>
        <v>-1.0842053711658042E-3</v>
      </c>
      <c r="G48" s="276">
        <f t="shared" si="3"/>
        <v>1.1755012868647793E-4</v>
      </c>
      <c r="H48"/>
    </row>
    <row r="49" spans="1:8" x14ac:dyDescent="0.2">
      <c r="A49" s="272">
        <v>33970</v>
      </c>
      <c r="B49" s="273">
        <v>1.6961651917404286E-2</v>
      </c>
      <c r="C49" s="274">
        <v>3.4949267192784683E-2</v>
      </c>
      <c r="D49" s="275">
        <f t="shared" si="0"/>
        <v>3.2557613772630972E-2</v>
      </c>
      <c r="E49" s="237">
        <f t="shared" ref="E49:E80" si="4">D48-C48</f>
        <v>-1.0842053711658042E-3</v>
      </c>
      <c r="F49" s="237">
        <f t="shared" ref="F49:F80" si="5">D49-C49</f>
        <v>-2.391653420153711E-3</v>
      </c>
      <c r="G49" s="276">
        <f t="shared" ref="G49:G80" si="6">100*(F49^2)</f>
        <v>5.7200060821329432E-4</v>
      </c>
      <c r="H49"/>
    </row>
    <row r="50" spans="1:8" x14ac:dyDescent="0.2">
      <c r="A50" s="272">
        <v>34001</v>
      </c>
      <c r="B50" s="273">
        <v>1.8341892883345645E-2</v>
      </c>
      <c r="C50" s="274">
        <v>3.7078651685393149E-2</v>
      </c>
      <c r="D50" s="275">
        <f t="shared" si="0"/>
        <v>3.4770160530164622E-2</v>
      </c>
      <c r="E50" s="237">
        <f t="shared" si="4"/>
        <v>-2.391653420153711E-3</v>
      </c>
      <c r="F50" s="237">
        <f t="shared" si="5"/>
        <v>-2.3084911552285273E-3</v>
      </c>
      <c r="G50" s="276">
        <f t="shared" si="6"/>
        <v>5.3291314137683405E-4</v>
      </c>
      <c r="H50"/>
    </row>
    <row r="51" spans="1:8" x14ac:dyDescent="0.2">
      <c r="A51" s="272">
        <v>34029</v>
      </c>
      <c r="B51" s="273">
        <v>1.9019751280175745E-2</v>
      </c>
      <c r="C51" s="274">
        <v>3.6789297658862852E-2</v>
      </c>
      <c r="D51" s="275">
        <f t="shared" si="0"/>
        <v>3.6681269370936812E-2</v>
      </c>
      <c r="E51" s="237">
        <f t="shared" si="4"/>
        <v>-2.3084911552285273E-3</v>
      </c>
      <c r="F51" s="237">
        <f t="shared" si="5"/>
        <v>-1.0802828792604025E-4</v>
      </c>
      <c r="G51" s="276">
        <f t="shared" si="6"/>
        <v>1.1670110992231453E-6</v>
      </c>
      <c r="H51"/>
    </row>
    <row r="52" spans="1:8" x14ac:dyDescent="0.2">
      <c r="A52" s="272">
        <v>34060</v>
      </c>
      <c r="B52" s="273">
        <v>1.2968299711815456E-2</v>
      </c>
      <c r="C52" s="274">
        <v>3.9955604883462836E-2</v>
      </c>
      <c r="D52" s="275">
        <f t="shared" ref="D52:D83" si="7">($B$4*B52+$B$5*$C51+$B$6*($C51-$C48)+$B$7)-($B$4*B51+$B$5*$C50+$B$6*($C50-$C47)+$B$7-$C51)*$B$8</f>
        <v>3.5928845755857329E-2</v>
      </c>
      <c r="E52" s="237">
        <f t="shared" si="4"/>
        <v>-1.0802828792604025E-4</v>
      </c>
      <c r="F52" s="237">
        <f t="shared" si="5"/>
        <v>-4.0267591276055073E-3</v>
      </c>
      <c r="G52" s="276">
        <f t="shared" si="6"/>
        <v>1.6214789071754268E-3</v>
      </c>
      <c r="H52"/>
    </row>
    <row r="53" spans="1:8" x14ac:dyDescent="0.2">
      <c r="A53" s="272">
        <v>34090</v>
      </c>
      <c r="B53" s="273">
        <v>1.2921751615218913E-2</v>
      </c>
      <c r="C53" s="274">
        <v>3.9867109634551534E-2</v>
      </c>
      <c r="D53" s="275">
        <f t="shared" si="7"/>
        <v>3.9272538380388189E-2</v>
      </c>
      <c r="E53" s="237">
        <f t="shared" si="4"/>
        <v>-4.0267591276055073E-3</v>
      </c>
      <c r="F53" s="237">
        <f t="shared" si="5"/>
        <v>-5.9457125416334522E-4</v>
      </c>
      <c r="G53" s="276">
        <f t="shared" si="6"/>
        <v>3.5351497627737324E-5</v>
      </c>
      <c r="H53"/>
    </row>
    <row r="54" spans="1:8" x14ac:dyDescent="0.2">
      <c r="A54" s="272">
        <v>34121</v>
      </c>
      <c r="B54" s="273">
        <v>1.2203876525484381E-2</v>
      </c>
      <c r="C54" s="274">
        <v>4.0929203539822989E-2</v>
      </c>
      <c r="D54" s="275">
        <f t="shared" si="7"/>
        <v>3.8734396686576779E-2</v>
      </c>
      <c r="E54" s="237">
        <f t="shared" si="4"/>
        <v>-5.9457125416334522E-4</v>
      </c>
      <c r="F54" s="237">
        <f t="shared" si="5"/>
        <v>-2.1948068532462103E-3</v>
      </c>
      <c r="G54" s="276">
        <f t="shared" si="6"/>
        <v>4.817177123056532E-4</v>
      </c>
      <c r="H54"/>
    </row>
    <row r="55" spans="1:8" x14ac:dyDescent="0.2">
      <c r="A55" s="272">
        <v>34151</v>
      </c>
      <c r="B55" s="273">
        <v>1.3688760806916278E-2</v>
      </c>
      <c r="C55" s="274">
        <v>4.2035398230088505E-2</v>
      </c>
      <c r="D55" s="275">
        <f t="shared" si="7"/>
        <v>4.0010836494567784E-2</v>
      </c>
      <c r="E55" s="237">
        <f t="shared" si="4"/>
        <v>-2.1948068532462103E-3</v>
      </c>
      <c r="F55" s="237">
        <f t="shared" si="5"/>
        <v>-2.0245617355207218E-3</v>
      </c>
      <c r="G55" s="276">
        <f t="shared" si="6"/>
        <v>4.098850220934677E-4</v>
      </c>
      <c r="H55"/>
    </row>
    <row r="56" spans="1:8" x14ac:dyDescent="0.2">
      <c r="A56" s="272">
        <v>34182</v>
      </c>
      <c r="B56" s="273">
        <v>1.7278617710583255E-2</v>
      </c>
      <c r="C56" s="274">
        <v>4.4296788482834915E-2</v>
      </c>
      <c r="D56" s="275">
        <f t="shared" si="7"/>
        <v>4.0954938102996982E-2</v>
      </c>
      <c r="E56" s="237">
        <f t="shared" si="4"/>
        <v>-2.0245617355207218E-3</v>
      </c>
      <c r="F56" s="237">
        <f t="shared" si="5"/>
        <v>-3.3418503798379323E-3</v>
      </c>
      <c r="G56" s="276">
        <f t="shared" si="6"/>
        <v>1.1167963961222931E-3</v>
      </c>
      <c r="H56"/>
    </row>
    <row r="57" spans="1:8" x14ac:dyDescent="0.2">
      <c r="A57" s="272">
        <v>34213</v>
      </c>
      <c r="B57" s="273">
        <v>1.7934002869440357E-2</v>
      </c>
      <c r="C57" s="274">
        <v>4.31415929203538E-2</v>
      </c>
      <c r="D57" s="275">
        <f t="shared" si="7"/>
        <v>4.3433387259950287E-2</v>
      </c>
      <c r="E57" s="237">
        <f t="shared" si="4"/>
        <v>-3.3418503798379323E-3</v>
      </c>
      <c r="F57" s="237">
        <f t="shared" si="5"/>
        <v>2.9179433959648782E-4</v>
      </c>
      <c r="G57" s="276">
        <f t="shared" si="6"/>
        <v>8.5143936620550464E-6</v>
      </c>
      <c r="H57"/>
    </row>
    <row r="58" spans="1:8" x14ac:dyDescent="0.2">
      <c r="A58" s="272">
        <v>34243</v>
      </c>
      <c r="B58" s="273">
        <v>1.3581129378127166E-2</v>
      </c>
      <c r="C58" s="274">
        <v>4.0793825799338546E-2</v>
      </c>
      <c r="D58" s="275">
        <f t="shared" si="7"/>
        <v>4.1751088196074509E-2</v>
      </c>
      <c r="E58" s="237">
        <f t="shared" si="4"/>
        <v>2.9179433959648782E-4</v>
      </c>
      <c r="F58" s="237">
        <f t="shared" si="5"/>
        <v>9.5726239673596392E-4</v>
      </c>
      <c r="G58" s="276">
        <f t="shared" si="6"/>
        <v>9.1635129620468194E-5</v>
      </c>
      <c r="H58"/>
    </row>
    <row r="59" spans="1:8" x14ac:dyDescent="0.2">
      <c r="A59" s="272">
        <v>34274</v>
      </c>
      <c r="B59" s="273">
        <v>1.3600572655690701E-2</v>
      </c>
      <c r="C59" s="274">
        <v>3.5087719298245723E-2</v>
      </c>
      <c r="D59" s="275">
        <f t="shared" si="7"/>
        <v>3.9128314697917707E-2</v>
      </c>
      <c r="E59" s="237">
        <f t="shared" si="4"/>
        <v>9.5726239673596392E-4</v>
      </c>
      <c r="F59" s="237">
        <f t="shared" si="5"/>
        <v>4.040595399671984E-3</v>
      </c>
      <c r="G59" s="276">
        <f t="shared" si="6"/>
        <v>1.6326411183850398E-3</v>
      </c>
      <c r="H59"/>
    </row>
    <row r="60" spans="1:8" x14ac:dyDescent="0.2">
      <c r="A60" s="272">
        <v>34304</v>
      </c>
      <c r="B60" s="273">
        <v>1.9396551724138122E-2</v>
      </c>
      <c r="C60" s="274">
        <v>4.0570175438596534E-2</v>
      </c>
      <c r="D60" s="275">
        <f t="shared" si="7"/>
        <v>3.2912202828238805E-2</v>
      </c>
      <c r="E60" s="237">
        <f t="shared" si="4"/>
        <v>4.040595399671984E-3</v>
      </c>
      <c r="F60" s="237">
        <f t="shared" si="5"/>
        <v>-7.6579726103577286E-3</v>
      </c>
      <c r="G60" s="276">
        <f t="shared" si="6"/>
        <v>5.8644544500989163E-3</v>
      </c>
      <c r="H60"/>
    </row>
    <row r="61" spans="1:8" x14ac:dyDescent="0.2">
      <c r="A61" s="272">
        <v>34335</v>
      </c>
      <c r="B61" s="273">
        <v>2.4655547498187103E-2</v>
      </c>
      <c r="C61" s="274">
        <v>3.7037037037037202E-2</v>
      </c>
      <c r="D61" s="275">
        <f t="shared" si="7"/>
        <v>3.9676212599452906E-2</v>
      </c>
      <c r="E61" s="237">
        <f t="shared" si="4"/>
        <v>-7.6579726103577286E-3</v>
      </c>
      <c r="F61" s="237">
        <f t="shared" si="5"/>
        <v>2.6391755624157048E-3</v>
      </c>
      <c r="G61" s="276">
        <f t="shared" si="6"/>
        <v>6.9652476492522517E-4</v>
      </c>
      <c r="H61"/>
    </row>
    <row r="62" spans="1:8" x14ac:dyDescent="0.2">
      <c r="A62" s="272">
        <v>34366</v>
      </c>
      <c r="B62" s="273">
        <v>2.3775216138328448E-2</v>
      </c>
      <c r="C62" s="274">
        <v>3.2502708559046578E-2</v>
      </c>
      <c r="D62" s="275">
        <f t="shared" si="7"/>
        <v>3.5565164532036633E-2</v>
      </c>
      <c r="E62" s="237">
        <f t="shared" si="4"/>
        <v>2.6391755624157048E-3</v>
      </c>
      <c r="F62" s="237">
        <f t="shared" si="5"/>
        <v>3.0624559729900552E-3</v>
      </c>
      <c r="G62" s="276">
        <f t="shared" si="6"/>
        <v>9.3786365865024658E-4</v>
      </c>
      <c r="H62"/>
    </row>
    <row r="63" spans="1:8" x14ac:dyDescent="0.2">
      <c r="A63" s="272">
        <v>34394</v>
      </c>
      <c r="B63" s="273">
        <v>2.2972002871500363E-2</v>
      </c>
      <c r="C63" s="274">
        <v>2.5806451612903292E-2</v>
      </c>
      <c r="D63" s="275">
        <f t="shared" si="7"/>
        <v>3.1306369505830746E-2</v>
      </c>
      <c r="E63" s="237">
        <f t="shared" si="4"/>
        <v>3.0624559729900552E-3</v>
      </c>
      <c r="F63" s="237">
        <f t="shared" si="5"/>
        <v>5.4999178929274542E-3</v>
      </c>
      <c r="G63" s="276">
        <f t="shared" si="6"/>
        <v>3.0249096828943566E-3</v>
      </c>
      <c r="H63"/>
    </row>
    <row r="64" spans="1:8" x14ac:dyDescent="0.2">
      <c r="A64" s="272">
        <v>34425</v>
      </c>
      <c r="B64" s="273">
        <v>2.560455192034139E-2</v>
      </c>
      <c r="C64" s="274">
        <v>2.1344717182497419E-2</v>
      </c>
      <c r="D64" s="275">
        <f t="shared" si="7"/>
        <v>2.3675768574631492E-2</v>
      </c>
      <c r="E64" s="237">
        <f t="shared" si="4"/>
        <v>5.4999178929274542E-3</v>
      </c>
      <c r="F64" s="237">
        <f t="shared" si="5"/>
        <v>2.3310513921340724E-3</v>
      </c>
      <c r="G64" s="276">
        <f t="shared" si="6"/>
        <v>5.433800592770197E-4</v>
      </c>
      <c r="H64"/>
    </row>
    <row r="65" spans="1:8" x14ac:dyDescent="0.2">
      <c r="A65" s="272">
        <v>34455</v>
      </c>
      <c r="B65" s="273">
        <v>2.5513819985825581E-2</v>
      </c>
      <c r="C65" s="274">
        <v>2.2364217252396124E-2</v>
      </c>
      <c r="D65" s="275">
        <f t="shared" si="7"/>
        <v>1.956353693675645E-2</v>
      </c>
      <c r="E65" s="237">
        <f t="shared" si="4"/>
        <v>2.3310513921340724E-3</v>
      </c>
      <c r="F65" s="237">
        <f t="shared" si="5"/>
        <v>-2.800680315639674E-3</v>
      </c>
      <c r="G65" s="276">
        <f t="shared" si="6"/>
        <v>7.8438102304115439E-4</v>
      </c>
      <c r="H65"/>
    </row>
    <row r="66" spans="1:8" x14ac:dyDescent="0.2">
      <c r="A66" s="272">
        <v>34486</v>
      </c>
      <c r="B66" s="273">
        <v>2.6241134751773032E-2</v>
      </c>
      <c r="C66" s="274">
        <v>2.1253985122210439E-2</v>
      </c>
      <c r="D66" s="275">
        <f t="shared" si="7"/>
        <v>2.145749154856514E-2</v>
      </c>
      <c r="E66" s="237">
        <f t="shared" si="4"/>
        <v>-2.800680315639674E-3</v>
      </c>
      <c r="F66" s="237">
        <f t="shared" si="5"/>
        <v>2.0350642635470068E-4</v>
      </c>
      <c r="G66" s="276">
        <f t="shared" si="6"/>
        <v>4.141486556766121E-6</v>
      </c>
      <c r="H66"/>
    </row>
    <row r="67" spans="1:8" x14ac:dyDescent="0.2">
      <c r="A67" s="272">
        <v>34516</v>
      </c>
      <c r="B67" s="273">
        <v>2.3454157782516027E-2</v>
      </c>
      <c r="C67" s="274">
        <v>2.0169851380042347E-2</v>
      </c>
      <c r="D67" s="275">
        <f t="shared" si="7"/>
        <v>2.0708854288189298E-2</v>
      </c>
      <c r="E67" s="237">
        <f t="shared" si="4"/>
        <v>2.0350642635470068E-4</v>
      </c>
      <c r="F67" s="237">
        <f t="shared" si="5"/>
        <v>5.3900290814695023E-4</v>
      </c>
      <c r="G67" s="276">
        <f t="shared" si="6"/>
        <v>2.9052413499086966E-5</v>
      </c>
      <c r="H67"/>
    </row>
    <row r="68" spans="1:8" x14ac:dyDescent="0.2">
      <c r="A68" s="272">
        <v>34547</v>
      </c>
      <c r="B68" s="273">
        <v>2.406227883934875E-2</v>
      </c>
      <c r="C68" s="274">
        <v>2.2269353128314018E-2</v>
      </c>
      <c r="D68" s="275">
        <f t="shared" si="7"/>
        <v>2.0009518769135586E-2</v>
      </c>
      <c r="E68" s="237">
        <f t="shared" si="4"/>
        <v>5.3900290814695023E-4</v>
      </c>
      <c r="F68" s="237">
        <f t="shared" si="5"/>
        <v>-2.2598343591784323E-3</v>
      </c>
      <c r="G68" s="276">
        <f t="shared" si="6"/>
        <v>5.1068513309233965E-4</v>
      </c>
      <c r="H68"/>
    </row>
    <row r="69" spans="1:8" x14ac:dyDescent="0.2">
      <c r="A69" s="272">
        <v>34578</v>
      </c>
      <c r="B69" s="273">
        <v>2.1846370683579863E-2</v>
      </c>
      <c r="C69" s="274">
        <v>2.3329798515376421E-2</v>
      </c>
      <c r="D69" s="275">
        <f t="shared" si="7"/>
        <v>2.2213996534565253E-2</v>
      </c>
      <c r="E69" s="237">
        <f t="shared" si="4"/>
        <v>-2.2598343591784323E-3</v>
      </c>
      <c r="F69" s="237">
        <f t="shared" si="5"/>
        <v>-1.115801980811168E-3</v>
      </c>
      <c r="G69" s="276">
        <f t="shared" si="6"/>
        <v>1.2450140603821261E-4</v>
      </c>
      <c r="H69"/>
    </row>
    <row r="70" spans="1:8" x14ac:dyDescent="0.2">
      <c r="A70" s="272">
        <v>34608</v>
      </c>
      <c r="B70" s="273">
        <v>2.3977433004231052E-2</v>
      </c>
      <c r="C70" s="274">
        <v>2.3305084745762539E-2</v>
      </c>
      <c r="D70" s="275">
        <f t="shared" si="7"/>
        <v>2.3436402642416355E-2</v>
      </c>
      <c r="E70" s="237">
        <f t="shared" si="4"/>
        <v>-1.115801980811168E-3</v>
      </c>
      <c r="F70" s="237">
        <f t="shared" si="5"/>
        <v>1.3131789665381602E-4</v>
      </c>
      <c r="G70" s="276">
        <f t="shared" si="6"/>
        <v>1.7244389981582306E-6</v>
      </c>
      <c r="H70"/>
    </row>
    <row r="71" spans="1:8" x14ac:dyDescent="0.2">
      <c r="A71" s="272">
        <v>34639</v>
      </c>
      <c r="B71" s="273">
        <v>2.6129943502825048E-2</v>
      </c>
      <c r="C71" s="274">
        <v>2.5423728813559254E-2</v>
      </c>
      <c r="D71" s="275">
        <f t="shared" si="7"/>
        <v>2.3500075065367311E-2</v>
      </c>
      <c r="E71" s="237">
        <f t="shared" si="4"/>
        <v>1.3131789665381602E-4</v>
      </c>
      <c r="F71" s="237">
        <f t="shared" si="5"/>
        <v>-1.9236537481919433E-3</v>
      </c>
      <c r="G71" s="276">
        <f t="shared" si="6"/>
        <v>3.7004437429329122E-4</v>
      </c>
      <c r="H71"/>
    </row>
    <row r="72" spans="1:8" x14ac:dyDescent="0.2">
      <c r="A72" s="272">
        <v>34669</v>
      </c>
      <c r="B72" s="273">
        <v>2.8893587033121948E-2</v>
      </c>
      <c r="C72" s="274">
        <v>2.6343519494204326E-2</v>
      </c>
      <c r="D72" s="275">
        <f t="shared" si="7"/>
        <v>2.5718285218321701E-2</v>
      </c>
      <c r="E72" s="237">
        <f t="shared" si="4"/>
        <v>-1.9236537481919433E-3</v>
      </c>
      <c r="F72" s="237">
        <f t="shared" si="5"/>
        <v>-6.2523427588262459E-4</v>
      </c>
      <c r="G72" s="276">
        <f t="shared" si="6"/>
        <v>3.9091789973846994E-5</v>
      </c>
      <c r="H72"/>
    </row>
    <row r="73" spans="1:8" x14ac:dyDescent="0.2">
      <c r="A73" s="272">
        <v>34700</v>
      </c>
      <c r="B73" s="273">
        <v>3.3262561924982226E-2</v>
      </c>
      <c r="C73" s="274">
        <v>3.5714285714285587E-2</v>
      </c>
      <c r="D73" s="275">
        <f t="shared" si="7"/>
        <v>2.6631585347918589E-2</v>
      </c>
      <c r="E73" s="237">
        <f t="shared" si="4"/>
        <v>-6.2523427588262459E-4</v>
      </c>
      <c r="F73" s="237">
        <f t="shared" si="5"/>
        <v>-9.0827003663669983E-3</v>
      </c>
      <c r="G73" s="276">
        <f t="shared" si="6"/>
        <v>8.2495445945203211E-3</v>
      </c>
      <c r="H73"/>
    </row>
    <row r="74" spans="1:8" x14ac:dyDescent="0.2">
      <c r="A74" s="272">
        <v>34731</v>
      </c>
      <c r="B74" s="273">
        <v>3.3779028852920501E-2</v>
      </c>
      <c r="C74" s="274">
        <v>3.6726128016788984E-2</v>
      </c>
      <c r="D74" s="275">
        <f t="shared" si="7"/>
        <v>3.6992851452146001E-2</v>
      </c>
      <c r="E74" s="237">
        <f t="shared" si="4"/>
        <v>-9.0827003663669983E-3</v>
      </c>
      <c r="F74" s="237">
        <f t="shared" si="5"/>
        <v>2.6672343535701776E-4</v>
      </c>
      <c r="G74" s="276">
        <f t="shared" si="6"/>
        <v>7.1141390968649237E-6</v>
      </c>
      <c r="H74"/>
    </row>
    <row r="75" spans="1:8" x14ac:dyDescent="0.2">
      <c r="A75" s="272">
        <v>34759</v>
      </c>
      <c r="B75" s="273">
        <v>3.5087719298245723E-2</v>
      </c>
      <c r="C75" s="274">
        <v>3.8784067085953833E-2</v>
      </c>
      <c r="D75" s="275">
        <f t="shared" si="7"/>
        <v>3.7298997343833191E-2</v>
      </c>
      <c r="E75" s="237">
        <f t="shared" si="4"/>
        <v>2.6672343535701776E-4</v>
      </c>
      <c r="F75" s="237">
        <f t="shared" si="5"/>
        <v>-1.4850697421206413E-3</v>
      </c>
      <c r="G75" s="276">
        <f t="shared" si="6"/>
        <v>2.2054321389622679E-4</v>
      </c>
      <c r="H75"/>
    </row>
    <row r="76" spans="1:8" x14ac:dyDescent="0.2">
      <c r="A76" s="272">
        <v>34790</v>
      </c>
      <c r="B76" s="273">
        <v>3.3287101248266282E-2</v>
      </c>
      <c r="C76" s="274">
        <v>4.0752351097178563E-2</v>
      </c>
      <c r="D76" s="275">
        <f t="shared" si="7"/>
        <v>3.9378169005649021E-2</v>
      </c>
      <c r="E76" s="237">
        <f t="shared" si="4"/>
        <v>-1.4850697421206413E-3</v>
      </c>
      <c r="F76" s="237">
        <f t="shared" si="5"/>
        <v>-1.3741820915295425E-3</v>
      </c>
      <c r="G76" s="276">
        <f t="shared" si="6"/>
        <v>1.8883764206805077E-4</v>
      </c>
      <c r="H76"/>
    </row>
    <row r="77" spans="1:8" x14ac:dyDescent="0.2">
      <c r="A77" s="272">
        <v>34820</v>
      </c>
      <c r="B77" s="273">
        <v>3.3863165169315979E-2</v>
      </c>
      <c r="C77" s="274">
        <v>4.0625000000000133E-2</v>
      </c>
      <c r="D77" s="275">
        <f t="shared" si="7"/>
        <v>4.0509256623875708E-2</v>
      </c>
      <c r="E77" s="237">
        <f t="shared" si="4"/>
        <v>-1.3741820915295425E-3</v>
      </c>
      <c r="F77" s="237">
        <f t="shared" si="5"/>
        <v>-1.1574337612442476E-4</v>
      </c>
      <c r="G77" s="276">
        <f t="shared" si="6"/>
        <v>1.3396529116680058E-6</v>
      </c>
      <c r="H77"/>
    </row>
    <row r="78" spans="1:8" x14ac:dyDescent="0.2">
      <c r="A78" s="272">
        <v>34851</v>
      </c>
      <c r="B78" s="273">
        <v>3.5245335176226744E-2</v>
      </c>
      <c r="C78" s="274">
        <v>4.058272632674309E-2</v>
      </c>
      <c r="D78" s="275">
        <f t="shared" si="7"/>
        <v>4.0234523471734784E-2</v>
      </c>
      <c r="E78" s="237">
        <f t="shared" si="4"/>
        <v>-1.1574337612442476E-4</v>
      </c>
      <c r="F78" s="237">
        <f t="shared" si="5"/>
        <v>-3.4820285500830606E-4</v>
      </c>
      <c r="G78" s="276">
        <f t="shared" si="6"/>
        <v>1.2124522823593542E-5</v>
      </c>
      <c r="H78"/>
    </row>
    <row r="79" spans="1:8" x14ac:dyDescent="0.2">
      <c r="A79" s="272">
        <v>34881</v>
      </c>
      <c r="B79" s="273">
        <v>3.5416666666666652E-2</v>
      </c>
      <c r="C79" s="274">
        <v>4.3704474505723345E-2</v>
      </c>
      <c r="D79" s="275">
        <f t="shared" si="7"/>
        <v>3.9998813434669864E-2</v>
      </c>
      <c r="E79" s="237">
        <f t="shared" si="4"/>
        <v>-3.4820285500830606E-4</v>
      </c>
      <c r="F79" s="237">
        <f t="shared" si="5"/>
        <v>-3.7056610710534815E-3</v>
      </c>
      <c r="G79" s="276">
        <f t="shared" si="6"/>
        <v>1.3731923973521235E-3</v>
      </c>
      <c r="H79"/>
    </row>
    <row r="80" spans="1:8" x14ac:dyDescent="0.2">
      <c r="A80" s="272">
        <v>34912</v>
      </c>
      <c r="B80" s="273">
        <v>3.5936420179682127E-2</v>
      </c>
      <c r="C80" s="274">
        <v>4.1493775933610033E-2</v>
      </c>
      <c r="D80" s="275">
        <f t="shared" si="7"/>
        <v>4.3300676284841383E-2</v>
      </c>
      <c r="E80" s="237">
        <f t="shared" si="4"/>
        <v>-3.7056610710534815E-3</v>
      </c>
      <c r="F80" s="237">
        <f t="shared" si="5"/>
        <v>1.8069003512313497E-3</v>
      </c>
      <c r="G80" s="276">
        <f t="shared" si="6"/>
        <v>3.2648888792799751E-4</v>
      </c>
      <c r="H80"/>
    </row>
    <row r="81" spans="1:8" x14ac:dyDescent="0.2">
      <c r="A81" s="272">
        <v>34943</v>
      </c>
      <c r="B81" s="273">
        <v>3.8620689655172402E-2</v>
      </c>
      <c r="C81" s="274">
        <v>4.2487046632124326E-2</v>
      </c>
      <c r="D81" s="275">
        <f t="shared" si="7"/>
        <v>4.0738745694882152E-2</v>
      </c>
      <c r="E81" s="237">
        <f t="shared" ref="E81:E112" si="8">D80-C80</f>
        <v>1.8069003512313497E-3</v>
      </c>
      <c r="F81" s="237">
        <f t="shared" ref="F81:F112" si="9">D81-C81</f>
        <v>-1.748300937242174E-3</v>
      </c>
      <c r="G81" s="276">
        <f t="shared" ref="G81:G112" si="10">100*(F81^2)</f>
        <v>3.0565561671618642E-4</v>
      </c>
      <c r="H81"/>
    </row>
    <row r="82" spans="1:8" x14ac:dyDescent="0.2">
      <c r="A82" s="272">
        <v>34973</v>
      </c>
      <c r="B82" s="273">
        <v>3.1680440771350016E-2</v>
      </c>
      <c r="C82" s="274">
        <v>4.2443064182194679E-2</v>
      </c>
      <c r="D82" s="275">
        <f t="shared" si="7"/>
        <v>4.1776368777713305E-2</v>
      </c>
      <c r="E82" s="237">
        <f t="shared" si="8"/>
        <v>-1.748300937242174E-3</v>
      </c>
      <c r="F82" s="237">
        <f t="shared" si="9"/>
        <v>-6.6669540448137388E-4</v>
      </c>
      <c r="G82" s="276">
        <f t="shared" si="10"/>
        <v>4.4448276235658268E-5</v>
      </c>
      <c r="H82"/>
    </row>
    <row r="83" spans="1:8" x14ac:dyDescent="0.2">
      <c r="A83" s="272">
        <v>35004</v>
      </c>
      <c r="B83" s="273">
        <v>3.0970406056434863E-2</v>
      </c>
      <c r="C83" s="274">
        <v>3.8223140495867725E-2</v>
      </c>
      <c r="D83" s="275">
        <f t="shared" si="7"/>
        <v>4.1337532781372414E-2</v>
      </c>
      <c r="E83" s="237">
        <f t="shared" si="8"/>
        <v>-6.6669540448137388E-4</v>
      </c>
      <c r="F83" s="237">
        <f t="shared" si="9"/>
        <v>3.1143922855046899E-3</v>
      </c>
      <c r="G83" s="276">
        <f t="shared" si="10"/>
        <v>9.6994393080111264E-4</v>
      </c>
      <c r="H83"/>
    </row>
    <row r="84" spans="1:8" x14ac:dyDescent="0.2">
      <c r="A84" s="272">
        <v>35034</v>
      </c>
      <c r="B84" s="273">
        <v>3.2191780821917648E-2</v>
      </c>
      <c r="C84" s="274">
        <v>4.2094455852156099E-2</v>
      </c>
      <c r="D84" s="275">
        <f t="shared" ref="D84:D115" si="11">($B$4*B84+$B$5*$C83+$B$6*($C83-$C80)+$B$7)-($B$4*B83+$B$5*$C82+$B$6*($C82-$C79)+$B$7-$C83)*$B$8</f>
        <v>3.6935627663267988E-2</v>
      </c>
      <c r="E84" s="237">
        <f t="shared" si="8"/>
        <v>3.1143922855046899E-3</v>
      </c>
      <c r="F84" s="237">
        <f t="shared" si="9"/>
        <v>-5.1588281888881107E-3</v>
      </c>
      <c r="G84" s="276">
        <f t="shared" si="10"/>
        <v>2.6613508282466586E-3</v>
      </c>
      <c r="H84"/>
    </row>
    <row r="85" spans="1:8" x14ac:dyDescent="0.2">
      <c r="A85" s="272">
        <v>35065</v>
      </c>
      <c r="B85" s="273">
        <v>2.876712328767117E-2</v>
      </c>
      <c r="C85" s="274">
        <v>3.4482758620689724E-2</v>
      </c>
      <c r="D85" s="275">
        <f t="shared" si="11"/>
        <v>4.1302355230651885E-2</v>
      </c>
      <c r="E85" s="237">
        <f t="shared" si="8"/>
        <v>-5.1588281888881107E-3</v>
      </c>
      <c r="F85" s="237">
        <f t="shared" si="9"/>
        <v>6.8195966099621613E-3</v>
      </c>
      <c r="G85" s="276">
        <f t="shared" si="10"/>
        <v>4.65068979226074E-3</v>
      </c>
      <c r="H85"/>
    </row>
    <row r="86" spans="1:8" x14ac:dyDescent="0.2">
      <c r="A86" s="272">
        <v>35096</v>
      </c>
      <c r="B86" s="273">
        <v>2.7229407760381186E-2</v>
      </c>
      <c r="C86" s="274">
        <v>3.34008097165992E-2</v>
      </c>
      <c r="D86" s="275">
        <f t="shared" si="11"/>
        <v>3.2552258557228916E-2</v>
      </c>
      <c r="E86" s="237">
        <f t="shared" si="8"/>
        <v>6.8195966099621613E-3</v>
      </c>
      <c r="F86" s="237">
        <f t="shared" si="9"/>
        <v>-8.485511593702838E-4</v>
      </c>
      <c r="G86" s="276">
        <f t="shared" si="10"/>
        <v>7.2003907006865279E-5</v>
      </c>
      <c r="H86"/>
    </row>
    <row r="87" spans="1:8" x14ac:dyDescent="0.2">
      <c r="A87" s="272">
        <v>35125</v>
      </c>
      <c r="B87" s="273">
        <v>2.7118644067796627E-2</v>
      </c>
      <c r="C87" s="274">
        <v>3.3299697275479323E-2</v>
      </c>
      <c r="D87" s="275">
        <f t="shared" si="11"/>
        <v>3.2297177978988505E-2</v>
      </c>
      <c r="E87" s="237">
        <f t="shared" si="8"/>
        <v>-8.485511593702838E-4</v>
      </c>
      <c r="F87" s="237">
        <f t="shared" si="9"/>
        <v>-1.0025192964908183E-3</v>
      </c>
      <c r="G87" s="276">
        <f t="shared" si="10"/>
        <v>1.0050449398364453E-4</v>
      </c>
      <c r="H87"/>
    </row>
    <row r="88" spans="1:8" x14ac:dyDescent="0.2">
      <c r="A88" s="272">
        <v>35156</v>
      </c>
      <c r="B88" s="273">
        <v>2.4161073825503365E-2</v>
      </c>
      <c r="C88" s="274">
        <v>3.1124497991968036E-2</v>
      </c>
      <c r="D88" s="275">
        <f t="shared" si="11"/>
        <v>3.1750935077827662E-2</v>
      </c>
      <c r="E88" s="237">
        <f t="shared" si="8"/>
        <v>-1.0025192964908183E-3</v>
      </c>
      <c r="F88" s="237">
        <f t="shared" si="9"/>
        <v>6.2643708585962549E-4</v>
      </c>
      <c r="G88" s="276">
        <f t="shared" si="10"/>
        <v>3.9242342254029982E-5</v>
      </c>
      <c r="H88"/>
    </row>
    <row r="89" spans="1:8" x14ac:dyDescent="0.2">
      <c r="A89" s="272">
        <v>35186</v>
      </c>
      <c r="B89" s="273">
        <v>2.2058823529411908E-2</v>
      </c>
      <c r="C89" s="274">
        <v>2.8028028028028062E-2</v>
      </c>
      <c r="D89" s="275">
        <f t="shared" si="11"/>
        <v>3.0072804504941687E-2</v>
      </c>
      <c r="E89" s="237">
        <f t="shared" si="8"/>
        <v>6.2643708585962549E-4</v>
      </c>
      <c r="F89" s="237">
        <f t="shared" si="9"/>
        <v>2.0447764769136248E-3</v>
      </c>
      <c r="G89" s="276">
        <f t="shared" si="10"/>
        <v>4.181110840539296E-4</v>
      </c>
      <c r="H89"/>
    </row>
    <row r="90" spans="1:8" x14ac:dyDescent="0.2">
      <c r="A90" s="272">
        <v>35217</v>
      </c>
      <c r="B90" s="273">
        <v>2.1361815754338931E-2</v>
      </c>
      <c r="C90" s="274">
        <v>2.4999999999999911E-2</v>
      </c>
      <c r="D90" s="275">
        <f t="shared" si="11"/>
        <v>2.6824197373046612E-2</v>
      </c>
      <c r="E90" s="237">
        <f t="shared" si="8"/>
        <v>2.0447764769136248E-3</v>
      </c>
      <c r="F90" s="237">
        <f t="shared" si="9"/>
        <v>1.8241973730467008E-3</v>
      </c>
      <c r="G90" s="276">
        <f t="shared" si="10"/>
        <v>3.327696055830484E-4</v>
      </c>
      <c r="H90"/>
    </row>
    <row r="91" spans="1:8" x14ac:dyDescent="0.2">
      <c r="A91" s="272">
        <v>35247</v>
      </c>
      <c r="B91" s="273">
        <v>2.2132796780684139E-2</v>
      </c>
      <c r="C91" s="274">
        <v>2.0937188434696052E-2</v>
      </c>
      <c r="D91" s="275">
        <f t="shared" si="11"/>
        <v>2.3702305663935858E-2</v>
      </c>
      <c r="E91" s="237">
        <f t="shared" si="8"/>
        <v>1.8241973730467008E-3</v>
      </c>
      <c r="F91" s="237">
        <f t="shared" si="9"/>
        <v>2.7651172292398052E-3</v>
      </c>
      <c r="G91" s="276">
        <f t="shared" si="10"/>
        <v>7.645873291438818E-4</v>
      </c>
      <c r="H91"/>
    </row>
    <row r="92" spans="1:8" x14ac:dyDescent="0.2">
      <c r="A92" s="272">
        <v>35278</v>
      </c>
      <c r="B92" s="273">
        <v>2.1347565043362104E-2</v>
      </c>
      <c r="C92" s="274">
        <v>2.0916334661354563E-2</v>
      </c>
      <c r="D92" s="275">
        <f t="shared" si="11"/>
        <v>1.9589876568309673E-2</v>
      </c>
      <c r="E92" s="237">
        <f t="shared" si="8"/>
        <v>2.7651172292398052E-3</v>
      </c>
      <c r="F92" s="237">
        <f t="shared" si="9"/>
        <v>-1.3264580930448903E-3</v>
      </c>
      <c r="G92" s="276">
        <f t="shared" si="10"/>
        <v>1.7594910726042868E-4</v>
      </c>
      <c r="H92"/>
    </row>
    <row r="93" spans="1:8" x14ac:dyDescent="0.2">
      <c r="A93" s="272">
        <v>35309</v>
      </c>
      <c r="B93" s="273">
        <v>2.1248339973439778E-2</v>
      </c>
      <c r="C93" s="274">
        <v>2.2862823061630344E-2</v>
      </c>
      <c r="D93" s="275">
        <f t="shared" si="11"/>
        <v>2.0141215869890271E-2</v>
      </c>
      <c r="E93" s="237">
        <f t="shared" si="8"/>
        <v>-1.3264580930448903E-3</v>
      </c>
      <c r="F93" s="237">
        <f t="shared" si="9"/>
        <v>-2.7216071917400726E-3</v>
      </c>
      <c r="G93" s="276">
        <f t="shared" si="10"/>
        <v>7.4071457061312843E-4</v>
      </c>
      <c r="H93"/>
    </row>
    <row r="94" spans="1:8" x14ac:dyDescent="0.2">
      <c r="A94" s="272">
        <v>35339</v>
      </c>
      <c r="B94" s="273">
        <v>2.6702269692923997E-2</v>
      </c>
      <c r="C94" s="274">
        <v>2.2840119165839168E-2</v>
      </c>
      <c r="D94" s="275">
        <f t="shared" si="11"/>
        <v>2.2757792125880593E-2</v>
      </c>
      <c r="E94" s="237">
        <f t="shared" si="8"/>
        <v>-2.7216071917400726E-3</v>
      </c>
      <c r="F94" s="237">
        <f t="shared" si="9"/>
        <v>-8.2327039958574738E-5</v>
      </c>
      <c r="G94" s="276">
        <f t="shared" si="10"/>
        <v>6.7777415083407613E-7</v>
      </c>
      <c r="H94"/>
    </row>
    <row r="95" spans="1:8" x14ac:dyDescent="0.2">
      <c r="A95" s="272">
        <v>35370</v>
      </c>
      <c r="B95" s="273">
        <v>2.736982643524688E-2</v>
      </c>
      <c r="C95" s="274">
        <v>2.5870646766169125E-2</v>
      </c>
      <c r="D95" s="275">
        <f t="shared" si="11"/>
        <v>2.2996375961381505E-2</v>
      </c>
      <c r="E95" s="237">
        <f t="shared" si="8"/>
        <v>-8.2327039958574738E-5</v>
      </c>
      <c r="F95" s="237">
        <f t="shared" si="9"/>
        <v>-2.8742708047876202E-3</v>
      </c>
      <c r="G95" s="276">
        <f t="shared" si="10"/>
        <v>8.2614326592544735E-4</v>
      </c>
      <c r="H95"/>
    </row>
    <row r="96" spans="1:8" x14ac:dyDescent="0.2">
      <c r="A96" s="272">
        <v>35400</v>
      </c>
      <c r="B96" s="273">
        <v>2.4552090245520963E-2</v>
      </c>
      <c r="C96" s="274">
        <v>1.8719211822660231E-2</v>
      </c>
      <c r="D96" s="275">
        <f t="shared" si="11"/>
        <v>2.625026281753742E-2</v>
      </c>
      <c r="E96" s="237">
        <f t="shared" si="8"/>
        <v>-2.8742708047876202E-3</v>
      </c>
      <c r="F96" s="237">
        <f t="shared" si="9"/>
        <v>7.5310509948771885E-3</v>
      </c>
      <c r="G96" s="276">
        <f t="shared" si="10"/>
        <v>5.6716729087440696E-3</v>
      </c>
      <c r="H96"/>
    </row>
    <row r="97" spans="1:8" x14ac:dyDescent="0.2">
      <c r="A97" s="272">
        <v>35431</v>
      </c>
      <c r="B97" s="273">
        <v>2.7962716378162611E-2</v>
      </c>
      <c r="C97" s="274">
        <v>1.5686274509803866E-2</v>
      </c>
      <c r="D97" s="275">
        <f t="shared" si="11"/>
        <v>1.8014967574056569E-2</v>
      </c>
      <c r="E97" s="237">
        <f t="shared" si="8"/>
        <v>7.5310509948771885E-3</v>
      </c>
      <c r="F97" s="237">
        <f t="shared" si="9"/>
        <v>2.3286930642527036E-3</v>
      </c>
      <c r="G97" s="276">
        <f t="shared" si="10"/>
        <v>5.4228113874986461E-4</v>
      </c>
      <c r="H97"/>
    </row>
    <row r="98" spans="1:8" x14ac:dyDescent="0.2">
      <c r="A98" s="272">
        <v>35462</v>
      </c>
      <c r="B98" s="273">
        <v>2.7170311464546071E-2</v>
      </c>
      <c r="C98" s="274">
        <v>1.2732615083251853E-2</v>
      </c>
      <c r="D98" s="275">
        <f t="shared" si="11"/>
        <v>1.5121634381415104E-2</v>
      </c>
      <c r="E98" s="237">
        <f t="shared" si="8"/>
        <v>2.3286930642527036E-3</v>
      </c>
      <c r="F98" s="237">
        <f t="shared" si="9"/>
        <v>2.3890192981632519E-3</v>
      </c>
      <c r="G98" s="276">
        <f t="shared" si="10"/>
        <v>5.7074132069964364E-4</v>
      </c>
      <c r="H98"/>
    </row>
    <row r="99" spans="1:8" x14ac:dyDescent="0.2">
      <c r="A99" s="272">
        <v>35490</v>
      </c>
      <c r="B99" s="273">
        <v>2.5742574257425765E-2</v>
      </c>
      <c r="C99" s="274">
        <v>8.7890625E-3</v>
      </c>
      <c r="D99" s="275">
        <f t="shared" si="11"/>
        <v>1.170235834647706E-2</v>
      </c>
      <c r="E99" s="237">
        <f t="shared" si="8"/>
        <v>2.3890192981632519E-3</v>
      </c>
      <c r="F99" s="237">
        <f t="shared" si="9"/>
        <v>2.9132958464770601E-3</v>
      </c>
      <c r="G99" s="276">
        <f t="shared" si="10"/>
        <v>8.4872926891004907E-4</v>
      </c>
      <c r="H99"/>
    </row>
    <row r="100" spans="1:8" x14ac:dyDescent="0.2">
      <c r="A100" s="272">
        <v>35521</v>
      </c>
      <c r="B100" s="273">
        <v>2.4246395806029053E-2</v>
      </c>
      <c r="C100" s="274">
        <v>6.8159688412852137E-3</v>
      </c>
      <c r="D100" s="275">
        <f t="shared" si="11"/>
        <v>8.2201973728289902E-3</v>
      </c>
      <c r="E100" s="237">
        <f t="shared" si="8"/>
        <v>2.9132958464770601E-3</v>
      </c>
      <c r="F100" s="237">
        <f t="shared" si="9"/>
        <v>1.4042285315437764E-3</v>
      </c>
      <c r="G100" s="276">
        <f t="shared" si="10"/>
        <v>1.9718577688015908E-4</v>
      </c>
      <c r="H100"/>
    </row>
    <row r="101" spans="1:8" x14ac:dyDescent="0.2">
      <c r="A101" s="272">
        <v>35551</v>
      </c>
      <c r="B101" s="273">
        <v>2.6160889470242088E-2</v>
      </c>
      <c r="C101" s="274">
        <v>7.78967867575453E-3</v>
      </c>
      <c r="D101" s="275">
        <f t="shared" si="11"/>
        <v>6.6197362039273873E-3</v>
      </c>
      <c r="E101" s="237">
        <f t="shared" si="8"/>
        <v>1.4042285315437764E-3</v>
      </c>
      <c r="F101" s="237">
        <f t="shared" si="9"/>
        <v>-1.1699424718271427E-3</v>
      </c>
      <c r="G101" s="276">
        <f t="shared" si="10"/>
        <v>1.3687653873850045E-4</v>
      </c>
      <c r="H101"/>
    </row>
    <row r="102" spans="1:8" x14ac:dyDescent="0.2">
      <c r="A102" s="272">
        <v>35582</v>
      </c>
      <c r="B102" s="273">
        <v>2.9411764705882248E-2</v>
      </c>
      <c r="C102" s="274">
        <v>7.8048780487804947E-3</v>
      </c>
      <c r="D102" s="275">
        <f t="shared" si="11"/>
        <v>8.210527580943516E-3</v>
      </c>
      <c r="E102" s="237">
        <f t="shared" si="8"/>
        <v>-1.1699424718271427E-3</v>
      </c>
      <c r="F102" s="237">
        <f t="shared" si="9"/>
        <v>4.0564953216302123E-4</v>
      </c>
      <c r="G102" s="276">
        <f t="shared" si="10"/>
        <v>1.6455154294407801E-5</v>
      </c>
      <c r="H102"/>
    </row>
    <row r="103" spans="1:8" x14ac:dyDescent="0.2">
      <c r="A103" s="272">
        <v>35612</v>
      </c>
      <c r="B103" s="273">
        <v>3.3464566929133799E-2</v>
      </c>
      <c r="C103" s="274">
        <v>1.1718749999999778E-2</v>
      </c>
      <c r="D103" s="275">
        <f t="shared" si="11"/>
        <v>8.6562257611352764E-3</v>
      </c>
      <c r="E103" s="237">
        <f t="shared" si="8"/>
        <v>4.0564953216302123E-4</v>
      </c>
      <c r="F103" s="237">
        <f t="shared" si="9"/>
        <v>-3.0625242388645016E-3</v>
      </c>
      <c r="G103" s="276">
        <f t="shared" si="10"/>
        <v>9.3790547136325957E-4</v>
      </c>
      <c r="H103"/>
    </row>
    <row r="104" spans="1:8" x14ac:dyDescent="0.2">
      <c r="A104" s="272">
        <v>35643</v>
      </c>
      <c r="B104" s="273">
        <v>3.5271064663618512E-2</v>
      </c>
      <c r="C104" s="274">
        <v>1.2682926829268304E-2</v>
      </c>
      <c r="D104" s="275">
        <f t="shared" si="11"/>
        <v>1.3222157705782821E-2</v>
      </c>
      <c r="E104" s="237">
        <f t="shared" si="8"/>
        <v>-3.0625242388645016E-3</v>
      </c>
      <c r="F104" s="237">
        <f t="shared" si="9"/>
        <v>5.3923087651451714E-4</v>
      </c>
      <c r="G104" s="276">
        <f t="shared" si="10"/>
        <v>2.9076993818661444E-5</v>
      </c>
      <c r="H104"/>
    </row>
    <row r="105" spans="1:8" x14ac:dyDescent="0.2">
      <c r="A105" s="272">
        <v>35674</v>
      </c>
      <c r="B105" s="273">
        <v>3.5760728218465543E-2</v>
      </c>
      <c r="C105" s="274">
        <v>9.7181729834792119E-3</v>
      </c>
      <c r="D105" s="275">
        <f t="shared" si="11"/>
        <v>1.3924614901405967E-2</v>
      </c>
      <c r="E105" s="237">
        <f t="shared" si="8"/>
        <v>5.3923087651451714E-4</v>
      </c>
      <c r="F105" s="237">
        <f t="shared" si="9"/>
        <v>4.2064419179267554E-3</v>
      </c>
      <c r="G105" s="276">
        <f t="shared" si="10"/>
        <v>1.769415360889132E-3</v>
      </c>
      <c r="H105"/>
    </row>
    <row r="106" spans="1:8" x14ac:dyDescent="0.2">
      <c r="A106" s="272">
        <v>35704</v>
      </c>
      <c r="B106" s="273">
        <v>3.706111833550052E-2</v>
      </c>
      <c r="C106" s="274">
        <v>8.7378640776698546E-3</v>
      </c>
      <c r="D106" s="275">
        <f t="shared" si="11"/>
        <v>1.0609719614142851E-2</v>
      </c>
      <c r="E106" s="237">
        <f t="shared" si="8"/>
        <v>4.2064419179267554E-3</v>
      </c>
      <c r="F106" s="237">
        <f t="shared" si="9"/>
        <v>1.8718555364729966E-3</v>
      </c>
      <c r="G106" s="276">
        <f t="shared" si="10"/>
        <v>3.5038431494246097E-4</v>
      </c>
      <c r="H106"/>
    </row>
    <row r="107" spans="1:8" x14ac:dyDescent="0.2">
      <c r="A107" s="272">
        <v>35735</v>
      </c>
      <c r="B107" s="273">
        <v>3.7037037037036979E-2</v>
      </c>
      <c r="C107" s="274">
        <v>5.8195926285160571E-3</v>
      </c>
      <c r="D107" s="275">
        <f t="shared" si="11"/>
        <v>9.3283504125328525E-3</v>
      </c>
      <c r="E107" s="237">
        <f t="shared" si="8"/>
        <v>1.8718555364729966E-3</v>
      </c>
      <c r="F107" s="237">
        <f t="shared" si="9"/>
        <v>3.5087577840167954E-3</v>
      </c>
      <c r="G107" s="276">
        <f t="shared" si="10"/>
        <v>1.2311381186898454E-3</v>
      </c>
      <c r="H107"/>
    </row>
    <row r="108" spans="1:8" x14ac:dyDescent="0.2">
      <c r="A108" s="272">
        <v>35765</v>
      </c>
      <c r="B108" s="273">
        <v>3.6269430051813378E-2</v>
      </c>
      <c r="C108" s="274">
        <v>5.8027079303675233E-3</v>
      </c>
      <c r="D108" s="275">
        <f t="shared" si="11"/>
        <v>6.0597340201352596E-3</v>
      </c>
      <c r="E108" s="237">
        <f t="shared" si="8"/>
        <v>3.5087577840167954E-3</v>
      </c>
      <c r="F108" s="237">
        <f t="shared" si="9"/>
        <v>2.5702608976773626E-4</v>
      </c>
      <c r="G108" s="276">
        <f t="shared" si="10"/>
        <v>6.6062410821292412E-6</v>
      </c>
      <c r="H108"/>
    </row>
    <row r="109" spans="1:8" x14ac:dyDescent="0.2">
      <c r="A109" s="272">
        <v>35796</v>
      </c>
      <c r="B109" s="273">
        <v>3.303108808290145E-2</v>
      </c>
      <c r="C109" s="274">
        <v>3.8610038610038533E-3</v>
      </c>
      <c r="D109" s="275">
        <f t="shared" si="11"/>
        <v>6.4467968783525958E-3</v>
      </c>
      <c r="E109" s="237">
        <f t="shared" si="8"/>
        <v>2.5702608976773626E-4</v>
      </c>
      <c r="F109" s="237">
        <f t="shared" si="9"/>
        <v>2.5857930173487425E-3</v>
      </c>
      <c r="G109" s="276">
        <f t="shared" si="10"/>
        <v>6.6863255285695147E-4</v>
      </c>
      <c r="H109"/>
    </row>
    <row r="110" spans="1:8" x14ac:dyDescent="0.2">
      <c r="A110" s="272">
        <v>35827</v>
      </c>
      <c r="B110" s="273">
        <v>3.4193548387096762E-2</v>
      </c>
      <c r="C110" s="274">
        <v>4.8355899419729731E-3</v>
      </c>
      <c r="D110" s="275">
        <f t="shared" si="11"/>
        <v>4.4129278429548349E-3</v>
      </c>
      <c r="E110" s="237">
        <f t="shared" si="8"/>
        <v>2.5857930173487425E-3</v>
      </c>
      <c r="F110" s="237">
        <f t="shared" si="9"/>
        <v>-4.2266209901813817E-4</v>
      </c>
      <c r="G110" s="276">
        <f t="shared" si="10"/>
        <v>1.7864324994641845E-5</v>
      </c>
      <c r="H110"/>
    </row>
    <row r="111" spans="1:8" x14ac:dyDescent="0.2">
      <c r="A111" s="272">
        <v>35855</v>
      </c>
      <c r="B111" s="273">
        <v>3.474903474903468E-2</v>
      </c>
      <c r="C111" s="274">
        <v>8.7124878993223298E-3</v>
      </c>
      <c r="D111" s="275">
        <f t="shared" si="11"/>
        <v>5.9303881855833117E-3</v>
      </c>
      <c r="E111" s="237">
        <f t="shared" si="8"/>
        <v>-4.2266209901813817E-4</v>
      </c>
      <c r="F111" s="237">
        <f t="shared" si="9"/>
        <v>-2.7820997137390181E-3</v>
      </c>
      <c r="G111" s="276">
        <f t="shared" si="10"/>
        <v>7.7400788171867274E-4</v>
      </c>
      <c r="H111"/>
    </row>
    <row r="112" spans="1:8" x14ac:dyDescent="0.2">
      <c r="A112" s="272">
        <v>35886</v>
      </c>
      <c r="B112" s="273">
        <v>4.0307101727447003E-2</v>
      </c>
      <c r="C112" s="274">
        <v>9.6711798839459462E-3</v>
      </c>
      <c r="D112" s="275">
        <f t="shared" si="11"/>
        <v>1.0323222229229269E-2</v>
      </c>
      <c r="E112" s="237">
        <f t="shared" si="8"/>
        <v>-2.7820997137390181E-3</v>
      </c>
      <c r="F112" s="237">
        <f t="shared" si="9"/>
        <v>6.5204234528332301E-4</v>
      </c>
      <c r="G112" s="276">
        <f t="shared" si="10"/>
        <v>4.2515922004257625E-5</v>
      </c>
      <c r="H112"/>
    </row>
    <row r="113" spans="1:8" x14ac:dyDescent="0.2">
      <c r="A113" s="272">
        <v>35916</v>
      </c>
      <c r="B113" s="273">
        <v>4.2065009560229516E-2</v>
      </c>
      <c r="C113" s="274">
        <v>9.6618357487923134E-3</v>
      </c>
      <c r="D113" s="275">
        <f t="shared" si="11"/>
        <v>1.135959504480972E-2</v>
      </c>
      <c r="E113" s="237">
        <f t="shared" ref="E113:E132" si="12">D112-C112</f>
        <v>6.5204234528332301E-4</v>
      </c>
      <c r="F113" s="237">
        <f t="shared" ref="F113:F132" si="13">D113-C113</f>
        <v>1.6977592960174068E-3</v>
      </c>
      <c r="G113" s="276">
        <f t="shared" ref="G113:G132" si="14">100*(F113^2)</f>
        <v>2.8823866272135209E-4</v>
      </c>
      <c r="H113"/>
    </row>
    <row r="114" spans="1:8" x14ac:dyDescent="0.2">
      <c r="A114" s="272">
        <v>35947</v>
      </c>
      <c r="B114" s="273">
        <v>3.7460317460317416E-2</v>
      </c>
      <c r="C114" s="274">
        <v>1.0648596321394033E-2</v>
      </c>
      <c r="D114" s="275">
        <f t="shared" si="11"/>
        <v>1.1026007140058205E-2</v>
      </c>
      <c r="E114" s="237">
        <f t="shared" si="12"/>
        <v>1.6977592960174068E-3</v>
      </c>
      <c r="F114" s="237">
        <f t="shared" si="13"/>
        <v>3.7741081866417281E-4</v>
      </c>
      <c r="G114" s="276">
        <f t="shared" si="14"/>
        <v>1.4243892604476114E-5</v>
      </c>
      <c r="H114"/>
    </row>
    <row r="115" spans="1:8" x14ac:dyDescent="0.2">
      <c r="A115" s="272">
        <v>35977</v>
      </c>
      <c r="B115" s="273">
        <v>3.4920634920635019E-2</v>
      </c>
      <c r="C115" s="274">
        <v>7.7220077220079286E-3</v>
      </c>
      <c r="D115" s="275">
        <f t="shared" si="11"/>
        <v>1.1670221703125478E-2</v>
      </c>
      <c r="E115" s="237">
        <f t="shared" si="12"/>
        <v>3.7741081866417281E-4</v>
      </c>
      <c r="F115" s="237">
        <f t="shared" si="13"/>
        <v>3.9482139811175491E-3</v>
      </c>
      <c r="G115" s="276">
        <f t="shared" si="14"/>
        <v>1.5588393640692084E-3</v>
      </c>
      <c r="H115"/>
    </row>
    <row r="116" spans="1:8" x14ac:dyDescent="0.2">
      <c r="A116" s="272">
        <v>36008</v>
      </c>
      <c r="B116" s="273">
        <v>3.2807570977917866E-2</v>
      </c>
      <c r="C116" s="274">
        <v>4.81695568400764E-3</v>
      </c>
      <c r="D116" s="275">
        <f t="shared" ref="D116:D132" si="15">($B$4*B116+$B$5*$C115+$B$6*($C115-$C112)+$B$7)-($B$4*B115+$B$5*$C114+$B$6*($C114-$C111)+$B$7-$C115)*$B$8</f>
        <v>8.2207859583283919E-3</v>
      </c>
      <c r="E116" s="237">
        <f t="shared" si="12"/>
        <v>3.9482139811175491E-3</v>
      </c>
      <c r="F116" s="237">
        <f t="shared" si="13"/>
        <v>3.4038302743207519E-3</v>
      </c>
      <c r="G116" s="276">
        <f t="shared" si="14"/>
        <v>1.1586060536382485E-3</v>
      </c>
      <c r="H116"/>
    </row>
    <row r="117" spans="1:8" x14ac:dyDescent="0.2">
      <c r="A117" s="272">
        <v>36039</v>
      </c>
      <c r="B117" s="273">
        <v>3.2015065913370888E-2</v>
      </c>
      <c r="C117" s="274">
        <v>2.887391722810273E-3</v>
      </c>
      <c r="D117" s="275">
        <f t="shared" si="15"/>
        <v>5.1824160515347717E-3</v>
      </c>
      <c r="E117" s="237">
        <f t="shared" si="12"/>
        <v>3.4038302743207519E-3</v>
      </c>
      <c r="F117" s="237">
        <f t="shared" si="13"/>
        <v>2.2950243287244987E-3</v>
      </c>
      <c r="G117" s="276">
        <f t="shared" si="14"/>
        <v>5.2671366694373358E-4</v>
      </c>
      <c r="H117"/>
    </row>
    <row r="118" spans="1:8" x14ac:dyDescent="0.2">
      <c r="A118" s="272">
        <v>36069</v>
      </c>
      <c r="B118" s="273">
        <v>3.1347962382445083E-2</v>
      </c>
      <c r="C118" s="274">
        <v>9.6246390760335032E-4</v>
      </c>
      <c r="D118" s="275">
        <f t="shared" si="15"/>
        <v>3.1207686149663377E-3</v>
      </c>
      <c r="E118" s="237">
        <f t="shared" si="12"/>
        <v>2.2950243287244987E-3</v>
      </c>
      <c r="F118" s="237">
        <f t="shared" si="13"/>
        <v>2.1583047073629874E-3</v>
      </c>
      <c r="G118" s="276">
        <f t="shared" si="14"/>
        <v>4.6582792098252303E-4</v>
      </c>
      <c r="H118"/>
    </row>
    <row r="119" spans="1:8" x14ac:dyDescent="0.2">
      <c r="A119" s="272">
        <v>36100</v>
      </c>
      <c r="B119" s="273">
        <v>3.007518796992481E-2</v>
      </c>
      <c r="C119" s="274">
        <v>9.6432015429126494E-4</v>
      </c>
      <c r="D119" s="275">
        <f t="shared" si="15"/>
        <v>1.3777719931948121E-3</v>
      </c>
      <c r="E119" s="237">
        <f t="shared" si="12"/>
        <v>2.1583047073629874E-3</v>
      </c>
      <c r="F119" s="237">
        <f t="shared" si="13"/>
        <v>4.1345183890354712E-4</v>
      </c>
      <c r="G119" s="276">
        <f t="shared" si="14"/>
        <v>1.7094242309272466E-5</v>
      </c>
      <c r="H119"/>
    </row>
    <row r="120" spans="1:8" x14ac:dyDescent="0.2">
      <c r="A120" s="272">
        <v>36130</v>
      </c>
      <c r="B120" s="273">
        <v>2.750000000000008E-2</v>
      </c>
      <c r="C120" s="274">
        <v>-9.6153846153845812E-4</v>
      </c>
      <c r="D120" s="275">
        <f t="shared" si="15"/>
        <v>1.7072625151597046E-3</v>
      </c>
      <c r="E120" s="237">
        <f t="shared" si="12"/>
        <v>4.1345183890354712E-4</v>
      </c>
      <c r="F120" s="237">
        <f t="shared" si="13"/>
        <v>2.6688009766981627E-3</v>
      </c>
      <c r="G120" s="276">
        <f t="shared" si="14"/>
        <v>7.1224986532250666E-4</v>
      </c>
      <c r="H120"/>
    </row>
    <row r="121" spans="1:8" x14ac:dyDescent="0.2">
      <c r="A121" s="272">
        <v>36161</v>
      </c>
      <c r="B121" s="273">
        <v>2.4451410658307138E-2</v>
      </c>
      <c r="C121" s="274">
        <v>-9.6153846153845812E-4</v>
      </c>
      <c r="D121" s="277">
        <f t="shared" si="15"/>
        <v>-3.4667182237043119E-4</v>
      </c>
      <c r="E121" s="237">
        <f t="shared" si="12"/>
        <v>2.6688009766981627E-3</v>
      </c>
      <c r="F121" s="237">
        <f t="shared" si="13"/>
        <v>6.1486663916802693E-4</v>
      </c>
      <c r="G121" s="276">
        <f t="shared" si="14"/>
        <v>3.7806098396178463E-5</v>
      </c>
      <c r="H121"/>
    </row>
    <row r="122" spans="1:8" x14ac:dyDescent="0.2">
      <c r="A122" s="272">
        <v>36192</v>
      </c>
      <c r="B122" s="273">
        <v>2.1210230817217512E-2</v>
      </c>
      <c r="C122" s="274">
        <v>1.9249278152069227E-3</v>
      </c>
      <c r="D122" s="277">
        <f t="shared" si="15"/>
        <v>-1.2808328730026233E-4</v>
      </c>
      <c r="E122" s="237">
        <f t="shared" si="12"/>
        <v>6.1486663916802693E-4</v>
      </c>
      <c r="F122" s="237">
        <f t="shared" si="13"/>
        <v>-2.053011102507185E-3</v>
      </c>
      <c r="G122" s="276">
        <f t="shared" si="14"/>
        <v>4.2148545870177674E-4</v>
      </c>
      <c r="H122"/>
    </row>
    <row r="123" spans="1:8" x14ac:dyDescent="0.2">
      <c r="A123" s="272">
        <v>36220</v>
      </c>
      <c r="B123" s="273">
        <v>2.0522388059701413E-2</v>
      </c>
      <c r="C123" s="274">
        <v>4.7984644913627861E-3</v>
      </c>
      <c r="D123" s="275">
        <f t="shared" si="15"/>
        <v>3.0502079647837187E-3</v>
      </c>
      <c r="E123" s="237">
        <f t="shared" si="12"/>
        <v>-2.053011102507185E-3</v>
      </c>
      <c r="F123" s="237">
        <f t="shared" si="13"/>
        <v>-1.7482565265790674E-3</v>
      </c>
      <c r="G123" s="276">
        <f t="shared" si="14"/>
        <v>3.0564008827263056E-4</v>
      </c>
      <c r="H123"/>
    </row>
    <row r="124" spans="1:8" x14ac:dyDescent="0.2">
      <c r="A124" s="272">
        <v>36251</v>
      </c>
      <c r="B124" s="273">
        <v>1.5990159901599021E-2</v>
      </c>
      <c r="C124" s="274">
        <v>9.5785440613027628E-3</v>
      </c>
      <c r="D124" s="275">
        <f t="shared" si="15"/>
        <v>6.0974358164061068E-3</v>
      </c>
      <c r="E124" s="237">
        <f t="shared" si="12"/>
        <v>-1.7482565265790674E-3</v>
      </c>
      <c r="F124" s="237">
        <f t="shared" si="13"/>
        <v>-3.481108244896656E-3</v>
      </c>
      <c r="G124" s="276">
        <f t="shared" si="14"/>
        <v>1.2118114612687477E-3</v>
      </c>
      <c r="H124"/>
    </row>
    <row r="125" spans="1:8" x14ac:dyDescent="0.2">
      <c r="A125" s="272">
        <v>36281</v>
      </c>
      <c r="B125" s="273">
        <v>1.2844036697247763E-2</v>
      </c>
      <c r="C125" s="274">
        <v>9.5693779904306719E-3</v>
      </c>
      <c r="D125" s="275">
        <f t="shared" si="15"/>
        <v>1.110783178214734E-2</v>
      </c>
      <c r="E125" s="237">
        <f t="shared" si="12"/>
        <v>-3.481108244896656E-3</v>
      </c>
      <c r="F125" s="237">
        <f t="shared" si="13"/>
        <v>1.5384537917166683E-3</v>
      </c>
      <c r="G125" s="276">
        <f t="shared" si="14"/>
        <v>2.3668400692473937E-4</v>
      </c>
      <c r="H125"/>
    </row>
    <row r="126" spans="1:8" x14ac:dyDescent="0.2">
      <c r="A126" s="272">
        <v>36312</v>
      </c>
      <c r="B126" s="273">
        <v>1.346389228886169E-2</v>
      </c>
      <c r="C126" s="274">
        <v>9.5785440613027628E-3</v>
      </c>
      <c r="D126" s="275">
        <f t="shared" si="15"/>
        <v>1.0504747710439398E-2</v>
      </c>
      <c r="E126" s="237">
        <f t="shared" si="12"/>
        <v>1.5384537917166683E-3</v>
      </c>
      <c r="F126" s="237">
        <f t="shared" si="13"/>
        <v>9.2620364913663551E-4</v>
      </c>
      <c r="G126" s="276">
        <f t="shared" si="14"/>
        <v>8.5785319967401986E-5</v>
      </c>
      <c r="H126"/>
    </row>
    <row r="127" spans="1:8" x14ac:dyDescent="0.2">
      <c r="A127" s="272">
        <v>36342</v>
      </c>
      <c r="B127" s="273">
        <v>1.2883435582822012E-2</v>
      </c>
      <c r="C127" s="274">
        <v>1.1494252873563093E-2</v>
      </c>
      <c r="D127" s="275">
        <f t="shared" si="15"/>
        <v>1.0226730584724578E-2</v>
      </c>
      <c r="E127" s="237">
        <f t="shared" si="12"/>
        <v>9.2620364913663551E-4</v>
      </c>
      <c r="F127" s="237">
        <f t="shared" si="13"/>
        <v>-1.2675222888385157E-3</v>
      </c>
      <c r="G127" s="276">
        <f t="shared" si="14"/>
        <v>1.6066127527024297E-4</v>
      </c>
      <c r="H127"/>
    </row>
    <row r="128" spans="1:8" x14ac:dyDescent="0.2">
      <c r="A128" s="272">
        <v>36373</v>
      </c>
      <c r="B128" s="273">
        <v>1.0995723885155906E-2</v>
      </c>
      <c r="C128" s="274">
        <v>1.3422818791946289E-2</v>
      </c>
      <c r="D128" s="275">
        <f t="shared" si="15"/>
        <v>1.1835293005626198E-2</v>
      </c>
      <c r="E128" s="237">
        <f t="shared" si="12"/>
        <v>-1.2675222888385157E-3</v>
      </c>
      <c r="F128" s="237">
        <f t="shared" si="13"/>
        <v>-1.5875257863200917E-3</v>
      </c>
      <c r="G128" s="276">
        <f t="shared" si="14"/>
        <v>2.5202381222312256E-4</v>
      </c>
      <c r="H128"/>
    </row>
    <row r="129" spans="1:8" x14ac:dyDescent="0.2">
      <c r="A129" s="272">
        <v>36404</v>
      </c>
      <c r="B129" s="273">
        <v>1.0948905109488871E-2</v>
      </c>
      <c r="C129" s="274">
        <v>1.7274472168905985E-2</v>
      </c>
      <c r="D129" s="275">
        <f t="shared" si="15"/>
        <v>1.388050766621568E-2</v>
      </c>
      <c r="E129" s="237">
        <f t="shared" si="12"/>
        <v>-1.5875257863200917E-3</v>
      </c>
      <c r="F129" s="237">
        <f t="shared" si="13"/>
        <v>-3.3939645026903054E-3</v>
      </c>
      <c r="G129" s="276">
        <f t="shared" si="14"/>
        <v>1.1518995045521853E-3</v>
      </c>
      <c r="H129"/>
    </row>
    <row r="130" spans="1:8" x14ac:dyDescent="0.2">
      <c r="A130" s="272">
        <v>36434</v>
      </c>
      <c r="B130" s="273">
        <v>1.2158054711246091E-2</v>
      </c>
      <c r="C130" s="274">
        <v>1.9230769230769162E-2</v>
      </c>
      <c r="D130" s="275">
        <f t="shared" si="15"/>
        <v>1.8062512755449803E-2</v>
      </c>
      <c r="E130" s="237">
        <f t="shared" si="12"/>
        <v>-3.3939645026903054E-3</v>
      </c>
      <c r="F130" s="237">
        <f t="shared" si="13"/>
        <v>-1.1682564753193597E-3</v>
      </c>
      <c r="G130" s="276">
        <f t="shared" si="14"/>
        <v>1.3648231921256138E-4</v>
      </c>
      <c r="H130"/>
    </row>
    <row r="131" spans="1:8" x14ac:dyDescent="0.2">
      <c r="A131" s="272">
        <v>36465</v>
      </c>
      <c r="B131" s="273">
        <v>1.3990267639902632E-2</v>
      </c>
      <c r="C131" s="274">
        <v>2.1194605009633882E-2</v>
      </c>
      <c r="D131" s="275">
        <f t="shared" si="15"/>
        <v>1.9832570610579005E-2</v>
      </c>
      <c r="E131" s="237">
        <f t="shared" si="12"/>
        <v>-1.1682564753193597E-3</v>
      </c>
      <c r="F131" s="237">
        <f t="shared" si="13"/>
        <v>-1.3620343990548775E-3</v>
      </c>
      <c r="G131" s="276">
        <f t="shared" si="14"/>
        <v>1.8551377042087813E-4</v>
      </c>
      <c r="H131"/>
    </row>
    <row r="132" spans="1:8" x14ac:dyDescent="0.2">
      <c r="A132" s="279">
        <v>36495</v>
      </c>
      <c r="B132" s="280">
        <v>1.7639902676399144E-2</v>
      </c>
      <c r="C132" s="274">
        <v>2.3099133782483072E-2</v>
      </c>
      <c r="D132" s="275">
        <f t="shared" si="15"/>
        <v>2.1807790613835129E-2</v>
      </c>
      <c r="E132" s="283">
        <f t="shared" si="12"/>
        <v>-1.3620343990548775E-3</v>
      </c>
      <c r="F132" s="283">
        <f t="shared" si="13"/>
        <v>-1.2913431686479432E-3</v>
      </c>
      <c r="G132" s="284">
        <f t="shared" si="14"/>
        <v>1.6675671792137101E-4</v>
      </c>
      <c r="H132"/>
    </row>
    <row r="133" spans="1:8" x14ac:dyDescent="0.2">
      <c r="A133" s="286">
        <v>36526</v>
      </c>
      <c r="B133" s="287">
        <v>1.9583843329253225E-2</v>
      </c>
      <c r="C133" s="273">
        <v>2.4061597690086645E-2</v>
      </c>
      <c r="D133" s="309">
        <f>($B$4*B133+$B$5*$C132+$B$6*$G$4+$B$7)</f>
        <v>2.3443433791460376E-2</v>
      </c>
      <c r="E133" s="224"/>
      <c r="F133" s="2"/>
      <c r="G133"/>
      <c r="H133"/>
    </row>
    <row r="134" spans="1:8" x14ac:dyDescent="0.2">
      <c r="A134" s="286">
        <v>36557</v>
      </c>
      <c r="B134" s="287">
        <v>2.3213194868662246E-2</v>
      </c>
      <c r="C134" s="273">
        <v>2.3054755043227626E-2</v>
      </c>
      <c r="D134" s="309">
        <f t="shared" ref="D134:D156" si="16">($B$4*B134+$B$5*$C133+$B$6*$G$4+$B$7)</f>
        <v>2.4465113749623298E-2</v>
      </c>
      <c r="E134" s="224"/>
      <c r="F134" s="288"/>
      <c r="G134"/>
      <c r="H134"/>
    </row>
    <row r="135" spans="1:8" x14ac:dyDescent="0.2">
      <c r="A135" s="286">
        <v>36586</v>
      </c>
      <c r="B135" s="310">
        <v>2.3E-2</v>
      </c>
      <c r="C135" s="311">
        <f>D135</f>
        <v>2.3507596379250685E-2</v>
      </c>
      <c r="D135" s="312">
        <f>($B$4*B135+$B$5*$C134+$B$6*$G$4+$B$7)</f>
        <v>2.3507596379250685E-2</v>
      </c>
      <c r="E135" s="291" t="s">
        <v>121</v>
      </c>
      <c r="F135" s="292"/>
      <c r="G135" s="293"/>
      <c r="H135" s="294"/>
    </row>
    <row r="136" spans="1:8" x14ac:dyDescent="0.2">
      <c r="A136" s="286">
        <v>36617</v>
      </c>
      <c r="B136" s="310">
        <v>2.3E-2</v>
      </c>
      <c r="C136" s="311">
        <f t="shared" ref="C136:C156" si="17">D136</f>
        <v>2.3935275586437623E-2</v>
      </c>
      <c r="D136" s="312">
        <f t="shared" si="16"/>
        <v>2.3935275586437623E-2</v>
      </c>
      <c r="E136" s="224"/>
      <c r="F136" s="237"/>
    </row>
    <row r="137" spans="1:8" x14ac:dyDescent="0.2">
      <c r="A137" s="286">
        <v>36647</v>
      </c>
      <c r="B137" s="310">
        <v>2.3E-2</v>
      </c>
      <c r="C137" s="311">
        <f t="shared" si="17"/>
        <v>2.4339190798477219E-2</v>
      </c>
      <c r="D137" s="312">
        <f t="shared" si="16"/>
        <v>2.4339190798477219E-2</v>
      </c>
      <c r="E137" s="224"/>
      <c r="F137" s="237"/>
    </row>
    <row r="138" spans="1:8" x14ac:dyDescent="0.2">
      <c r="A138" s="286">
        <v>36678</v>
      </c>
      <c r="B138" s="310">
        <v>2.3E-2</v>
      </c>
      <c r="C138" s="311">
        <f t="shared" si="17"/>
        <v>2.4720662461759833E-2</v>
      </c>
      <c r="D138" s="312">
        <f t="shared" si="16"/>
        <v>2.4720662461759833E-2</v>
      </c>
      <c r="E138" s="224"/>
      <c r="F138" s="237"/>
    </row>
    <row r="139" spans="1:8" x14ac:dyDescent="0.2">
      <c r="A139" s="286">
        <v>36708</v>
      </c>
      <c r="B139" s="310">
        <v>2.3E-2</v>
      </c>
      <c r="C139" s="311">
        <f t="shared" si="17"/>
        <v>2.5080937652072151E-2</v>
      </c>
      <c r="D139" s="312">
        <f t="shared" si="16"/>
        <v>2.5080937652072151E-2</v>
      </c>
      <c r="E139" s="224"/>
      <c r="F139" s="237"/>
    </row>
    <row r="140" spans="1:8" x14ac:dyDescent="0.2">
      <c r="A140" s="286">
        <v>36739</v>
      </c>
      <c r="B140" s="310">
        <v>2.3E-2</v>
      </c>
      <c r="C140" s="311">
        <f t="shared" si="17"/>
        <v>2.5421194151434765E-2</v>
      </c>
      <c r="D140" s="312">
        <f t="shared" si="16"/>
        <v>2.5421194151434765E-2</v>
      </c>
      <c r="E140" s="224"/>
      <c r="F140" s="237"/>
    </row>
    <row r="141" spans="1:8" x14ac:dyDescent="0.2">
      <c r="A141" s="286">
        <v>36770</v>
      </c>
      <c r="B141" s="310">
        <v>2.3E-2</v>
      </c>
      <c r="C141" s="311">
        <f t="shared" si="17"/>
        <v>2.5742544298410296E-2</v>
      </c>
      <c r="D141" s="312">
        <f t="shared" si="16"/>
        <v>2.5742544298410296E-2</v>
      </c>
      <c r="E141" s="224"/>
      <c r="F141" s="237"/>
    </row>
    <row r="142" spans="1:8" x14ac:dyDescent="0.2">
      <c r="A142" s="286">
        <v>36800</v>
      </c>
      <c r="B142" s="310">
        <v>2.3E-2</v>
      </c>
      <c r="C142" s="311">
        <f t="shared" si="17"/>
        <v>2.604603862446913E-2</v>
      </c>
      <c r="D142" s="312">
        <f t="shared" si="16"/>
        <v>2.604603862446913E-2</v>
      </c>
      <c r="E142" s="224"/>
      <c r="F142" s="237"/>
    </row>
    <row r="143" spans="1:8" x14ac:dyDescent="0.2">
      <c r="A143" s="286">
        <v>36831</v>
      </c>
      <c r="B143" s="310">
        <v>2.3E-2</v>
      </c>
      <c r="C143" s="311">
        <f t="shared" si="17"/>
        <v>2.6332669288300505E-2</v>
      </c>
      <c r="D143" s="312">
        <f t="shared" si="16"/>
        <v>2.6332669288300505E-2</v>
      </c>
      <c r="E143" s="224"/>
      <c r="F143" s="237"/>
    </row>
    <row r="144" spans="1:8" x14ac:dyDescent="0.2">
      <c r="A144" s="286">
        <v>36861</v>
      </c>
      <c r="B144" s="310">
        <v>2.3E-2</v>
      </c>
      <c r="C144" s="311">
        <f t="shared" si="17"/>
        <v>2.6603373319296089E-2</v>
      </c>
      <c r="D144" s="312">
        <f t="shared" si="16"/>
        <v>2.6603373319296089E-2</v>
      </c>
      <c r="E144" s="224"/>
      <c r="F144" s="237"/>
    </row>
    <row r="145" spans="1:6" x14ac:dyDescent="0.2">
      <c r="A145" s="286">
        <v>36892</v>
      </c>
      <c r="B145" s="310">
        <v>2.3E-2</v>
      </c>
      <c r="C145" s="311">
        <f t="shared" si="17"/>
        <v>2.6859035680809405E-2</v>
      </c>
      <c r="D145" s="312">
        <f t="shared" si="16"/>
        <v>2.6859035680809405E-2</v>
      </c>
      <c r="E145" s="224"/>
      <c r="F145" s="237"/>
    </row>
    <row r="146" spans="1:6" x14ac:dyDescent="0.2">
      <c r="A146" s="286">
        <v>36923</v>
      </c>
      <c r="B146" s="310">
        <v>2.3E-2</v>
      </c>
      <c r="C146" s="311">
        <f t="shared" si="17"/>
        <v>2.7100492163205234E-2</v>
      </c>
      <c r="D146" s="312">
        <f t="shared" si="16"/>
        <v>2.7100492163205234E-2</v>
      </c>
      <c r="E146" s="224"/>
      <c r="F146" s="237"/>
    </row>
    <row r="147" spans="1:6" x14ac:dyDescent="0.2">
      <c r="A147" s="286">
        <v>36951</v>
      </c>
      <c r="B147" s="313">
        <v>2.3E-2</v>
      </c>
      <c r="C147" s="314">
        <f t="shared" si="17"/>
        <v>2.7328532116156736E-2</v>
      </c>
      <c r="D147" s="314">
        <f t="shared" si="16"/>
        <v>2.7328532116156736E-2</v>
      </c>
      <c r="E147" s="224"/>
      <c r="F147" s="237"/>
    </row>
    <row r="148" spans="1:6" x14ac:dyDescent="0.2">
      <c r="A148" s="286">
        <v>36982</v>
      </c>
      <c r="B148" s="313">
        <v>2.3E-2</v>
      </c>
      <c r="C148" s="314">
        <f t="shared" si="17"/>
        <v>2.7543901029122488E-2</v>
      </c>
      <c r="D148" s="314">
        <f t="shared" si="16"/>
        <v>2.7543901029122488E-2</v>
      </c>
      <c r="E148" s="224"/>
      <c r="F148" s="237"/>
    </row>
    <row r="149" spans="1:6" x14ac:dyDescent="0.2">
      <c r="A149" s="286">
        <v>37012</v>
      </c>
      <c r="B149" s="313">
        <v>2.3E-2</v>
      </c>
      <c r="C149" s="314">
        <f t="shared" si="17"/>
        <v>2.7747302968439299E-2</v>
      </c>
      <c r="D149" s="314">
        <f t="shared" si="16"/>
        <v>2.7747302968439299E-2</v>
      </c>
      <c r="E149" s="224"/>
      <c r="F149" s="237"/>
    </row>
    <row r="150" spans="1:6" x14ac:dyDescent="0.2">
      <c r="A150" s="286">
        <v>37043</v>
      </c>
      <c r="B150" s="313">
        <v>2.3E-2</v>
      </c>
      <c r="C150" s="314">
        <f t="shared" si="17"/>
        <v>2.793940287899797E-2</v>
      </c>
      <c r="D150" s="314">
        <f t="shared" si="16"/>
        <v>2.793940287899797E-2</v>
      </c>
      <c r="E150" s="224"/>
      <c r="F150" s="237"/>
    </row>
    <row r="151" spans="1:6" x14ac:dyDescent="0.2">
      <c r="A151" s="286">
        <v>37073</v>
      </c>
      <c r="B151" s="313">
        <v>2.3E-2</v>
      </c>
      <c r="C151" s="314">
        <f t="shared" si="17"/>
        <v>2.8120828758026451E-2</v>
      </c>
      <c r="D151" s="314">
        <f t="shared" si="16"/>
        <v>2.8120828758026451E-2</v>
      </c>
      <c r="E151" s="224"/>
      <c r="F151" s="237"/>
    </row>
    <row r="152" spans="1:6" x14ac:dyDescent="0.2">
      <c r="A152" s="286">
        <v>37104</v>
      </c>
      <c r="B152" s="313">
        <v>2.3E-2</v>
      </c>
      <c r="C152" s="315">
        <f t="shared" si="17"/>
        <v>2.8292173708086715E-2</v>
      </c>
      <c r="D152" s="224">
        <f t="shared" si="16"/>
        <v>2.8292173708086715E-2</v>
      </c>
      <c r="E152" s="224"/>
      <c r="F152" s="237"/>
    </row>
    <row r="153" spans="1:6" x14ac:dyDescent="0.2">
      <c r="A153" s="286">
        <v>37135</v>
      </c>
      <c r="B153" s="313">
        <v>2.3E-2</v>
      </c>
      <c r="C153" s="315">
        <f t="shared" si="17"/>
        <v>2.8453997875996877E-2</v>
      </c>
      <c r="D153" s="224">
        <f t="shared" si="16"/>
        <v>2.8453997875996877E-2</v>
      </c>
      <c r="E153" s="224"/>
      <c r="F153" s="237"/>
    </row>
    <row r="154" spans="1:6" x14ac:dyDescent="0.2">
      <c r="A154" s="286">
        <v>37165</v>
      </c>
      <c r="B154" s="313">
        <v>2.3E-2</v>
      </c>
      <c r="C154" s="315">
        <f t="shared" si="17"/>
        <v>2.8606830284017112E-2</v>
      </c>
      <c r="D154" s="224">
        <f t="shared" si="16"/>
        <v>2.8606830284017112E-2</v>
      </c>
      <c r="E154" s="224"/>
      <c r="F154" s="237"/>
    </row>
    <row r="155" spans="1:6" x14ac:dyDescent="0.2">
      <c r="A155" s="286">
        <v>37196</v>
      </c>
      <c r="B155" s="313">
        <v>2.3E-2</v>
      </c>
      <c r="C155" s="315">
        <f t="shared" si="17"/>
        <v>2.8751170559285704E-2</v>
      </c>
      <c r="D155" s="224">
        <f t="shared" si="16"/>
        <v>2.8751170559285704E-2</v>
      </c>
      <c r="E155" s="224"/>
      <c r="F155" s="237"/>
    </row>
    <row r="156" spans="1:6" x14ac:dyDescent="0.2">
      <c r="A156" s="286">
        <v>37226</v>
      </c>
      <c r="B156" s="313">
        <v>2.3E-2</v>
      </c>
      <c r="C156" s="315">
        <f t="shared" si="17"/>
        <v>2.8887490567158995E-2</v>
      </c>
      <c r="D156" s="224">
        <f t="shared" si="16"/>
        <v>2.8887490567158995E-2</v>
      </c>
      <c r="E156" s="224"/>
      <c r="F156" s="237"/>
    </row>
    <row r="157" spans="1:6" x14ac:dyDescent="0.2">
      <c r="A157" s="286">
        <v>37257</v>
      </c>
      <c r="B157" s="313">
        <v>2.3E-2</v>
      </c>
      <c r="C157" s="315">
        <f t="shared" ref="C157:C180" si="18">D157</f>
        <v>2.9016235953794808E-2</v>
      </c>
      <c r="D157" s="224">
        <f t="shared" ref="D157:D180" si="19">($B$4*B157+$B$5*$C156+$B$6*$G$4+$B$7)</f>
        <v>2.9016235953794808E-2</v>
      </c>
      <c r="E157" s="224"/>
      <c r="F157" s="237"/>
    </row>
    <row r="158" spans="1:6" x14ac:dyDescent="0.2">
      <c r="A158" s="286">
        <v>37288</v>
      </c>
      <c r="B158" s="313">
        <v>2.3E-2</v>
      </c>
      <c r="C158" s="315">
        <f t="shared" si="18"/>
        <v>2.9137827603022203E-2</v>
      </c>
      <c r="D158" s="224">
        <f t="shared" si="19"/>
        <v>2.9137827603022203E-2</v>
      </c>
      <c r="E158" s="224"/>
      <c r="F158" s="237"/>
    </row>
    <row r="159" spans="1:6" x14ac:dyDescent="0.2">
      <c r="A159" s="286">
        <v>37316</v>
      </c>
      <c r="B159" s="313">
        <v>2.3E-2</v>
      </c>
      <c r="C159" s="315">
        <f t="shared" si="18"/>
        <v>2.9252663012260278E-2</v>
      </c>
      <c r="D159" s="224">
        <f t="shared" si="19"/>
        <v>2.9252663012260278E-2</v>
      </c>
      <c r="E159" s="224"/>
      <c r="F159" s="237"/>
    </row>
    <row r="160" spans="1:6" x14ac:dyDescent="0.2">
      <c r="A160" s="286">
        <v>37347</v>
      </c>
      <c r="B160" s="313">
        <v>2.3E-2</v>
      </c>
      <c r="C160" s="315">
        <f t="shared" si="18"/>
        <v>2.9361117591984037E-2</v>
      </c>
      <c r="D160" s="224">
        <f t="shared" si="19"/>
        <v>2.9361117591984037E-2</v>
      </c>
      <c r="E160" s="224"/>
      <c r="F160" s="237"/>
    </row>
    <row r="161" spans="1:6" x14ac:dyDescent="0.2">
      <c r="A161" s="286">
        <v>37377</v>
      </c>
      <c r="B161" s="313">
        <v>2.3E-2</v>
      </c>
      <c r="C161" s="315">
        <f t="shared" si="18"/>
        <v>2.9463545892985447E-2</v>
      </c>
      <c r="D161" s="224">
        <f t="shared" si="19"/>
        <v>2.9463545892985447E-2</v>
      </c>
      <c r="E161" s="224"/>
      <c r="F161" s="237"/>
    </row>
    <row r="162" spans="1:6" x14ac:dyDescent="0.2">
      <c r="A162" s="286">
        <v>37408</v>
      </c>
      <c r="B162" s="313">
        <v>2.3E-2</v>
      </c>
      <c r="C162" s="315">
        <f t="shared" si="18"/>
        <v>2.9560282765441714E-2</v>
      </c>
      <c r="D162" s="224">
        <f t="shared" si="19"/>
        <v>2.9560282765441714E-2</v>
      </c>
      <c r="E162" s="224"/>
      <c r="F162" s="237"/>
    </row>
    <row r="163" spans="1:6" x14ac:dyDescent="0.2">
      <c r="A163" s="286">
        <v>37438</v>
      </c>
      <c r="B163" s="313">
        <v>2.3E-2</v>
      </c>
      <c r="C163" s="315">
        <f t="shared" si="18"/>
        <v>2.9651644453579946E-2</v>
      </c>
      <c r="D163" s="224">
        <f t="shared" si="19"/>
        <v>2.9651644453579946E-2</v>
      </c>
      <c r="E163" s="224"/>
      <c r="F163" s="237"/>
    </row>
    <row r="164" spans="1:6" x14ac:dyDescent="0.2">
      <c r="A164" s="286">
        <v>37469</v>
      </c>
      <c r="B164" s="313">
        <v>2.3E-2</v>
      </c>
      <c r="C164" s="315">
        <f t="shared" si="18"/>
        <v>2.9737929629516779E-2</v>
      </c>
      <c r="D164" s="224">
        <f t="shared" si="19"/>
        <v>2.9737929629516779E-2</v>
      </c>
      <c r="E164" s="224"/>
      <c r="F164" s="237"/>
    </row>
    <row r="165" spans="1:6" x14ac:dyDescent="0.2">
      <c r="A165" s="286">
        <v>37500</v>
      </c>
      <c r="B165" s="313">
        <v>2.3E-2</v>
      </c>
      <c r="C165" s="315">
        <f t="shared" si="18"/>
        <v>2.9819420369652683E-2</v>
      </c>
      <c r="D165" s="224">
        <f t="shared" si="19"/>
        <v>2.9819420369652683E-2</v>
      </c>
      <c r="E165" s="224"/>
      <c r="F165" s="237"/>
    </row>
    <row r="166" spans="1:6" x14ac:dyDescent="0.2">
      <c r="A166" s="286">
        <v>37530</v>
      </c>
      <c r="B166" s="313">
        <v>2.3E-2</v>
      </c>
      <c r="C166" s="315">
        <f t="shared" si="18"/>
        <v>2.9896383076812933E-2</v>
      </c>
      <c r="D166" s="224">
        <f t="shared" si="19"/>
        <v>2.9896383076812933E-2</v>
      </c>
      <c r="E166" s="224"/>
      <c r="F166" s="237"/>
    </row>
    <row r="167" spans="1:6" x14ac:dyDescent="0.2">
      <c r="A167" s="286">
        <v>37561</v>
      </c>
      <c r="B167" s="313">
        <v>2.3E-2</v>
      </c>
      <c r="C167" s="315">
        <f t="shared" si="18"/>
        <v>2.9969069351149825E-2</v>
      </c>
      <c r="D167" s="224">
        <f t="shared" si="19"/>
        <v>2.9969069351149825E-2</v>
      </c>
      <c r="E167" s="224"/>
      <c r="F167" s="237"/>
    </row>
    <row r="168" spans="1:6" x14ac:dyDescent="0.2">
      <c r="A168" s="286">
        <v>37591</v>
      </c>
      <c r="B168" s="313">
        <v>2.3E-2</v>
      </c>
      <c r="C168" s="315">
        <f t="shared" si="18"/>
        <v>3.0037716812653187E-2</v>
      </c>
      <c r="D168" s="224">
        <f t="shared" si="19"/>
        <v>3.0037716812653187E-2</v>
      </c>
      <c r="E168" s="224"/>
      <c r="F168" s="237"/>
    </row>
    <row r="169" spans="1:6" x14ac:dyDescent="0.2">
      <c r="A169" s="286">
        <v>37622</v>
      </c>
      <c r="B169" s="313">
        <v>2.3E-2</v>
      </c>
      <c r="C169" s="315">
        <f t="shared" si="18"/>
        <v>3.0102549877958115E-2</v>
      </c>
      <c r="D169" s="224">
        <f t="shared" si="19"/>
        <v>3.0102549877958115E-2</v>
      </c>
      <c r="E169" s="224"/>
      <c r="F169" s="237"/>
    </row>
    <row r="170" spans="1:6" x14ac:dyDescent="0.2">
      <c r="A170" s="286">
        <v>37653</v>
      </c>
      <c r="B170" s="313">
        <v>2.3E-2</v>
      </c>
      <c r="C170" s="315">
        <f t="shared" si="18"/>
        <v>3.0163780493989375E-2</v>
      </c>
      <c r="D170" s="224">
        <f t="shared" si="19"/>
        <v>3.0163780493989375E-2</v>
      </c>
      <c r="E170" s="224"/>
      <c r="F170" s="237"/>
    </row>
    <row r="171" spans="1:6" x14ac:dyDescent="0.2">
      <c r="A171" s="286">
        <v>37681</v>
      </c>
      <c r="B171" s="313">
        <v>2.3E-2</v>
      </c>
      <c r="C171" s="315">
        <f t="shared" si="18"/>
        <v>3.0221608830840858E-2</v>
      </c>
      <c r="D171" s="224">
        <f t="shared" si="19"/>
        <v>3.0221608830840858E-2</v>
      </c>
      <c r="E171" s="224"/>
      <c r="F171" s="237"/>
    </row>
    <row r="172" spans="1:6" x14ac:dyDescent="0.2">
      <c r="A172" s="286">
        <v>37712</v>
      </c>
      <c r="B172" s="313">
        <v>2.3E-2</v>
      </c>
      <c r="C172" s="315">
        <f t="shared" si="18"/>
        <v>3.027622393615519E-2</v>
      </c>
      <c r="D172" s="224">
        <f t="shared" si="19"/>
        <v>3.027622393615519E-2</v>
      </c>
      <c r="E172" s="224"/>
      <c r="F172" s="237"/>
    </row>
    <row r="173" spans="1:6" x14ac:dyDescent="0.2">
      <c r="A173" s="286">
        <v>37742</v>
      </c>
      <c r="B173" s="313">
        <v>2.3E-2</v>
      </c>
      <c r="C173" s="315">
        <f t="shared" si="18"/>
        <v>3.032780435314273E-2</v>
      </c>
      <c r="D173" s="224">
        <f t="shared" si="19"/>
        <v>3.032780435314273E-2</v>
      </c>
      <c r="E173" s="224"/>
      <c r="F173" s="237"/>
    </row>
    <row r="174" spans="1:6" x14ac:dyDescent="0.2">
      <c r="A174" s="286">
        <v>37773</v>
      </c>
      <c r="B174" s="313">
        <v>2.3E-2</v>
      </c>
      <c r="C174" s="315">
        <f t="shared" si="18"/>
        <v>3.0376518704260357E-2</v>
      </c>
      <c r="D174" s="224">
        <f t="shared" si="19"/>
        <v>3.0376518704260357E-2</v>
      </c>
      <c r="E174" s="224"/>
      <c r="F174" s="237"/>
    </row>
    <row r="175" spans="1:6" x14ac:dyDescent="0.2">
      <c r="A175" s="286">
        <v>37803</v>
      </c>
      <c r="B175" s="313">
        <v>2.3E-2</v>
      </c>
      <c r="C175" s="315">
        <f t="shared" si="18"/>
        <v>3.0422526242458132E-2</v>
      </c>
      <c r="D175" s="224">
        <f t="shared" si="19"/>
        <v>3.0422526242458132E-2</v>
      </c>
      <c r="E175" s="224"/>
      <c r="F175" s="237"/>
    </row>
    <row r="176" spans="1:6" x14ac:dyDescent="0.2">
      <c r="A176" s="286">
        <v>37834</v>
      </c>
      <c r="B176" s="313">
        <v>2.3E-2</v>
      </c>
      <c r="C176" s="315">
        <f t="shared" si="18"/>
        <v>3.0465977371795946E-2</v>
      </c>
      <c r="D176" s="224">
        <f t="shared" si="19"/>
        <v>3.0465977371795946E-2</v>
      </c>
      <c r="E176" s="224"/>
      <c r="F176" s="237"/>
    </row>
    <row r="177" spans="1:6" x14ac:dyDescent="0.2">
      <c r="A177" s="286">
        <v>37865</v>
      </c>
      <c r="B177" s="313">
        <v>2.3E-2</v>
      </c>
      <c r="C177" s="315">
        <f t="shared" si="18"/>
        <v>3.0507014139132108E-2</v>
      </c>
      <c r="D177" s="224">
        <f t="shared" si="19"/>
        <v>3.0507014139132108E-2</v>
      </c>
      <c r="E177" s="224"/>
      <c r="F177" s="237"/>
    </row>
    <row r="178" spans="1:6" x14ac:dyDescent="0.2">
      <c r="A178" s="286">
        <v>37895</v>
      </c>
      <c r="B178" s="313">
        <v>2.3E-2</v>
      </c>
      <c r="C178" s="315">
        <f t="shared" si="18"/>
        <v>3.0545770698491233E-2</v>
      </c>
      <c r="D178" s="224">
        <f t="shared" si="19"/>
        <v>3.0545770698491233E-2</v>
      </c>
      <c r="E178" s="224"/>
      <c r="F178" s="237"/>
    </row>
    <row r="179" spans="1:6" x14ac:dyDescent="0.2">
      <c r="A179" s="286">
        <v>37926</v>
      </c>
      <c r="B179" s="313">
        <v>2.3E-2</v>
      </c>
      <c r="C179" s="315">
        <f t="shared" si="18"/>
        <v>3.058237374962957E-2</v>
      </c>
      <c r="D179" s="224">
        <f t="shared" si="19"/>
        <v>3.058237374962957E-2</v>
      </c>
      <c r="E179" s="224"/>
      <c r="F179" s="237"/>
    </row>
    <row r="180" spans="1:6" x14ac:dyDescent="0.2">
      <c r="A180" s="286">
        <v>37956</v>
      </c>
      <c r="B180" s="313">
        <v>2.3E-2</v>
      </c>
      <c r="C180" s="315">
        <f t="shared" si="18"/>
        <v>3.0616942952231406E-2</v>
      </c>
      <c r="D180" s="224">
        <f t="shared" si="19"/>
        <v>3.0616942952231406E-2</v>
      </c>
      <c r="E180" s="224"/>
      <c r="F180" s="237"/>
    </row>
    <row r="181" spans="1:6" x14ac:dyDescent="0.2">
      <c r="A181" s="286"/>
      <c r="B181" s="313"/>
      <c r="C181" s="315"/>
      <c r="D181" s="224"/>
      <c r="E181" s="224"/>
      <c r="F181" s="237"/>
    </row>
    <row r="182" spans="1:6" x14ac:dyDescent="0.2">
      <c r="A182" s="286"/>
      <c r="B182" s="313"/>
      <c r="C182" s="315"/>
      <c r="D182" s="224"/>
      <c r="E182" s="224"/>
      <c r="F182" s="237"/>
    </row>
    <row r="183" spans="1:6" x14ac:dyDescent="0.2">
      <c r="A183" s="286"/>
      <c r="B183" s="313"/>
      <c r="C183" s="315"/>
      <c r="D183" s="224"/>
      <c r="E183" s="224"/>
      <c r="F183" s="237"/>
    </row>
    <row r="184" spans="1:6" x14ac:dyDescent="0.2">
      <c r="A184" s="286"/>
      <c r="B184" s="313"/>
      <c r="C184" s="315"/>
      <c r="D184" s="224"/>
      <c r="E184" s="224"/>
      <c r="F184" s="237"/>
    </row>
    <row r="185" spans="1:6" x14ac:dyDescent="0.2">
      <c r="A185" s="286"/>
      <c r="B185" s="313"/>
      <c r="C185" s="315"/>
      <c r="D185" s="224"/>
      <c r="E185" s="224"/>
      <c r="F185" s="237"/>
    </row>
    <row r="186" spans="1:6" x14ac:dyDescent="0.2">
      <c r="A186" s="286"/>
      <c r="B186" s="313"/>
      <c r="C186" s="315"/>
      <c r="D186" s="224"/>
      <c r="E186" s="224"/>
      <c r="F186" s="237"/>
    </row>
    <row r="187" spans="1:6" x14ac:dyDescent="0.2">
      <c r="A187" s="286"/>
      <c r="B187" s="313"/>
      <c r="C187" s="315"/>
      <c r="D187" s="224"/>
      <c r="E187" s="224"/>
      <c r="F187" s="237"/>
    </row>
    <row r="188" spans="1:6" x14ac:dyDescent="0.2">
      <c r="A188" s="286"/>
      <c r="B188" s="313"/>
      <c r="C188" s="315"/>
      <c r="D188" s="224"/>
      <c r="E188" s="224"/>
      <c r="F188" s="237"/>
    </row>
    <row r="189" spans="1:6" x14ac:dyDescent="0.2">
      <c r="A189" s="286"/>
      <c r="B189" s="313"/>
      <c r="C189" s="315"/>
      <c r="D189" s="224"/>
      <c r="E189" s="224"/>
      <c r="F189" s="237"/>
    </row>
    <row r="190" spans="1:6" x14ac:dyDescent="0.2">
      <c r="A190" s="286"/>
      <c r="B190" s="313"/>
      <c r="C190" s="315"/>
      <c r="D190" s="224"/>
      <c r="E190" s="224"/>
      <c r="F190" s="237"/>
    </row>
    <row r="191" spans="1:6" x14ac:dyDescent="0.2">
      <c r="A191" s="286"/>
      <c r="B191" s="313"/>
      <c r="C191" s="315"/>
      <c r="D191" s="224"/>
      <c r="E191" s="224"/>
      <c r="F191" s="237"/>
    </row>
    <row r="192" spans="1:6" x14ac:dyDescent="0.2">
      <c r="A192" s="286"/>
      <c r="B192" s="313"/>
      <c r="C192" s="315"/>
      <c r="D192" s="224"/>
      <c r="E192" s="224"/>
      <c r="F192" s="237"/>
    </row>
    <row r="193" spans="1:6" x14ac:dyDescent="0.2">
      <c r="A193" s="286"/>
      <c r="B193" s="313"/>
      <c r="C193" s="315"/>
      <c r="D193" s="224"/>
      <c r="E193" s="224"/>
      <c r="F193" s="237"/>
    </row>
    <row r="194" spans="1:6" x14ac:dyDescent="0.2">
      <c r="A194" s="286"/>
      <c r="B194" s="313"/>
      <c r="C194" s="315"/>
      <c r="D194" s="224"/>
      <c r="E194" s="224"/>
      <c r="F194" s="237"/>
    </row>
    <row r="195" spans="1:6" x14ac:dyDescent="0.2">
      <c r="A195" s="286"/>
      <c r="B195" s="313"/>
      <c r="C195" s="315"/>
      <c r="D195" s="224"/>
      <c r="E195" s="224"/>
      <c r="F195" s="237"/>
    </row>
    <row r="196" spans="1:6" x14ac:dyDescent="0.2">
      <c r="A196" s="286"/>
      <c r="B196" s="313"/>
      <c r="C196" s="315"/>
      <c r="D196" s="224"/>
      <c r="E196" s="224"/>
      <c r="F196" s="237"/>
    </row>
    <row r="197" spans="1:6" x14ac:dyDescent="0.2">
      <c r="A197" s="286"/>
      <c r="B197" s="313"/>
      <c r="C197" s="315"/>
      <c r="D197" s="224"/>
      <c r="E197" s="224"/>
      <c r="F197" s="237"/>
    </row>
    <row r="198" spans="1:6" x14ac:dyDescent="0.2">
      <c r="A198" s="286"/>
      <c r="B198" s="313"/>
      <c r="C198" s="315"/>
      <c r="D198" s="224"/>
      <c r="E198" s="224"/>
      <c r="F198" s="237"/>
    </row>
    <row r="199" spans="1:6" x14ac:dyDescent="0.2">
      <c r="A199" s="286"/>
      <c r="B199" s="313"/>
      <c r="C199" s="315"/>
      <c r="D199" s="224"/>
      <c r="E199" s="224"/>
      <c r="F199" s="237"/>
    </row>
    <row r="200" spans="1:6" x14ac:dyDescent="0.2">
      <c r="A200" s="286"/>
      <c r="B200" s="313"/>
      <c r="C200" s="315"/>
      <c r="D200" s="224"/>
      <c r="E200" s="224"/>
      <c r="F200" s="237"/>
    </row>
    <row r="201" spans="1:6" x14ac:dyDescent="0.2">
      <c r="A201" s="286"/>
      <c r="B201" s="313"/>
      <c r="C201" s="315"/>
      <c r="D201" s="224"/>
      <c r="E201" s="224"/>
      <c r="F201" s="237"/>
    </row>
    <row r="202" spans="1:6" x14ac:dyDescent="0.2">
      <c r="A202" s="286"/>
      <c r="B202" s="313"/>
      <c r="C202" s="315"/>
      <c r="D202" s="224"/>
      <c r="E202" s="224"/>
      <c r="F202" s="237"/>
    </row>
    <row r="203" spans="1:6" x14ac:dyDescent="0.2">
      <c r="A203" s="286"/>
      <c r="B203" s="313"/>
      <c r="C203" s="315"/>
      <c r="D203" s="224"/>
      <c r="E203" s="224"/>
      <c r="F203" s="237"/>
    </row>
    <row r="204" spans="1:6" x14ac:dyDescent="0.2">
      <c r="A204" s="286"/>
      <c r="B204" s="313"/>
      <c r="C204" s="315"/>
      <c r="D204" s="224"/>
      <c r="E204" s="224"/>
      <c r="F204" s="237"/>
    </row>
    <row r="205" spans="1:6" x14ac:dyDescent="0.2">
      <c r="A205" s="286"/>
      <c r="B205" s="313"/>
      <c r="C205" s="315"/>
      <c r="D205" s="224"/>
      <c r="E205" s="224"/>
      <c r="F205" s="237"/>
    </row>
    <row r="206" spans="1:6" x14ac:dyDescent="0.2">
      <c r="A206" s="286"/>
      <c r="B206" s="313"/>
      <c r="C206" s="315"/>
      <c r="D206" s="224"/>
      <c r="E206" s="224"/>
      <c r="F206" s="237"/>
    </row>
    <row r="207" spans="1:6" x14ac:dyDescent="0.2">
      <c r="A207" s="286"/>
      <c r="B207" s="313"/>
      <c r="C207" s="315"/>
      <c r="D207" s="224"/>
      <c r="E207" s="224"/>
      <c r="F207" s="237"/>
    </row>
    <row r="208" spans="1:6" x14ac:dyDescent="0.2">
      <c r="A208" s="286"/>
      <c r="B208" s="313"/>
      <c r="C208" s="315"/>
      <c r="D208" s="224"/>
      <c r="E208" s="224"/>
      <c r="F208" s="237"/>
    </row>
    <row r="209" spans="1:6" x14ac:dyDescent="0.2">
      <c r="A209" s="286"/>
      <c r="B209" s="313"/>
      <c r="C209" s="315"/>
      <c r="D209" s="224"/>
      <c r="E209" s="224"/>
      <c r="F209" s="237"/>
    </row>
    <row r="210" spans="1:6" x14ac:dyDescent="0.2">
      <c r="A210" s="286"/>
      <c r="B210" s="313"/>
      <c r="C210" s="315"/>
      <c r="D210" s="224"/>
      <c r="E210" s="224"/>
      <c r="F210" s="237"/>
    </row>
    <row r="211" spans="1:6" x14ac:dyDescent="0.2">
      <c r="A211" s="286"/>
      <c r="B211" s="313"/>
      <c r="C211" s="315"/>
      <c r="D211" s="224"/>
      <c r="E211" s="224"/>
      <c r="F211" s="237"/>
    </row>
    <row r="212" spans="1:6" x14ac:dyDescent="0.2">
      <c r="A212" s="286"/>
      <c r="B212" s="313"/>
      <c r="C212" s="315"/>
      <c r="D212" s="224"/>
      <c r="E212" s="224"/>
      <c r="F212" s="237"/>
    </row>
    <row r="213" spans="1:6" x14ac:dyDescent="0.2">
      <c r="A213" s="286"/>
      <c r="B213" s="313"/>
      <c r="C213" s="315"/>
      <c r="D213" s="224"/>
      <c r="E213" s="224"/>
      <c r="F213" s="237"/>
    </row>
    <row r="214" spans="1:6" x14ac:dyDescent="0.2">
      <c r="A214" s="286"/>
      <c r="B214" s="313"/>
      <c r="C214" s="315"/>
      <c r="D214" s="224"/>
      <c r="E214" s="224"/>
      <c r="F214" s="237"/>
    </row>
    <row r="215" spans="1:6" x14ac:dyDescent="0.2">
      <c r="A215" s="286"/>
      <c r="B215" s="313"/>
      <c r="C215" s="315"/>
      <c r="D215" s="224"/>
      <c r="E215" s="224"/>
      <c r="F215" s="237"/>
    </row>
    <row r="216" spans="1:6" x14ac:dyDescent="0.2">
      <c r="A216" s="286"/>
      <c r="B216" s="313"/>
      <c r="C216" s="315"/>
      <c r="D216" s="224"/>
      <c r="E216" s="224"/>
      <c r="F216" s="237"/>
    </row>
    <row r="217" spans="1:6" x14ac:dyDescent="0.2">
      <c r="A217" s="286"/>
      <c r="B217" s="313"/>
      <c r="C217" s="315"/>
      <c r="D217" s="224"/>
      <c r="E217" s="224"/>
      <c r="F217" s="237"/>
    </row>
    <row r="218" spans="1:6" x14ac:dyDescent="0.2">
      <c r="A218" s="286"/>
      <c r="B218" s="313"/>
      <c r="C218" s="315"/>
      <c r="D218" s="224"/>
      <c r="E218" s="224"/>
      <c r="F218" s="237"/>
    </row>
    <row r="219" spans="1:6" x14ac:dyDescent="0.2">
      <c r="A219" s="286"/>
      <c r="B219" s="313"/>
      <c r="C219" s="315"/>
      <c r="D219" s="224"/>
      <c r="E219" s="224"/>
      <c r="F219" s="237"/>
    </row>
    <row r="220" spans="1:6" x14ac:dyDescent="0.2">
      <c r="A220" s="286"/>
      <c r="B220" s="313"/>
      <c r="C220" s="315"/>
      <c r="D220" s="224"/>
      <c r="E220" s="224"/>
      <c r="F220" s="237"/>
    </row>
    <row r="221" spans="1:6" x14ac:dyDescent="0.2">
      <c r="A221" s="286"/>
      <c r="B221" s="313"/>
      <c r="C221" s="315"/>
      <c r="D221" s="224"/>
      <c r="E221" s="224"/>
      <c r="F221" s="237"/>
    </row>
    <row r="222" spans="1:6" x14ac:dyDescent="0.2">
      <c r="A222" s="286"/>
      <c r="B222" s="313"/>
      <c r="C222" s="315"/>
      <c r="D222" s="224"/>
      <c r="E222" s="224"/>
      <c r="F222" s="237"/>
    </row>
    <row r="223" spans="1:6" x14ac:dyDescent="0.2">
      <c r="A223" s="286"/>
      <c r="B223" s="313"/>
      <c r="C223" s="315"/>
      <c r="D223" s="224"/>
      <c r="E223" s="224"/>
      <c r="F223" s="237"/>
    </row>
    <row r="224" spans="1:6" x14ac:dyDescent="0.2">
      <c r="A224" s="286"/>
      <c r="B224" s="313"/>
      <c r="C224" s="315"/>
      <c r="D224" s="224"/>
      <c r="E224" s="224"/>
      <c r="F224" s="237"/>
    </row>
    <row r="225" spans="1:6" x14ac:dyDescent="0.2">
      <c r="A225" s="286"/>
      <c r="B225" s="313"/>
      <c r="C225" s="315"/>
      <c r="D225" s="224"/>
      <c r="E225" s="224"/>
      <c r="F225" s="237"/>
    </row>
    <row r="226" spans="1:6" x14ac:dyDescent="0.2">
      <c r="A226" s="286"/>
      <c r="B226" s="313"/>
      <c r="C226" s="315"/>
      <c r="D226" s="224"/>
      <c r="E226" s="224"/>
      <c r="F226" s="237"/>
    </row>
    <row r="227" spans="1:6" x14ac:dyDescent="0.2">
      <c r="A227" s="286"/>
      <c r="B227" s="313"/>
      <c r="C227" s="315"/>
      <c r="D227" s="224"/>
      <c r="E227" s="224"/>
      <c r="F227" s="237"/>
    </row>
    <row r="228" spans="1:6" x14ac:dyDescent="0.2">
      <c r="A228" s="286"/>
      <c r="B228" s="313"/>
      <c r="C228" s="315"/>
      <c r="D228" s="224"/>
      <c r="E228" s="224"/>
      <c r="F228" s="237"/>
    </row>
    <row r="229" spans="1:6" x14ac:dyDescent="0.2">
      <c r="A229" s="286"/>
      <c r="B229" s="313"/>
      <c r="C229" s="315"/>
      <c r="D229" s="224"/>
      <c r="E229" s="224"/>
      <c r="F229" s="237"/>
    </row>
    <row r="230" spans="1:6" x14ac:dyDescent="0.2">
      <c r="A230" s="286"/>
      <c r="B230" s="313"/>
      <c r="C230" s="315"/>
      <c r="D230" s="224"/>
      <c r="E230" s="224"/>
      <c r="F230" s="237"/>
    </row>
    <row r="231" spans="1:6" x14ac:dyDescent="0.2">
      <c r="A231" s="286"/>
      <c r="B231" s="313"/>
      <c r="C231" s="315"/>
      <c r="D231" s="224"/>
      <c r="E231" s="224"/>
      <c r="F231" s="237"/>
    </row>
    <row r="232" spans="1:6" x14ac:dyDescent="0.2">
      <c r="A232" s="286"/>
      <c r="B232" s="313"/>
      <c r="C232" s="315"/>
      <c r="D232" s="224"/>
      <c r="E232" s="224"/>
      <c r="F232" s="237"/>
    </row>
    <row r="233" spans="1:6" x14ac:dyDescent="0.2">
      <c r="A233" s="286"/>
      <c r="B233" s="313"/>
      <c r="C233" s="315"/>
      <c r="D233" s="224"/>
      <c r="E233" s="224"/>
      <c r="F233" s="237"/>
    </row>
    <row r="234" spans="1:6" x14ac:dyDescent="0.2">
      <c r="A234" s="286"/>
      <c r="B234" s="313"/>
      <c r="C234" s="315"/>
      <c r="D234" s="224"/>
      <c r="E234" s="224"/>
      <c r="F234" s="237"/>
    </row>
    <row r="235" spans="1:6" x14ac:dyDescent="0.2">
      <c r="A235" s="286"/>
      <c r="B235" s="313"/>
      <c r="C235" s="315"/>
      <c r="D235" s="224"/>
      <c r="E235" s="224"/>
      <c r="F235" s="237"/>
    </row>
    <row r="236" spans="1:6" x14ac:dyDescent="0.2">
      <c r="A236" s="286"/>
      <c r="B236" s="313"/>
      <c r="C236" s="315"/>
      <c r="D236" s="224"/>
      <c r="E236" s="224"/>
      <c r="F236" s="237"/>
    </row>
    <row r="237" spans="1:6" x14ac:dyDescent="0.2">
      <c r="A237" s="286"/>
      <c r="B237" s="313"/>
      <c r="C237" s="315"/>
      <c r="D237" s="224"/>
      <c r="E237" s="224"/>
      <c r="F237" s="237"/>
    </row>
    <row r="238" spans="1:6" x14ac:dyDescent="0.2">
      <c r="A238" s="286"/>
      <c r="B238" s="313"/>
      <c r="C238" s="315"/>
      <c r="D238" s="224"/>
      <c r="E238" s="224"/>
      <c r="F238" s="237"/>
    </row>
    <row r="239" spans="1:6" x14ac:dyDescent="0.2">
      <c r="A239" s="286"/>
      <c r="B239" s="313"/>
      <c r="C239" s="315"/>
      <c r="D239" s="224"/>
      <c r="E239" s="224"/>
      <c r="F239" s="237"/>
    </row>
    <row r="240" spans="1:6" x14ac:dyDescent="0.2">
      <c r="A240" s="286"/>
      <c r="B240" s="313"/>
      <c r="C240" s="315"/>
      <c r="D240" s="224"/>
      <c r="E240" s="224"/>
      <c r="F240" s="237"/>
    </row>
    <row r="241" spans="1:6" x14ac:dyDescent="0.2">
      <c r="A241" s="286"/>
      <c r="B241" s="313"/>
      <c r="C241" s="315"/>
      <c r="D241" s="224"/>
      <c r="E241" s="224"/>
      <c r="F241" s="237"/>
    </row>
    <row r="242" spans="1:6" x14ac:dyDescent="0.2">
      <c r="A242" s="286"/>
      <c r="B242" s="313"/>
      <c r="C242" s="315"/>
      <c r="D242" s="224"/>
      <c r="E242" s="224"/>
      <c r="F242" s="237"/>
    </row>
    <row r="243" spans="1:6" x14ac:dyDescent="0.2">
      <c r="A243" s="286"/>
      <c r="B243" s="313"/>
      <c r="C243" s="315"/>
      <c r="D243" s="224"/>
      <c r="E243" s="224"/>
      <c r="F243" s="237"/>
    </row>
    <row r="244" spans="1:6" x14ac:dyDescent="0.2">
      <c r="A244" s="286"/>
      <c r="B244" s="313"/>
      <c r="C244" s="315"/>
      <c r="D244" s="224"/>
      <c r="E244" s="224"/>
      <c r="F244" s="237"/>
    </row>
    <row r="245" spans="1:6" x14ac:dyDescent="0.2">
      <c r="A245" s="286"/>
      <c r="B245" s="313"/>
      <c r="C245" s="315"/>
      <c r="D245" s="224"/>
      <c r="E245" s="224"/>
      <c r="F245" s="237"/>
    </row>
    <row r="246" spans="1:6" x14ac:dyDescent="0.2">
      <c r="A246" s="286"/>
      <c r="B246" s="313"/>
      <c r="C246" s="315"/>
      <c r="D246" s="224"/>
      <c r="E246" s="224"/>
      <c r="F246" s="237"/>
    </row>
    <row r="247" spans="1:6" x14ac:dyDescent="0.2">
      <c r="A247" s="286"/>
      <c r="B247" s="313"/>
      <c r="C247" s="315"/>
      <c r="D247" s="224"/>
      <c r="E247" s="224"/>
      <c r="F247" s="237"/>
    </row>
    <row r="248" spans="1:6" x14ac:dyDescent="0.2">
      <c r="A248" s="286"/>
      <c r="B248" s="313"/>
      <c r="C248" s="315"/>
      <c r="D248" s="224"/>
      <c r="E248" s="224"/>
      <c r="F248" s="237"/>
    </row>
    <row r="249" spans="1:6" x14ac:dyDescent="0.2">
      <c r="A249" s="286"/>
      <c r="B249" s="313"/>
      <c r="C249" s="315"/>
      <c r="D249" s="224"/>
      <c r="E249" s="224"/>
      <c r="F249" s="237"/>
    </row>
    <row r="250" spans="1:6" x14ac:dyDescent="0.2">
      <c r="A250" s="286"/>
      <c r="B250" s="313"/>
      <c r="C250" s="315"/>
      <c r="D250" s="224"/>
      <c r="E250" s="224"/>
      <c r="F250" s="237"/>
    </row>
    <row r="251" spans="1:6" x14ac:dyDescent="0.2">
      <c r="A251" s="286"/>
      <c r="B251" s="313"/>
      <c r="C251" s="315"/>
      <c r="D251" s="224"/>
      <c r="E251" s="224"/>
      <c r="F251" s="237"/>
    </row>
    <row r="252" spans="1:6" x14ac:dyDescent="0.2">
      <c r="A252" s="286"/>
      <c r="B252" s="313"/>
      <c r="C252" s="315"/>
      <c r="D252" s="224"/>
      <c r="E252" s="224"/>
      <c r="F252" s="237"/>
    </row>
    <row r="253" spans="1:6" x14ac:dyDescent="0.2">
      <c r="A253" s="286"/>
      <c r="B253" s="313"/>
      <c r="C253" s="315"/>
      <c r="D253" s="224"/>
      <c r="E253" s="224"/>
      <c r="F253" s="237"/>
    </row>
    <row r="254" spans="1:6" x14ac:dyDescent="0.2">
      <c r="A254" s="286"/>
      <c r="B254" s="313"/>
      <c r="C254" s="315"/>
      <c r="D254" s="224"/>
      <c r="E254" s="224"/>
      <c r="F254" s="237"/>
    </row>
    <row r="255" spans="1:6" x14ac:dyDescent="0.2">
      <c r="A255" s="286"/>
      <c r="B255" s="313"/>
      <c r="C255" s="315"/>
      <c r="D255" s="224"/>
      <c r="E255" s="224"/>
      <c r="F255" s="237"/>
    </row>
    <row r="256" spans="1:6" x14ac:dyDescent="0.2">
      <c r="A256" s="286"/>
      <c r="B256" s="313"/>
      <c r="C256" s="315"/>
      <c r="D256" s="224"/>
      <c r="E256" s="224"/>
      <c r="F256" s="237"/>
    </row>
    <row r="257" spans="1:6" x14ac:dyDescent="0.2">
      <c r="A257" s="286"/>
      <c r="B257" s="313"/>
      <c r="C257" s="315"/>
      <c r="D257" s="224"/>
      <c r="E257" s="224"/>
      <c r="F257" s="237"/>
    </row>
    <row r="258" spans="1:6" x14ac:dyDescent="0.2">
      <c r="A258" s="286"/>
      <c r="B258" s="313"/>
      <c r="C258" s="315"/>
      <c r="D258" s="224"/>
      <c r="E258" s="224"/>
      <c r="F258" s="237"/>
    </row>
    <row r="259" spans="1:6" x14ac:dyDescent="0.2">
      <c r="A259" s="286"/>
      <c r="B259" s="313"/>
      <c r="C259" s="315"/>
      <c r="D259" s="224"/>
      <c r="E259" s="224"/>
      <c r="F259" s="237"/>
    </row>
    <row r="260" spans="1:6" x14ac:dyDescent="0.2">
      <c r="A260" s="286"/>
      <c r="B260" s="313"/>
      <c r="C260" s="315"/>
      <c r="D260" s="224"/>
      <c r="E260" s="224"/>
      <c r="F260" s="237"/>
    </row>
    <row r="261" spans="1:6" x14ac:dyDescent="0.2">
      <c r="A261" s="286"/>
      <c r="B261" s="313"/>
      <c r="C261" s="315"/>
      <c r="D261" s="224"/>
      <c r="E261" s="224"/>
      <c r="F261" s="237"/>
    </row>
    <row r="262" spans="1:6" x14ac:dyDescent="0.2">
      <c r="A262" s="286"/>
      <c r="B262" s="313"/>
      <c r="C262" s="315"/>
      <c r="D262" s="224"/>
      <c r="E262" s="224"/>
      <c r="F262" s="237"/>
    </row>
    <row r="263" spans="1:6" x14ac:dyDescent="0.2">
      <c r="A263" s="286"/>
      <c r="B263" s="313"/>
      <c r="C263" s="315"/>
      <c r="D263" s="224"/>
      <c r="E263" s="224"/>
      <c r="F263" s="237"/>
    </row>
    <row r="264" spans="1:6" x14ac:dyDescent="0.2">
      <c r="A264" s="286"/>
      <c r="B264" s="313"/>
      <c r="C264" s="315"/>
      <c r="D264" s="224"/>
      <c r="E264" s="224"/>
      <c r="F264" s="237"/>
    </row>
    <row r="265" spans="1:6" x14ac:dyDescent="0.2">
      <c r="A265" s="286"/>
      <c r="B265" s="313"/>
      <c r="C265" s="315"/>
      <c r="D265" s="224"/>
      <c r="E265" s="224"/>
      <c r="F265" s="237"/>
    </row>
    <row r="266" spans="1:6" x14ac:dyDescent="0.2">
      <c r="A266" s="286"/>
      <c r="B266" s="313"/>
      <c r="C266" s="315"/>
      <c r="D266" s="224"/>
      <c r="E266" s="224"/>
      <c r="F266" s="237"/>
    </row>
    <row r="267" spans="1:6" x14ac:dyDescent="0.2">
      <c r="A267" s="286"/>
      <c r="B267" s="313"/>
      <c r="C267" s="315"/>
      <c r="D267" s="224"/>
      <c r="E267" s="224"/>
      <c r="F267" s="237"/>
    </row>
    <row r="268" spans="1:6" x14ac:dyDescent="0.2">
      <c r="A268" s="286"/>
      <c r="B268" s="313"/>
      <c r="C268" s="315"/>
      <c r="D268" s="224"/>
      <c r="E268" s="224"/>
      <c r="F268" s="237"/>
    </row>
    <row r="269" spans="1:6" x14ac:dyDescent="0.2">
      <c r="A269" s="286"/>
      <c r="B269" s="313"/>
      <c r="C269" s="315"/>
      <c r="D269" s="224"/>
      <c r="E269" s="224"/>
      <c r="F269" s="237"/>
    </row>
    <row r="270" spans="1:6" x14ac:dyDescent="0.2">
      <c r="A270" s="286"/>
      <c r="B270" s="313"/>
      <c r="C270" s="315"/>
      <c r="D270" s="224"/>
      <c r="E270" s="224"/>
      <c r="F270" s="237"/>
    </row>
    <row r="271" spans="1:6" x14ac:dyDescent="0.2">
      <c r="A271" s="286"/>
      <c r="B271" s="313"/>
      <c r="C271" s="315"/>
      <c r="D271" s="224"/>
      <c r="E271" s="224"/>
      <c r="F271" s="237"/>
    </row>
    <row r="272" spans="1:6" x14ac:dyDescent="0.2">
      <c r="A272" s="286"/>
      <c r="B272" s="313"/>
      <c r="C272" s="315"/>
      <c r="D272" s="224"/>
      <c r="E272" s="224"/>
      <c r="F272" s="237"/>
    </row>
    <row r="273" spans="1:6" x14ac:dyDescent="0.2">
      <c r="A273" s="286"/>
      <c r="B273" s="313"/>
      <c r="C273" s="315"/>
      <c r="D273" s="224"/>
      <c r="E273" s="224"/>
      <c r="F273" s="237"/>
    </row>
    <row r="274" spans="1:6" x14ac:dyDescent="0.2">
      <c r="A274" s="286"/>
      <c r="B274" s="313"/>
      <c r="C274" s="315"/>
      <c r="D274" s="224"/>
      <c r="E274" s="224"/>
      <c r="F274" s="237"/>
    </row>
    <row r="275" spans="1:6" x14ac:dyDescent="0.2">
      <c r="A275" s="286"/>
      <c r="B275" s="313"/>
      <c r="C275" s="315"/>
      <c r="D275" s="224"/>
      <c r="E275" s="224"/>
      <c r="F275" s="237"/>
    </row>
    <row r="276" spans="1:6" x14ac:dyDescent="0.2">
      <c r="A276" s="286"/>
      <c r="B276" s="313"/>
      <c r="C276" s="315"/>
      <c r="D276" s="224"/>
      <c r="E276" s="224"/>
      <c r="F276" s="237"/>
    </row>
    <row r="277" spans="1:6" x14ac:dyDescent="0.2">
      <c r="A277" s="286"/>
      <c r="B277" s="313"/>
      <c r="C277" s="315"/>
      <c r="D277" s="224"/>
      <c r="E277" s="224"/>
      <c r="F277" s="237"/>
    </row>
    <row r="278" spans="1:6" x14ac:dyDescent="0.2">
      <c r="A278" s="286"/>
      <c r="B278" s="313"/>
      <c r="C278" s="315"/>
      <c r="D278" s="224"/>
      <c r="E278" s="224"/>
      <c r="F278" s="237"/>
    </row>
    <row r="279" spans="1:6" x14ac:dyDescent="0.2">
      <c r="A279" s="286"/>
      <c r="B279" s="313"/>
      <c r="C279" s="315"/>
      <c r="D279" s="224"/>
      <c r="E279" s="224"/>
      <c r="F279" s="237"/>
    </row>
    <row r="280" spans="1:6" x14ac:dyDescent="0.2">
      <c r="A280" s="286"/>
      <c r="B280" s="313"/>
      <c r="C280" s="315"/>
      <c r="D280" s="224"/>
      <c r="E280" s="224"/>
      <c r="F280" s="237"/>
    </row>
    <row r="281" spans="1:6" x14ac:dyDescent="0.2">
      <c r="A281" s="286"/>
      <c r="B281" s="313"/>
      <c r="C281" s="315"/>
      <c r="D281" s="224"/>
      <c r="E281" s="224"/>
      <c r="F281" s="237"/>
    </row>
    <row r="282" spans="1:6" x14ac:dyDescent="0.2">
      <c r="A282" s="286"/>
      <c r="B282" s="313"/>
      <c r="C282" s="315"/>
      <c r="D282" s="224"/>
      <c r="E282" s="224"/>
      <c r="F282" s="237"/>
    </row>
    <row r="283" spans="1:6" x14ac:dyDescent="0.2">
      <c r="A283" s="286"/>
      <c r="B283" s="313"/>
      <c r="C283" s="315"/>
      <c r="D283" s="224"/>
      <c r="E283" s="224"/>
      <c r="F283" s="237"/>
    </row>
    <row r="284" spans="1:6" x14ac:dyDescent="0.2">
      <c r="A284" s="286"/>
      <c r="B284" s="313"/>
      <c r="C284" s="315"/>
      <c r="D284" s="224"/>
      <c r="E284" s="224"/>
      <c r="F284" s="237"/>
    </row>
    <row r="285" spans="1:6" x14ac:dyDescent="0.2">
      <c r="A285" s="286"/>
      <c r="B285" s="313"/>
      <c r="C285" s="315"/>
      <c r="D285" s="224"/>
      <c r="E285" s="224"/>
      <c r="F285" s="237"/>
    </row>
    <row r="286" spans="1:6" x14ac:dyDescent="0.2">
      <c r="A286" s="286"/>
      <c r="B286" s="313"/>
      <c r="C286" s="315"/>
      <c r="D286" s="224"/>
      <c r="E286" s="224"/>
      <c r="F286" s="237"/>
    </row>
    <row r="287" spans="1:6" x14ac:dyDescent="0.2">
      <c r="A287" s="286"/>
      <c r="B287" s="313"/>
      <c r="C287" s="315"/>
      <c r="D287" s="224"/>
      <c r="E287" s="224"/>
      <c r="F287" s="237"/>
    </row>
    <row r="288" spans="1:6" x14ac:dyDescent="0.2">
      <c r="A288" s="286"/>
      <c r="B288" s="313"/>
      <c r="C288" s="315"/>
      <c r="D288" s="224"/>
      <c r="E288" s="224"/>
      <c r="F288" s="237"/>
    </row>
    <row r="289" spans="1:6" x14ac:dyDescent="0.2">
      <c r="A289" s="286"/>
      <c r="B289" s="313"/>
      <c r="C289" s="315"/>
      <c r="D289" s="224"/>
      <c r="E289" s="224"/>
      <c r="F289" s="237"/>
    </row>
    <row r="290" spans="1:6" x14ac:dyDescent="0.2">
      <c r="A290" s="286"/>
      <c r="B290" s="313"/>
      <c r="C290" s="315"/>
      <c r="D290" s="224"/>
      <c r="E290" s="224"/>
      <c r="F290" s="237"/>
    </row>
    <row r="291" spans="1:6" x14ac:dyDescent="0.2">
      <c r="A291" s="286"/>
      <c r="B291" s="313"/>
      <c r="C291" s="315"/>
      <c r="D291" s="224"/>
      <c r="E291" s="224"/>
      <c r="F291" s="237"/>
    </row>
    <row r="292" spans="1:6" x14ac:dyDescent="0.2">
      <c r="A292" s="286"/>
      <c r="B292" s="313"/>
      <c r="C292" s="315"/>
      <c r="D292" s="224"/>
      <c r="E292" s="224"/>
      <c r="F292" s="237"/>
    </row>
    <row r="293" spans="1:6" x14ac:dyDescent="0.2">
      <c r="A293" s="286"/>
      <c r="B293" s="313"/>
      <c r="C293" s="315"/>
      <c r="D293" s="224"/>
      <c r="E293" s="224"/>
      <c r="F293" s="237"/>
    </row>
    <row r="294" spans="1:6" x14ac:dyDescent="0.2">
      <c r="A294" s="286"/>
      <c r="B294" s="313"/>
      <c r="C294" s="315"/>
      <c r="D294" s="224"/>
      <c r="E294" s="224"/>
      <c r="F294" s="237"/>
    </row>
    <row r="295" spans="1:6" x14ac:dyDescent="0.2">
      <c r="A295" s="286"/>
      <c r="B295" s="313"/>
      <c r="C295" s="315"/>
      <c r="D295" s="224"/>
      <c r="E295" s="224"/>
      <c r="F295" s="237"/>
    </row>
    <row r="296" spans="1:6" x14ac:dyDescent="0.2">
      <c r="A296" s="286"/>
      <c r="B296" s="313"/>
      <c r="C296" s="315"/>
      <c r="D296" s="224"/>
      <c r="E296" s="224"/>
      <c r="F296" s="237"/>
    </row>
    <row r="297" spans="1:6" x14ac:dyDescent="0.2">
      <c r="A297" s="286"/>
      <c r="B297" s="313"/>
      <c r="C297" s="315"/>
      <c r="D297" s="224"/>
      <c r="E297" s="224"/>
      <c r="F297" s="237"/>
    </row>
    <row r="298" spans="1:6" x14ac:dyDescent="0.2">
      <c r="A298" s="286"/>
      <c r="B298" s="313"/>
      <c r="C298" s="315"/>
      <c r="D298" s="224"/>
      <c r="E298" s="224"/>
      <c r="F298" s="237"/>
    </row>
    <row r="299" spans="1:6" x14ac:dyDescent="0.2">
      <c r="A299" s="286"/>
      <c r="B299" s="313"/>
      <c r="C299" s="315"/>
      <c r="D299" s="224"/>
      <c r="E299" s="224"/>
      <c r="F299" s="237"/>
    </row>
    <row r="300" spans="1:6" x14ac:dyDescent="0.2">
      <c r="A300" s="286"/>
      <c r="B300" s="313"/>
      <c r="C300" s="315"/>
      <c r="D300" s="224"/>
      <c r="E300" s="224"/>
      <c r="F300" s="237"/>
    </row>
    <row r="301" spans="1:6" x14ac:dyDescent="0.2">
      <c r="A301" s="286"/>
      <c r="B301" s="313"/>
      <c r="C301" s="315"/>
      <c r="D301" s="224"/>
      <c r="E301" s="224"/>
      <c r="F301" s="237"/>
    </row>
    <row r="302" spans="1:6" x14ac:dyDescent="0.2">
      <c r="A302" s="286"/>
      <c r="B302" s="313"/>
      <c r="C302" s="315"/>
      <c r="D302" s="224"/>
      <c r="E302" s="224"/>
      <c r="F302" s="237"/>
    </row>
    <row r="303" spans="1:6" x14ac:dyDescent="0.2">
      <c r="A303" s="286"/>
      <c r="B303" s="313"/>
      <c r="C303" s="315"/>
      <c r="D303" s="224"/>
      <c r="E303" s="224"/>
      <c r="F303" s="237"/>
    </row>
    <row r="304" spans="1:6" x14ac:dyDescent="0.2">
      <c r="A304" s="286"/>
      <c r="B304" s="313"/>
      <c r="C304" s="315"/>
      <c r="D304" s="224"/>
      <c r="E304" s="224"/>
      <c r="F304" s="237"/>
    </row>
    <row r="305" spans="1:6" x14ac:dyDescent="0.2">
      <c r="A305" s="286"/>
      <c r="B305" s="313"/>
      <c r="C305" s="315"/>
      <c r="D305" s="224"/>
      <c r="E305" s="224"/>
      <c r="F305" s="237"/>
    </row>
    <row r="306" spans="1:6" x14ac:dyDescent="0.2">
      <c r="A306" s="286"/>
      <c r="B306" s="313"/>
      <c r="C306" s="315"/>
      <c r="D306" s="224"/>
      <c r="E306" s="224"/>
      <c r="F306" s="237"/>
    </row>
    <row r="307" spans="1:6" x14ac:dyDescent="0.2">
      <c r="A307" s="286"/>
      <c r="B307" s="313"/>
      <c r="C307" s="315"/>
      <c r="D307" s="224"/>
      <c r="E307" s="224"/>
      <c r="F307" s="237"/>
    </row>
    <row r="308" spans="1:6" x14ac:dyDescent="0.2">
      <c r="A308" s="286"/>
      <c r="B308" s="313"/>
      <c r="C308" s="315"/>
      <c r="D308" s="224"/>
      <c r="E308" s="224"/>
      <c r="F308" s="237"/>
    </row>
    <row r="309" spans="1:6" x14ac:dyDescent="0.2">
      <c r="A309" s="286"/>
      <c r="B309" s="313"/>
      <c r="C309" s="315"/>
      <c r="D309" s="224"/>
      <c r="E309" s="224"/>
      <c r="F309" s="237"/>
    </row>
    <row r="310" spans="1:6" x14ac:dyDescent="0.2">
      <c r="A310" s="286"/>
      <c r="B310" s="313"/>
      <c r="C310" s="315"/>
      <c r="D310" s="224"/>
      <c r="E310" s="224"/>
      <c r="F310" s="237"/>
    </row>
    <row r="311" spans="1:6" x14ac:dyDescent="0.2">
      <c r="A311" s="286"/>
      <c r="B311" s="313"/>
      <c r="C311" s="315"/>
      <c r="D311" s="224"/>
      <c r="E311" s="224"/>
      <c r="F311" s="237"/>
    </row>
    <row r="312" spans="1:6" x14ac:dyDescent="0.2">
      <c r="A312" s="286"/>
      <c r="B312" s="313"/>
      <c r="C312" s="315"/>
      <c r="D312" s="224"/>
      <c r="E312" s="224"/>
      <c r="F312" s="237"/>
    </row>
    <row r="313" spans="1:6" x14ac:dyDescent="0.2">
      <c r="A313" s="286"/>
      <c r="B313" s="313"/>
      <c r="C313" s="315"/>
      <c r="D313" s="224"/>
      <c r="E313" s="224"/>
      <c r="F313" s="237"/>
    </row>
    <row r="314" spans="1:6" x14ac:dyDescent="0.2">
      <c r="A314" s="286"/>
      <c r="B314" s="313"/>
      <c r="C314" s="315"/>
      <c r="D314" s="224"/>
      <c r="E314" s="224"/>
      <c r="F314" s="237"/>
    </row>
    <row r="315" spans="1:6" x14ac:dyDescent="0.2">
      <c r="A315" s="286"/>
      <c r="B315" s="313"/>
      <c r="C315" s="315"/>
      <c r="D315" s="224"/>
      <c r="E315" s="224"/>
      <c r="F315" s="237"/>
    </row>
    <row r="316" spans="1:6" x14ac:dyDescent="0.2">
      <c r="A316" s="286"/>
      <c r="B316" s="313"/>
      <c r="C316" s="315"/>
      <c r="D316" s="224"/>
      <c r="E316" s="224"/>
      <c r="F316" s="237"/>
    </row>
    <row r="317" spans="1:6" x14ac:dyDescent="0.2">
      <c r="A317" s="286"/>
      <c r="B317" s="313"/>
      <c r="C317" s="315"/>
      <c r="D317" s="224"/>
      <c r="E317" s="224"/>
      <c r="F317" s="237"/>
    </row>
    <row r="318" spans="1:6" x14ac:dyDescent="0.2">
      <c r="A318" s="286"/>
      <c r="B318" s="313"/>
      <c r="C318" s="315"/>
      <c r="D318" s="224"/>
      <c r="E318" s="224"/>
      <c r="F318" s="237"/>
    </row>
    <row r="319" spans="1:6" x14ac:dyDescent="0.2">
      <c r="A319" s="286"/>
      <c r="B319" s="313"/>
      <c r="C319" s="315"/>
      <c r="D319" s="224"/>
      <c r="E319" s="224"/>
      <c r="F319" s="237"/>
    </row>
    <row r="320" spans="1:6" x14ac:dyDescent="0.2">
      <c r="A320" s="286"/>
      <c r="B320" s="313"/>
      <c r="C320" s="315"/>
      <c r="D320" s="224"/>
      <c r="E320" s="224"/>
      <c r="F320" s="237"/>
    </row>
    <row r="321" spans="1:6" x14ac:dyDescent="0.2">
      <c r="A321" s="286"/>
      <c r="B321" s="313"/>
      <c r="C321" s="315"/>
      <c r="D321" s="224"/>
      <c r="E321" s="224"/>
      <c r="F321" s="237"/>
    </row>
    <row r="322" spans="1:6" x14ac:dyDescent="0.2">
      <c r="A322" s="286"/>
      <c r="B322" s="313"/>
      <c r="C322" s="315"/>
      <c r="D322" s="224"/>
      <c r="E322" s="224"/>
      <c r="F322" s="237"/>
    </row>
    <row r="323" spans="1:6" x14ac:dyDescent="0.2">
      <c r="A323" s="286"/>
      <c r="B323" s="313"/>
      <c r="C323" s="315"/>
      <c r="D323" s="224"/>
      <c r="E323" s="224"/>
      <c r="F323" s="237"/>
    </row>
    <row r="324" spans="1:6" x14ac:dyDescent="0.2">
      <c r="A324" s="286"/>
      <c r="B324" s="313"/>
      <c r="C324" s="315"/>
      <c r="D324" s="224"/>
      <c r="E324" s="224"/>
      <c r="F324" s="237"/>
    </row>
    <row r="325" spans="1:6" x14ac:dyDescent="0.2">
      <c r="A325" s="286"/>
      <c r="B325" s="313"/>
      <c r="C325" s="315"/>
      <c r="D325" s="224"/>
      <c r="E325" s="224"/>
      <c r="F325" s="237"/>
    </row>
    <row r="326" spans="1:6" x14ac:dyDescent="0.2">
      <c r="A326" s="286"/>
      <c r="B326" s="313"/>
      <c r="C326" s="315"/>
      <c r="D326" s="224"/>
      <c r="E326" s="224"/>
      <c r="F326" s="237"/>
    </row>
    <row r="327" spans="1:6" x14ac:dyDescent="0.2">
      <c r="A327" s="286"/>
      <c r="B327" s="313"/>
      <c r="C327" s="315"/>
      <c r="D327" s="224"/>
      <c r="E327" s="224"/>
      <c r="F327" s="237"/>
    </row>
    <row r="328" spans="1:6" x14ac:dyDescent="0.2">
      <c r="A328" s="286"/>
      <c r="B328" s="313"/>
      <c r="C328" s="315"/>
      <c r="D328" s="224"/>
      <c r="E328" s="224"/>
      <c r="F328" s="237"/>
    </row>
    <row r="329" spans="1:6" x14ac:dyDescent="0.2">
      <c r="A329" s="286"/>
      <c r="B329" s="313"/>
      <c r="C329" s="315"/>
      <c r="D329" s="224"/>
      <c r="E329" s="224"/>
      <c r="F329" s="237"/>
    </row>
    <row r="330" spans="1:6" x14ac:dyDescent="0.2">
      <c r="A330" s="286"/>
      <c r="B330" s="313"/>
      <c r="C330" s="315"/>
      <c r="D330" s="224"/>
      <c r="E330" s="224"/>
      <c r="F330" s="237"/>
    </row>
    <row r="331" spans="1:6" x14ac:dyDescent="0.2">
      <c r="A331" s="286"/>
      <c r="B331" s="313"/>
      <c r="C331" s="315"/>
      <c r="D331" s="224"/>
      <c r="E331" s="224"/>
      <c r="F331" s="237"/>
    </row>
    <row r="332" spans="1:6" x14ac:dyDescent="0.2">
      <c r="A332" s="286"/>
      <c r="B332" s="313"/>
      <c r="C332" s="315"/>
      <c r="D332" s="224"/>
      <c r="E332" s="224"/>
      <c r="F332" s="237"/>
    </row>
    <row r="333" spans="1:6" x14ac:dyDescent="0.2">
      <c r="A333" s="286"/>
      <c r="B333" s="313"/>
      <c r="C333" s="315"/>
      <c r="D333" s="224"/>
      <c r="E333" s="224"/>
      <c r="F333" s="237"/>
    </row>
    <row r="334" spans="1:6" x14ac:dyDescent="0.2">
      <c r="A334" s="286"/>
      <c r="B334" s="313"/>
      <c r="C334" s="315"/>
      <c r="D334" s="224"/>
      <c r="E334" s="224"/>
      <c r="F334" s="237"/>
    </row>
    <row r="335" spans="1:6" x14ac:dyDescent="0.2">
      <c r="A335" s="286"/>
      <c r="B335" s="313"/>
      <c r="C335" s="315"/>
      <c r="D335" s="224"/>
      <c r="E335" s="224"/>
      <c r="F335" s="237"/>
    </row>
    <row r="336" spans="1:6" x14ac:dyDescent="0.2">
      <c r="A336" s="286"/>
      <c r="B336" s="313"/>
      <c r="C336" s="315"/>
      <c r="D336" s="224"/>
      <c r="E336" s="224"/>
      <c r="F336" s="237"/>
    </row>
    <row r="337" spans="1:6" x14ac:dyDescent="0.2">
      <c r="A337" s="286"/>
      <c r="B337" s="313"/>
      <c r="C337" s="315"/>
      <c r="D337" s="224"/>
      <c r="E337" s="224"/>
      <c r="F337" s="237"/>
    </row>
    <row r="338" spans="1:6" x14ac:dyDescent="0.2">
      <c r="A338" s="286"/>
      <c r="B338" s="313"/>
      <c r="C338" s="315"/>
      <c r="D338" s="224"/>
      <c r="E338" s="224"/>
      <c r="F338" s="237"/>
    </row>
    <row r="339" spans="1:6" x14ac:dyDescent="0.2">
      <c r="A339" s="286"/>
      <c r="B339" s="313"/>
      <c r="C339" s="315"/>
      <c r="D339" s="224"/>
      <c r="E339" s="224"/>
      <c r="F339" s="237"/>
    </row>
    <row r="340" spans="1:6" x14ac:dyDescent="0.2">
      <c r="A340" s="286"/>
      <c r="B340" s="313"/>
      <c r="C340" s="315"/>
      <c r="D340" s="224"/>
      <c r="E340" s="224"/>
      <c r="F340" s="237"/>
    </row>
    <row r="341" spans="1:6" x14ac:dyDescent="0.2">
      <c r="A341" s="286"/>
      <c r="B341" s="313"/>
      <c r="C341" s="315"/>
      <c r="D341" s="224"/>
      <c r="E341" s="224"/>
      <c r="F341" s="237"/>
    </row>
    <row r="342" spans="1:6" x14ac:dyDescent="0.2">
      <c r="A342" s="286"/>
      <c r="B342" s="313"/>
      <c r="C342" s="315"/>
      <c r="D342" s="224"/>
      <c r="E342" s="224"/>
      <c r="F342" s="237"/>
    </row>
    <row r="343" spans="1:6" x14ac:dyDescent="0.2">
      <c r="A343" s="286"/>
      <c r="B343" s="313"/>
      <c r="C343" s="315"/>
      <c r="D343" s="224"/>
      <c r="E343" s="224"/>
      <c r="F343" s="237"/>
    </row>
    <row r="344" spans="1:6" x14ac:dyDescent="0.2">
      <c r="A344" s="286"/>
      <c r="B344" s="313"/>
      <c r="C344" s="315"/>
      <c r="D344" s="224"/>
      <c r="E344" s="224"/>
      <c r="F344" s="237"/>
    </row>
    <row r="345" spans="1:6" x14ac:dyDescent="0.2">
      <c r="A345" s="286"/>
      <c r="B345" s="313"/>
      <c r="C345" s="315"/>
      <c r="D345" s="224"/>
      <c r="E345" s="224"/>
      <c r="F345" s="237"/>
    </row>
    <row r="346" spans="1:6" x14ac:dyDescent="0.2">
      <c r="A346" s="286"/>
      <c r="B346" s="313"/>
      <c r="C346" s="315"/>
      <c r="D346" s="224"/>
      <c r="E346" s="224"/>
      <c r="F346" s="237"/>
    </row>
    <row r="347" spans="1:6" x14ac:dyDescent="0.2">
      <c r="A347" s="286"/>
      <c r="B347" s="313"/>
      <c r="C347" s="315"/>
      <c r="D347" s="224"/>
      <c r="E347" s="224"/>
      <c r="F347" s="237"/>
    </row>
    <row r="348" spans="1:6" x14ac:dyDescent="0.2">
      <c r="A348" s="286"/>
      <c r="B348" s="313"/>
      <c r="C348" s="315"/>
      <c r="D348" s="224"/>
      <c r="E348" s="224"/>
      <c r="F348" s="237"/>
    </row>
    <row r="349" spans="1:6" x14ac:dyDescent="0.2">
      <c r="A349" s="286"/>
      <c r="B349" s="313"/>
      <c r="C349" s="315"/>
      <c r="D349" s="224"/>
      <c r="E349" s="224"/>
      <c r="F349" s="237"/>
    </row>
    <row r="350" spans="1:6" x14ac:dyDescent="0.2">
      <c r="A350" s="286"/>
      <c r="B350" s="313"/>
      <c r="C350" s="315"/>
      <c r="D350" s="224"/>
      <c r="E350" s="224"/>
      <c r="F350" s="237"/>
    </row>
    <row r="351" spans="1:6" x14ac:dyDescent="0.2">
      <c r="A351" s="286"/>
      <c r="B351" s="313"/>
      <c r="C351" s="315"/>
      <c r="D351" s="224"/>
      <c r="E351" s="224"/>
      <c r="F351" s="237"/>
    </row>
    <row r="352" spans="1:6" x14ac:dyDescent="0.2">
      <c r="A352" s="286"/>
      <c r="B352" s="313"/>
      <c r="C352" s="315"/>
      <c r="D352" s="224"/>
      <c r="E352" s="224"/>
      <c r="F352" s="237"/>
    </row>
    <row r="353" spans="1:6" x14ac:dyDescent="0.2">
      <c r="A353" s="286"/>
      <c r="B353" s="313"/>
      <c r="C353" s="315"/>
      <c r="D353" s="224"/>
      <c r="E353" s="224"/>
      <c r="F353" s="237"/>
    </row>
    <row r="354" spans="1:6" x14ac:dyDescent="0.2">
      <c r="A354" s="286"/>
      <c r="B354" s="313"/>
      <c r="C354" s="315"/>
      <c r="D354" s="224"/>
      <c r="E354" s="224"/>
      <c r="F354" s="237"/>
    </row>
    <row r="355" spans="1:6" x14ac:dyDescent="0.2">
      <c r="A355" s="286"/>
      <c r="B355" s="313"/>
      <c r="C355" s="315"/>
      <c r="D355" s="224"/>
      <c r="E355" s="224"/>
      <c r="F355" s="237"/>
    </row>
    <row r="356" spans="1:6" x14ac:dyDescent="0.2">
      <c r="A356" s="286"/>
      <c r="B356" s="313"/>
      <c r="C356" s="315"/>
      <c r="D356" s="224"/>
      <c r="E356" s="224"/>
      <c r="F356" s="237"/>
    </row>
    <row r="357" spans="1:6" x14ac:dyDescent="0.2">
      <c r="A357" s="286"/>
      <c r="B357" s="313"/>
      <c r="C357" s="315"/>
      <c r="D357" s="224"/>
      <c r="E357" s="224"/>
      <c r="F357" s="237"/>
    </row>
    <row r="358" spans="1:6" x14ac:dyDescent="0.2">
      <c r="A358" s="286"/>
      <c r="B358" s="313"/>
      <c r="C358" s="315"/>
      <c r="D358" s="224"/>
      <c r="E358" s="224"/>
      <c r="F358" s="237"/>
    </row>
    <row r="359" spans="1:6" x14ac:dyDescent="0.2">
      <c r="A359" s="286"/>
      <c r="B359" s="313"/>
      <c r="C359" s="315"/>
      <c r="D359" s="224"/>
      <c r="E359" s="224"/>
      <c r="F359" s="237"/>
    </row>
    <row r="360" spans="1:6" x14ac:dyDescent="0.2">
      <c r="A360" s="286"/>
      <c r="B360" s="313"/>
      <c r="C360" s="315"/>
      <c r="D360" s="224"/>
      <c r="E360" s="224"/>
      <c r="F360" s="237"/>
    </row>
    <row r="361" spans="1:6" x14ac:dyDescent="0.2">
      <c r="A361" s="286"/>
      <c r="B361" s="313"/>
      <c r="C361" s="315"/>
      <c r="D361" s="224"/>
      <c r="E361" s="224"/>
      <c r="F361" s="237"/>
    </row>
    <row r="362" spans="1:6" x14ac:dyDescent="0.2">
      <c r="A362" s="286"/>
      <c r="B362" s="313"/>
      <c r="C362" s="315"/>
      <c r="D362" s="224"/>
      <c r="E362" s="224"/>
      <c r="F362" s="237"/>
    </row>
    <row r="363" spans="1:6" x14ac:dyDescent="0.2">
      <c r="A363" s="286"/>
      <c r="B363" s="313"/>
      <c r="C363" s="315"/>
      <c r="D363" s="224"/>
      <c r="E363" s="224"/>
      <c r="F363" s="237"/>
    </row>
    <row r="364" spans="1:6" x14ac:dyDescent="0.2">
      <c r="A364" s="286"/>
      <c r="B364" s="313"/>
      <c r="C364" s="315"/>
      <c r="D364" s="224"/>
      <c r="E364" s="224"/>
      <c r="F364" s="237"/>
    </row>
    <row r="365" spans="1:6" x14ac:dyDescent="0.2">
      <c r="A365" s="286"/>
      <c r="B365" s="313"/>
      <c r="C365" s="315"/>
      <c r="D365" s="224"/>
      <c r="E365" s="224"/>
      <c r="F365" s="237"/>
    </row>
    <row r="366" spans="1:6" x14ac:dyDescent="0.2">
      <c r="A366" s="286"/>
      <c r="B366" s="313"/>
      <c r="C366" s="315"/>
      <c r="D366" s="224"/>
      <c r="E366" s="224"/>
      <c r="F366" s="237"/>
    </row>
    <row r="367" spans="1:6" x14ac:dyDescent="0.2">
      <c r="A367" s="286"/>
      <c r="B367" s="313"/>
      <c r="C367" s="315"/>
      <c r="D367" s="224"/>
      <c r="E367" s="224"/>
      <c r="F367" s="237"/>
    </row>
    <row r="368" spans="1:6" x14ac:dyDescent="0.2">
      <c r="A368" s="286"/>
      <c r="B368" s="313"/>
      <c r="C368" s="315"/>
      <c r="D368" s="224"/>
      <c r="E368" s="224"/>
      <c r="F368" s="237"/>
    </row>
    <row r="369" spans="1:6" x14ac:dyDescent="0.2">
      <c r="A369" s="286"/>
      <c r="B369" s="313"/>
      <c r="C369" s="315"/>
      <c r="D369" s="224"/>
      <c r="E369" s="224"/>
      <c r="F369" s="237"/>
    </row>
    <row r="370" spans="1:6" x14ac:dyDescent="0.2">
      <c r="A370" s="286"/>
      <c r="B370" s="313"/>
      <c r="C370" s="315"/>
      <c r="D370" s="224"/>
      <c r="E370" s="224"/>
      <c r="F370" s="237"/>
    </row>
    <row r="371" spans="1:6" x14ac:dyDescent="0.2">
      <c r="A371" s="286"/>
      <c r="B371" s="313"/>
      <c r="C371" s="315"/>
      <c r="D371" s="224"/>
      <c r="E371" s="224"/>
      <c r="F371" s="237"/>
    </row>
    <row r="372" spans="1:6" x14ac:dyDescent="0.2">
      <c r="A372" s="286"/>
      <c r="B372" s="313"/>
      <c r="C372" s="315"/>
      <c r="D372" s="224"/>
      <c r="E372" s="224"/>
      <c r="F372" s="237"/>
    </row>
    <row r="373" spans="1:6" x14ac:dyDescent="0.2">
      <c r="A373" s="286"/>
      <c r="B373" s="313"/>
      <c r="C373" s="315"/>
      <c r="D373" s="224"/>
      <c r="E373" s="224"/>
      <c r="F373" s="237"/>
    </row>
    <row r="374" spans="1:6" x14ac:dyDescent="0.2">
      <c r="A374" s="286"/>
      <c r="B374" s="313"/>
      <c r="C374" s="315"/>
      <c r="D374" s="224"/>
      <c r="E374" s="224"/>
      <c r="F374" s="237"/>
    </row>
    <row r="375" spans="1:6" x14ac:dyDescent="0.2">
      <c r="A375" s="286"/>
      <c r="B375" s="313"/>
      <c r="C375" s="315"/>
      <c r="D375" s="224"/>
      <c r="E375" s="224"/>
      <c r="F375" s="237"/>
    </row>
    <row r="376" spans="1:6" x14ac:dyDescent="0.2">
      <c r="A376" s="286"/>
      <c r="B376" s="313"/>
      <c r="C376" s="315"/>
      <c r="D376" s="224"/>
      <c r="E376" s="224"/>
      <c r="F376" s="237"/>
    </row>
    <row r="377" spans="1:6" x14ac:dyDescent="0.2">
      <c r="A377" s="286"/>
      <c r="B377" s="313"/>
      <c r="C377" s="315"/>
      <c r="D377" s="224"/>
      <c r="E377" s="224"/>
      <c r="F377" s="237"/>
    </row>
    <row r="378" spans="1:6" x14ac:dyDescent="0.2">
      <c r="A378" s="286"/>
      <c r="B378" s="313"/>
      <c r="C378" s="315"/>
      <c r="D378" s="224"/>
      <c r="E378" s="224"/>
      <c r="F378" s="237"/>
    </row>
    <row r="379" spans="1:6" x14ac:dyDescent="0.2">
      <c r="A379" s="286"/>
      <c r="B379" s="313"/>
      <c r="C379" s="315"/>
      <c r="D379" s="224"/>
      <c r="E379" s="224"/>
      <c r="F379" s="237"/>
    </row>
    <row r="380" spans="1:6" x14ac:dyDescent="0.2">
      <c r="A380" s="286"/>
      <c r="B380" s="313"/>
      <c r="C380" s="315"/>
      <c r="D380" s="224"/>
      <c r="E380" s="224"/>
      <c r="F380" s="237"/>
    </row>
    <row r="381" spans="1:6" x14ac:dyDescent="0.2">
      <c r="A381" s="286"/>
      <c r="B381" s="313"/>
      <c r="C381" s="315"/>
      <c r="D381" s="224"/>
      <c r="E381" s="224"/>
      <c r="F381" s="237"/>
    </row>
    <row r="382" spans="1:6" x14ac:dyDescent="0.2">
      <c r="A382" s="286"/>
      <c r="B382" s="313"/>
      <c r="C382" s="315"/>
      <c r="D382" s="224"/>
      <c r="E382" s="224"/>
      <c r="F382" s="237"/>
    </row>
    <row r="383" spans="1:6" x14ac:dyDescent="0.2">
      <c r="A383" s="286"/>
      <c r="B383" s="313"/>
      <c r="C383" s="315"/>
      <c r="D383" s="224"/>
      <c r="E383" s="224"/>
      <c r="F383" s="237"/>
    </row>
    <row r="384" spans="1:6" x14ac:dyDescent="0.2">
      <c r="A384" s="286"/>
      <c r="B384" s="313"/>
      <c r="C384" s="315"/>
      <c r="D384" s="224"/>
      <c r="E384" s="224"/>
      <c r="F384" s="237"/>
    </row>
    <row r="385" spans="1:6" x14ac:dyDescent="0.2">
      <c r="A385" s="286"/>
      <c r="B385" s="313"/>
      <c r="C385" s="315"/>
      <c r="D385" s="224"/>
      <c r="E385" s="224"/>
      <c r="F385" s="237"/>
    </row>
    <row r="386" spans="1:6" x14ac:dyDescent="0.2">
      <c r="A386" s="286"/>
      <c r="B386" s="313"/>
      <c r="C386" s="315"/>
      <c r="D386" s="224"/>
      <c r="E386" s="224"/>
      <c r="F386" s="237"/>
    </row>
    <row r="387" spans="1:6" x14ac:dyDescent="0.2">
      <c r="A387" s="286"/>
      <c r="B387" s="313"/>
      <c r="C387" s="315"/>
      <c r="D387" s="224"/>
      <c r="E387" s="224"/>
      <c r="F387" s="237"/>
    </row>
    <row r="388" spans="1:6" x14ac:dyDescent="0.2">
      <c r="A388" s="286"/>
      <c r="B388" s="313"/>
      <c r="C388" s="315"/>
      <c r="D388" s="224"/>
      <c r="E388" s="224"/>
      <c r="F388" s="237"/>
    </row>
    <row r="389" spans="1:6" x14ac:dyDescent="0.2">
      <c r="A389" s="286"/>
      <c r="B389" s="313"/>
      <c r="C389" s="315"/>
      <c r="D389" s="224"/>
      <c r="E389" s="224"/>
      <c r="F389" s="237"/>
    </row>
    <row r="390" spans="1:6" x14ac:dyDescent="0.2">
      <c r="A390" s="286"/>
      <c r="B390" s="313"/>
      <c r="C390" s="315"/>
      <c r="D390" s="224"/>
      <c r="E390" s="224"/>
      <c r="F390" s="237"/>
    </row>
    <row r="391" spans="1:6" x14ac:dyDescent="0.2">
      <c r="A391" s="286"/>
      <c r="B391" s="313"/>
      <c r="C391" s="315"/>
      <c r="D391" s="224"/>
      <c r="E391" s="224"/>
      <c r="F391" s="237"/>
    </row>
    <row r="392" spans="1:6" x14ac:dyDescent="0.2">
      <c r="A392" s="286"/>
      <c r="B392" s="313"/>
      <c r="C392" s="315"/>
      <c r="D392" s="224"/>
      <c r="E392" s="224"/>
      <c r="F392" s="237"/>
    </row>
    <row r="393" spans="1:6" x14ac:dyDescent="0.2">
      <c r="A393" s="286"/>
      <c r="B393" s="313"/>
      <c r="C393" s="315"/>
      <c r="D393" s="224"/>
      <c r="E393" s="224"/>
      <c r="F393" s="237"/>
    </row>
    <row r="394" spans="1:6" x14ac:dyDescent="0.2">
      <c r="A394" s="286"/>
      <c r="B394" s="313"/>
      <c r="C394" s="315"/>
      <c r="D394" s="224"/>
      <c r="E394" s="224"/>
      <c r="F394" s="237"/>
    </row>
    <row r="395" spans="1:6" x14ac:dyDescent="0.2">
      <c r="A395" s="286"/>
      <c r="B395" s="313"/>
      <c r="C395" s="315"/>
      <c r="D395" s="224"/>
      <c r="E395" s="224"/>
      <c r="F395" s="237"/>
    </row>
    <row r="396" spans="1:6" x14ac:dyDescent="0.2">
      <c r="A396" s="286"/>
      <c r="B396" s="313"/>
      <c r="C396" s="315"/>
      <c r="D396" s="224"/>
      <c r="E396" s="224"/>
      <c r="F396" s="237"/>
    </row>
    <row r="397" spans="1:6" x14ac:dyDescent="0.2">
      <c r="A397" s="286"/>
      <c r="B397" s="313"/>
      <c r="C397" s="315"/>
      <c r="D397" s="224"/>
      <c r="E397" s="224"/>
      <c r="F397" s="237"/>
    </row>
    <row r="398" spans="1:6" x14ac:dyDescent="0.2">
      <c r="A398" s="286"/>
      <c r="B398" s="313"/>
      <c r="C398" s="315"/>
      <c r="D398" s="224"/>
      <c r="E398" s="224"/>
      <c r="F398" s="237"/>
    </row>
    <row r="399" spans="1:6" x14ac:dyDescent="0.2">
      <c r="A399" s="286"/>
      <c r="B399" s="313"/>
      <c r="C399" s="315"/>
      <c r="D399" s="224"/>
      <c r="E399" s="224"/>
      <c r="F399" s="237"/>
    </row>
    <row r="400" spans="1:6" x14ac:dyDescent="0.2">
      <c r="A400" s="286"/>
      <c r="B400" s="313"/>
      <c r="C400" s="315"/>
      <c r="D400" s="224"/>
      <c r="E400" s="224"/>
      <c r="F400" s="237"/>
    </row>
    <row r="401" spans="1:6" x14ac:dyDescent="0.2">
      <c r="A401" s="286"/>
      <c r="B401" s="313"/>
      <c r="C401" s="315"/>
      <c r="D401" s="224"/>
      <c r="E401" s="224"/>
      <c r="F401" s="237"/>
    </row>
    <row r="402" spans="1:6" x14ac:dyDescent="0.2">
      <c r="A402" s="286"/>
      <c r="B402" s="313"/>
      <c r="C402" s="315"/>
      <c r="D402" s="224"/>
      <c r="E402" s="224"/>
      <c r="F402" s="237"/>
    </row>
    <row r="403" spans="1:6" x14ac:dyDescent="0.2">
      <c r="A403" s="286"/>
      <c r="B403" s="313"/>
      <c r="C403" s="315"/>
      <c r="D403" s="224"/>
      <c r="E403" s="224"/>
      <c r="F403" s="237"/>
    </row>
    <row r="404" spans="1:6" x14ac:dyDescent="0.2">
      <c r="A404" s="286"/>
      <c r="B404" s="313"/>
      <c r="C404" s="315"/>
      <c r="D404" s="224"/>
      <c r="E404" s="224"/>
      <c r="F404" s="237"/>
    </row>
    <row r="405" spans="1:6" x14ac:dyDescent="0.2">
      <c r="A405" s="286"/>
      <c r="B405" s="313"/>
      <c r="C405" s="315"/>
      <c r="D405" s="224"/>
      <c r="E405" s="224"/>
      <c r="F405" s="237"/>
    </row>
    <row r="406" spans="1:6" x14ac:dyDescent="0.2">
      <c r="A406" s="286"/>
      <c r="B406" s="313"/>
      <c r="C406" s="315"/>
      <c r="D406" s="224"/>
      <c r="E406" s="224"/>
      <c r="F406" s="237"/>
    </row>
    <row r="407" spans="1:6" x14ac:dyDescent="0.2">
      <c r="A407" s="286"/>
      <c r="B407" s="313"/>
      <c r="C407" s="315"/>
      <c r="D407" s="224"/>
      <c r="E407" s="224"/>
      <c r="F407" s="237"/>
    </row>
    <row r="408" spans="1:6" x14ac:dyDescent="0.2">
      <c r="A408" s="286"/>
      <c r="B408" s="313"/>
      <c r="C408" s="315"/>
      <c r="D408" s="224"/>
      <c r="E408" s="224"/>
      <c r="F408" s="237"/>
    </row>
    <row r="409" spans="1:6" x14ac:dyDescent="0.2">
      <c r="A409" s="286"/>
      <c r="B409" s="313"/>
      <c r="C409" s="315"/>
      <c r="D409" s="224"/>
      <c r="E409" s="224"/>
      <c r="F409" s="237"/>
    </row>
    <row r="410" spans="1:6" x14ac:dyDescent="0.2">
      <c r="A410" s="286"/>
      <c r="B410" s="313"/>
      <c r="C410" s="315"/>
      <c r="D410" s="224"/>
      <c r="E410" s="224"/>
      <c r="F410" s="237"/>
    </row>
    <row r="411" spans="1:6" x14ac:dyDescent="0.2">
      <c r="A411" s="286"/>
      <c r="B411" s="313"/>
      <c r="C411" s="315"/>
      <c r="D411" s="224"/>
      <c r="E411" s="224"/>
      <c r="F411" s="237"/>
    </row>
    <row r="412" spans="1:6" x14ac:dyDescent="0.2">
      <c r="A412" s="286"/>
      <c r="B412" s="313"/>
      <c r="C412" s="315"/>
      <c r="D412" s="224"/>
      <c r="E412" s="224"/>
      <c r="F412" s="237"/>
    </row>
    <row r="413" spans="1:6" x14ac:dyDescent="0.2">
      <c r="A413" s="286"/>
      <c r="B413" s="313"/>
      <c r="C413" s="315"/>
      <c r="D413" s="224"/>
      <c r="E413" s="224"/>
      <c r="F413" s="237"/>
    </row>
    <row r="414" spans="1:6" x14ac:dyDescent="0.2">
      <c r="A414" s="286"/>
      <c r="B414" s="313"/>
      <c r="C414" s="315"/>
      <c r="D414" s="224"/>
      <c r="E414" s="224"/>
      <c r="F414" s="237"/>
    </row>
    <row r="415" spans="1:6" x14ac:dyDescent="0.2">
      <c r="A415" s="286"/>
      <c r="B415" s="313"/>
      <c r="C415" s="315"/>
      <c r="D415" s="224"/>
      <c r="E415" s="224"/>
      <c r="F415" s="237"/>
    </row>
    <row r="416" spans="1:6" x14ac:dyDescent="0.2">
      <c r="A416" s="286"/>
      <c r="B416" s="313"/>
      <c r="C416" s="315"/>
      <c r="D416" s="224"/>
      <c r="E416" s="224"/>
      <c r="F416" s="237"/>
    </row>
    <row r="417" spans="1:6" x14ac:dyDescent="0.2">
      <c r="A417" s="286"/>
      <c r="B417" s="313"/>
      <c r="C417" s="315"/>
      <c r="D417" s="224"/>
      <c r="E417" s="224"/>
      <c r="F417" s="237"/>
    </row>
    <row r="418" spans="1:6" x14ac:dyDescent="0.2">
      <c r="A418" s="286"/>
      <c r="B418" s="313"/>
      <c r="C418" s="315"/>
      <c r="D418" s="224"/>
      <c r="E418" s="224"/>
      <c r="F418" s="237"/>
    </row>
    <row r="419" spans="1:6" x14ac:dyDescent="0.2">
      <c r="A419" s="286"/>
      <c r="B419" s="313"/>
      <c r="C419" s="315"/>
      <c r="D419" s="224"/>
      <c r="E419" s="224"/>
      <c r="F419" s="237"/>
    </row>
    <row r="420" spans="1:6" x14ac:dyDescent="0.2">
      <c r="A420" s="286"/>
      <c r="B420" s="313"/>
      <c r="C420" s="315"/>
      <c r="D420" s="224"/>
      <c r="E420" s="224"/>
      <c r="F420" s="237"/>
    </row>
    <row r="421" spans="1:6" x14ac:dyDescent="0.2">
      <c r="A421" s="286"/>
      <c r="B421" s="313"/>
      <c r="C421" s="315"/>
      <c r="D421" s="224"/>
      <c r="E421" s="224"/>
      <c r="F421" s="237"/>
    </row>
    <row r="422" spans="1:6" x14ac:dyDescent="0.2">
      <c r="A422" s="286"/>
      <c r="B422" s="313"/>
      <c r="C422" s="315"/>
      <c r="D422" s="224"/>
      <c r="E422" s="224"/>
      <c r="F422" s="237"/>
    </row>
    <row r="423" spans="1:6" x14ac:dyDescent="0.2">
      <c r="A423" s="286"/>
      <c r="B423" s="313"/>
      <c r="C423" s="315"/>
      <c r="D423" s="224"/>
      <c r="E423" s="224"/>
      <c r="F423" s="237"/>
    </row>
    <row r="424" spans="1:6" x14ac:dyDescent="0.2">
      <c r="A424" s="286"/>
      <c r="B424" s="313"/>
      <c r="C424" s="315"/>
      <c r="D424" s="224"/>
      <c r="E424" s="224"/>
      <c r="F424" s="237"/>
    </row>
    <row r="425" spans="1:6" x14ac:dyDescent="0.2">
      <c r="A425" s="286"/>
      <c r="B425" s="313"/>
      <c r="C425" s="315"/>
      <c r="D425" s="224"/>
      <c r="E425" s="224"/>
      <c r="F425" s="237"/>
    </row>
    <row r="426" spans="1:6" x14ac:dyDescent="0.2">
      <c r="A426" s="286"/>
      <c r="B426" s="313"/>
      <c r="C426" s="315"/>
      <c r="D426" s="224"/>
      <c r="E426" s="224"/>
      <c r="F426" s="237"/>
    </row>
    <row r="427" spans="1:6" x14ac:dyDescent="0.2">
      <c r="A427" s="286"/>
      <c r="B427" s="313"/>
      <c r="C427" s="315"/>
      <c r="D427" s="224"/>
      <c r="E427" s="224"/>
      <c r="F427" s="237"/>
    </row>
    <row r="428" spans="1:6" x14ac:dyDescent="0.2">
      <c r="A428" s="286"/>
      <c r="B428" s="313"/>
      <c r="C428" s="315"/>
      <c r="D428" s="224"/>
      <c r="E428" s="224"/>
      <c r="F428" s="237"/>
    </row>
    <row r="429" spans="1:6" x14ac:dyDescent="0.2">
      <c r="A429" s="286"/>
      <c r="B429" s="313"/>
      <c r="C429" s="315"/>
      <c r="D429" s="224"/>
      <c r="E429" s="224"/>
      <c r="F429" s="237"/>
    </row>
    <row r="430" spans="1:6" x14ac:dyDescent="0.2">
      <c r="A430" s="286"/>
      <c r="B430" s="313"/>
      <c r="C430" s="315"/>
      <c r="D430" s="224"/>
      <c r="E430" s="224"/>
      <c r="F430" s="237"/>
    </row>
    <row r="431" spans="1:6" x14ac:dyDescent="0.2">
      <c r="A431" s="286"/>
      <c r="B431" s="313"/>
      <c r="C431" s="315"/>
      <c r="D431" s="224"/>
      <c r="E431" s="224"/>
      <c r="F431" s="237"/>
    </row>
    <row r="432" spans="1:6" x14ac:dyDescent="0.2">
      <c r="A432" s="286"/>
      <c r="B432" s="313"/>
      <c r="C432" s="315"/>
      <c r="D432" s="224"/>
      <c r="E432" s="224"/>
      <c r="F432" s="237"/>
    </row>
    <row r="433" spans="1:6" x14ac:dyDescent="0.2">
      <c r="A433" s="286"/>
      <c r="B433" s="313"/>
      <c r="C433" s="315"/>
      <c r="D433" s="224"/>
      <c r="E433" s="224"/>
      <c r="F433" s="237"/>
    </row>
    <row r="434" spans="1:6" x14ac:dyDescent="0.2">
      <c r="A434" s="286"/>
      <c r="B434" s="313"/>
      <c r="C434" s="315"/>
      <c r="D434" s="224"/>
      <c r="E434" s="224"/>
      <c r="F434" s="237"/>
    </row>
    <row r="435" spans="1:6" x14ac:dyDescent="0.2">
      <c r="A435" s="286"/>
      <c r="B435" s="313"/>
      <c r="C435" s="315"/>
      <c r="D435" s="224"/>
      <c r="E435" s="224"/>
      <c r="F435" s="237"/>
    </row>
    <row r="436" spans="1:6" x14ac:dyDescent="0.2">
      <c r="A436" s="286"/>
      <c r="B436" s="313"/>
      <c r="C436" s="315"/>
      <c r="D436" s="224"/>
      <c r="E436" s="224"/>
      <c r="F436" s="237"/>
    </row>
    <row r="437" spans="1:6" x14ac:dyDescent="0.2">
      <c r="A437" s="286"/>
      <c r="B437" s="313"/>
      <c r="C437" s="315"/>
      <c r="D437" s="224"/>
      <c r="E437" s="224"/>
      <c r="F437" s="237"/>
    </row>
    <row r="438" spans="1:6" x14ac:dyDescent="0.2">
      <c r="A438" s="286"/>
      <c r="B438" s="313"/>
      <c r="C438" s="315"/>
      <c r="D438" s="224"/>
      <c r="E438" s="224"/>
      <c r="F438" s="237"/>
    </row>
    <row r="439" spans="1:6" x14ac:dyDescent="0.2">
      <c r="A439" s="286"/>
      <c r="B439" s="313"/>
      <c r="C439" s="315"/>
      <c r="D439" s="224"/>
      <c r="E439" s="224"/>
      <c r="F439" s="237"/>
    </row>
    <row r="440" spans="1:6" x14ac:dyDescent="0.2">
      <c r="A440" s="286"/>
      <c r="B440" s="313"/>
      <c r="C440" s="315"/>
      <c r="D440" s="224"/>
      <c r="E440" s="224"/>
      <c r="F440" s="237"/>
    </row>
    <row r="441" spans="1:6" x14ac:dyDescent="0.2">
      <c r="A441" s="286"/>
      <c r="B441" s="313"/>
      <c r="C441" s="315"/>
      <c r="D441" s="224"/>
      <c r="E441" s="224"/>
      <c r="F441" s="237"/>
    </row>
    <row r="442" spans="1:6" x14ac:dyDescent="0.2">
      <c r="A442" s="286"/>
      <c r="B442" s="313"/>
      <c r="C442" s="315"/>
      <c r="D442" s="224"/>
      <c r="E442" s="224"/>
      <c r="F442" s="237"/>
    </row>
    <row r="443" spans="1:6" x14ac:dyDescent="0.2">
      <c r="A443" s="286"/>
      <c r="B443" s="313"/>
      <c r="C443" s="315"/>
      <c r="D443" s="224"/>
      <c r="E443" s="224"/>
      <c r="F443" s="237"/>
    </row>
    <row r="444" spans="1:6" x14ac:dyDescent="0.2">
      <c r="A444" s="286"/>
      <c r="B444" s="313"/>
      <c r="C444" s="315"/>
      <c r="D444" s="224"/>
      <c r="E444" s="224"/>
      <c r="F444" s="237"/>
    </row>
    <row r="445" spans="1:6" x14ac:dyDescent="0.2">
      <c r="A445" s="286"/>
      <c r="B445" s="313"/>
      <c r="C445" s="315"/>
      <c r="D445" s="224"/>
      <c r="E445" s="224"/>
      <c r="F445" s="237"/>
    </row>
    <row r="446" spans="1:6" x14ac:dyDescent="0.2">
      <c r="A446" s="286"/>
      <c r="B446" s="313"/>
      <c r="C446" s="315"/>
      <c r="D446" s="224"/>
      <c r="E446" s="224"/>
      <c r="F446" s="237"/>
    </row>
    <row r="447" spans="1:6" x14ac:dyDescent="0.2">
      <c r="A447" s="286"/>
      <c r="B447" s="313"/>
      <c r="C447" s="315"/>
      <c r="D447" s="224"/>
      <c r="E447" s="224"/>
      <c r="F447" s="237"/>
    </row>
    <row r="448" spans="1:6" x14ac:dyDescent="0.2">
      <c r="A448" s="286"/>
      <c r="B448" s="313"/>
      <c r="C448" s="315"/>
      <c r="D448" s="224"/>
      <c r="E448" s="224"/>
      <c r="F448" s="237"/>
    </row>
    <row r="449" spans="1:6" x14ac:dyDescent="0.2">
      <c r="A449" s="286"/>
      <c r="B449" s="313"/>
      <c r="C449" s="315"/>
      <c r="D449" s="224"/>
      <c r="E449" s="224"/>
      <c r="F449" s="237"/>
    </row>
    <row r="450" spans="1:6" x14ac:dyDescent="0.2">
      <c r="A450" s="286"/>
      <c r="B450" s="313"/>
      <c r="C450" s="315"/>
      <c r="D450" s="224"/>
      <c r="E450" s="224"/>
      <c r="F450" s="237"/>
    </row>
    <row r="451" spans="1:6" x14ac:dyDescent="0.2">
      <c r="A451" s="286"/>
      <c r="B451" s="313"/>
      <c r="C451" s="315"/>
      <c r="D451" s="224"/>
      <c r="E451" s="224"/>
      <c r="F451" s="237"/>
    </row>
    <row r="452" spans="1:6" x14ac:dyDescent="0.2">
      <c r="A452" s="286"/>
      <c r="B452" s="313"/>
      <c r="C452" s="315"/>
      <c r="D452" s="224"/>
      <c r="E452" s="224"/>
      <c r="F452" s="237"/>
    </row>
    <row r="453" spans="1:6" x14ac:dyDescent="0.2">
      <c r="A453" s="286"/>
      <c r="B453" s="313"/>
      <c r="C453" s="315"/>
      <c r="D453" s="224"/>
      <c r="E453" s="224"/>
      <c r="F453" s="237"/>
    </row>
    <row r="454" spans="1:6" x14ac:dyDescent="0.2">
      <c r="A454" s="286"/>
      <c r="B454" s="313"/>
      <c r="C454" s="315"/>
      <c r="D454" s="224"/>
      <c r="E454" s="224"/>
      <c r="F454" s="237"/>
    </row>
    <row r="455" spans="1:6" x14ac:dyDescent="0.2">
      <c r="A455" s="286"/>
      <c r="B455" s="313"/>
      <c r="C455" s="315"/>
      <c r="D455" s="224"/>
      <c r="E455" s="224"/>
      <c r="F455" s="237"/>
    </row>
    <row r="456" spans="1:6" x14ac:dyDescent="0.2">
      <c r="A456" s="286"/>
      <c r="B456" s="313"/>
      <c r="C456" s="315"/>
      <c r="D456" s="224"/>
      <c r="E456" s="224"/>
      <c r="F456" s="237"/>
    </row>
    <row r="457" spans="1:6" x14ac:dyDescent="0.2">
      <c r="A457" s="286"/>
      <c r="B457" s="313"/>
      <c r="C457" s="315"/>
      <c r="D457" s="224"/>
      <c r="E457" s="224"/>
      <c r="F457" s="237"/>
    </row>
    <row r="458" spans="1:6" x14ac:dyDescent="0.2">
      <c r="A458" s="286"/>
      <c r="B458" s="313"/>
      <c r="C458" s="315"/>
      <c r="D458" s="224"/>
      <c r="E458" s="224"/>
      <c r="F458" s="237"/>
    </row>
    <row r="459" spans="1:6" x14ac:dyDescent="0.2">
      <c r="A459" s="286"/>
      <c r="B459" s="313"/>
      <c r="C459" s="315"/>
      <c r="D459" s="224"/>
      <c r="E459" s="224"/>
      <c r="F459" s="237"/>
    </row>
    <row r="460" spans="1:6" x14ac:dyDescent="0.2">
      <c r="A460" s="286"/>
      <c r="B460" s="313"/>
      <c r="C460" s="315"/>
      <c r="D460" s="224"/>
      <c r="E460" s="224"/>
      <c r="F460" s="237"/>
    </row>
    <row r="461" spans="1:6" x14ac:dyDescent="0.2">
      <c r="A461" s="286"/>
      <c r="B461" s="313"/>
      <c r="C461" s="315"/>
      <c r="D461" s="224"/>
      <c r="E461" s="224"/>
      <c r="F461" s="237"/>
    </row>
    <row r="462" spans="1:6" x14ac:dyDescent="0.2">
      <c r="A462" s="286"/>
      <c r="B462" s="313"/>
      <c r="C462" s="315"/>
      <c r="D462" s="224"/>
      <c r="E462" s="224"/>
      <c r="F462" s="237"/>
    </row>
    <row r="463" spans="1:6" x14ac:dyDescent="0.2">
      <c r="A463" s="286"/>
      <c r="B463" s="313"/>
      <c r="C463" s="315"/>
      <c r="D463" s="224"/>
      <c r="E463" s="224"/>
      <c r="F463" s="237"/>
    </row>
    <row r="464" spans="1:6" x14ac:dyDescent="0.2">
      <c r="A464" s="286"/>
      <c r="B464" s="313"/>
      <c r="C464" s="315"/>
      <c r="D464" s="224"/>
      <c r="E464" s="224"/>
      <c r="F464" s="237"/>
    </row>
    <row r="465" spans="1:6" x14ac:dyDescent="0.2">
      <c r="A465" s="286"/>
      <c r="B465" s="313"/>
      <c r="C465" s="315"/>
      <c r="D465" s="224"/>
      <c r="E465" s="224"/>
      <c r="F465" s="237"/>
    </row>
    <row r="466" spans="1:6" x14ac:dyDescent="0.2">
      <c r="A466" s="286"/>
      <c r="B466" s="313"/>
      <c r="C466" s="315"/>
      <c r="D466" s="224"/>
      <c r="E466" s="224"/>
      <c r="F466" s="237"/>
    </row>
    <row r="467" spans="1:6" x14ac:dyDescent="0.2">
      <c r="A467" s="286"/>
      <c r="B467" s="313"/>
      <c r="C467" s="315"/>
      <c r="D467" s="224"/>
      <c r="E467" s="224"/>
      <c r="F467" s="237"/>
    </row>
    <row r="468" spans="1:6" x14ac:dyDescent="0.2">
      <c r="A468" s="286"/>
      <c r="B468" s="313"/>
      <c r="C468" s="315"/>
      <c r="D468" s="224"/>
      <c r="E468" s="224"/>
      <c r="F468" s="237"/>
    </row>
    <row r="469" spans="1:6" x14ac:dyDescent="0.2">
      <c r="A469" s="286"/>
      <c r="B469" s="313"/>
      <c r="C469" s="315"/>
      <c r="D469" s="224"/>
      <c r="E469" s="224"/>
      <c r="F469" s="237"/>
    </row>
    <row r="470" spans="1:6" x14ac:dyDescent="0.2">
      <c r="A470" s="286"/>
      <c r="B470" s="313"/>
      <c r="C470" s="315"/>
      <c r="D470" s="224"/>
      <c r="E470" s="224"/>
      <c r="F470" s="237"/>
    </row>
    <row r="471" spans="1:6" x14ac:dyDescent="0.2">
      <c r="A471" s="286"/>
      <c r="B471" s="313"/>
      <c r="C471" s="315"/>
      <c r="D471" s="224"/>
      <c r="E471" s="224"/>
      <c r="F471" s="237"/>
    </row>
    <row r="472" spans="1:6" x14ac:dyDescent="0.2">
      <c r="A472" s="286"/>
      <c r="B472" s="313"/>
      <c r="C472" s="315"/>
      <c r="D472" s="224"/>
      <c r="E472" s="224"/>
      <c r="F472" s="237"/>
    </row>
    <row r="473" spans="1:6" x14ac:dyDescent="0.2">
      <c r="A473" s="286"/>
      <c r="B473" s="313"/>
      <c r="C473" s="315"/>
      <c r="D473" s="224"/>
      <c r="E473" s="224"/>
      <c r="F473" s="237"/>
    </row>
    <row r="474" spans="1:6" x14ac:dyDescent="0.2">
      <c r="A474" s="286"/>
      <c r="B474" s="313"/>
      <c r="C474" s="315"/>
      <c r="D474" s="224"/>
      <c r="E474" s="224"/>
      <c r="F474" s="237"/>
    </row>
    <row r="475" spans="1:6" x14ac:dyDescent="0.2">
      <c r="A475" s="286"/>
      <c r="B475" s="313"/>
      <c r="C475" s="315"/>
      <c r="D475" s="224"/>
      <c r="E475" s="224"/>
      <c r="F475" s="237"/>
    </row>
    <row r="476" spans="1:6" x14ac:dyDescent="0.2">
      <c r="A476" s="286"/>
      <c r="B476" s="313"/>
      <c r="C476" s="315"/>
      <c r="D476" s="224"/>
      <c r="E476" s="224"/>
      <c r="F476" s="237"/>
    </row>
    <row r="477" spans="1:6" x14ac:dyDescent="0.2">
      <c r="A477" s="286"/>
      <c r="B477" s="313"/>
      <c r="C477" s="315"/>
      <c r="D477" s="224"/>
      <c r="E477" s="224"/>
      <c r="F477" s="237"/>
    </row>
    <row r="478" spans="1:6" x14ac:dyDescent="0.2">
      <c r="A478" s="286"/>
      <c r="B478" s="313"/>
      <c r="C478" s="315"/>
      <c r="D478" s="224"/>
      <c r="E478" s="224"/>
      <c r="F478" s="237"/>
    </row>
    <row r="479" spans="1:6" x14ac:dyDescent="0.2">
      <c r="A479" s="286"/>
      <c r="B479" s="313"/>
      <c r="C479" s="315"/>
      <c r="D479" s="224"/>
      <c r="E479" s="224"/>
      <c r="F479" s="237"/>
    </row>
  </sheetData>
  <pageMargins left="0.75" right="0.75" top="1" bottom="1" header="0.5" footer="0.5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6"/>
  <sheetViews>
    <sheetView showGridLines="0" workbookViewId="0">
      <pane ySplit="14" topLeftCell="A15" activePane="bottomLeft" state="frozen"/>
      <selection pane="bottomLeft" activeCell="B24" sqref="B24"/>
    </sheetView>
  </sheetViews>
  <sheetFormatPr defaultRowHeight="12.75" x14ac:dyDescent="0.2"/>
  <cols>
    <col min="1" max="1" width="14.42578125" style="195" customWidth="1"/>
    <col min="2" max="2" width="9.140625" style="195"/>
    <col min="3" max="3" width="9.140625" style="214" bestFit="1"/>
    <col min="4" max="4" width="11.7109375" style="237" customWidth="1"/>
    <col min="5" max="5" width="8.5703125" style="237" bestFit="1" customWidth="1"/>
    <col min="6" max="6" width="7.28515625" style="195" bestFit="1" customWidth="1"/>
    <col min="7" max="7" width="7.7109375" style="195" customWidth="1"/>
    <col min="8" max="8" width="2.85546875" style="2" customWidth="1"/>
    <col min="14" max="14" width="2.28515625" customWidth="1"/>
  </cols>
  <sheetData>
    <row r="1" spans="1:17" ht="15" x14ac:dyDescent="0.25">
      <c r="A1" s="208" t="s">
        <v>122</v>
      </c>
      <c r="B1" s="174"/>
      <c r="C1" s="209"/>
      <c r="D1" s="210"/>
      <c r="E1" s="210"/>
      <c r="F1" s="174"/>
      <c r="G1" s="211"/>
      <c r="I1" s="212" t="s">
        <v>89</v>
      </c>
      <c r="J1" s="173"/>
      <c r="K1" s="175"/>
    </row>
    <row r="3" spans="1:17" x14ac:dyDescent="0.2">
      <c r="A3" s="213" t="s">
        <v>90</v>
      </c>
      <c r="B3" s="211"/>
      <c r="D3" s="215" t="s">
        <v>91</v>
      </c>
      <c r="E3" s="210"/>
      <c r="F3" s="174"/>
      <c r="G3" s="211"/>
      <c r="I3" s="216" t="s">
        <v>92</v>
      </c>
      <c r="J3" s="217"/>
      <c r="K3" s="217"/>
      <c r="L3" s="217"/>
      <c r="M3" s="218"/>
      <c r="O3" s="219" t="s">
        <v>93</v>
      </c>
      <c r="P3" s="220"/>
      <c r="Q3" s="221"/>
    </row>
    <row r="4" spans="1:17" x14ac:dyDescent="0.2">
      <c r="A4" s="222" t="s">
        <v>66</v>
      </c>
      <c r="B4" s="223">
        <v>1.3724999999999999E-2</v>
      </c>
      <c r="C4" s="224">
        <f>B4*B1481</f>
        <v>0</v>
      </c>
      <c r="D4" s="225" t="s">
        <v>94</v>
      </c>
      <c r="E4" s="226"/>
      <c r="F4" s="227"/>
      <c r="G4" s="228">
        <v>2E-3</v>
      </c>
      <c r="I4" s="229" t="s">
        <v>95</v>
      </c>
      <c r="J4" s="2"/>
      <c r="K4" s="2"/>
      <c r="L4" s="2"/>
      <c r="M4" s="230"/>
      <c r="O4" s="231" t="s">
        <v>96</v>
      </c>
      <c r="P4" s="232"/>
      <c r="Q4" s="233"/>
    </row>
    <row r="5" spans="1:17" x14ac:dyDescent="0.2">
      <c r="A5" s="234" t="s">
        <v>97</v>
      </c>
      <c r="B5" s="235">
        <v>0.9782727</v>
      </c>
      <c r="C5" s="236"/>
      <c r="I5" s="229" t="s">
        <v>98</v>
      </c>
      <c r="J5" s="2"/>
      <c r="K5" s="2"/>
      <c r="L5" s="2"/>
      <c r="M5" s="230"/>
      <c r="O5" s="231" t="s">
        <v>99</v>
      </c>
      <c r="P5" s="232"/>
      <c r="Q5" s="233"/>
    </row>
    <row r="6" spans="1:17" x14ac:dyDescent="0.2">
      <c r="A6" s="234" t="s">
        <v>100</v>
      </c>
      <c r="B6" s="235">
        <v>0.17700899</v>
      </c>
      <c r="D6" s="215" t="s">
        <v>101</v>
      </c>
      <c r="E6" s="210"/>
      <c r="F6" s="174"/>
      <c r="G6" s="211"/>
      <c r="I6" s="238" t="s">
        <v>102</v>
      </c>
      <c r="J6" s="239"/>
      <c r="K6" s="239"/>
      <c r="L6" s="239"/>
      <c r="M6" s="240"/>
      <c r="O6" s="241" t="s">
        <v>103</v>
      </c>
      <c r="P6" s="242"/>
      <c r="Q6" s="243"/>
    </row>
    <row r="7" spans="1:17" x14ac:dyDescent="0.2">
      <c r="A7" s="234" t="s">
        <v>104</v>
      </c>
      <c r="B7" s="244">
        <v>-2.2589999999999999E-5</v>
      </c>
      <c r="D7" s="245">
        <v>36161</v>
      </c>
      <c r="E7" s="246">
        <v>8.0000000000000004E-4</v>
      </c>
      <c r="F7" s="247"/>
      <c r="G7" s="248"/>
      <c r="I7" s="2"/>
      <c r="J7" s="2"/>
      <c r="K7" s="2"/>
      <c r="L7" s="2"/>
      <c r="M7" s="2"/>
    </row>
    <row r="8" spans="1:17" x14ac:dyDescent="0.2">
      <c r="A8" s="249" t="s">
        <v>105</v>
      </c>
      <c r="B8" s="250">
        <v>-4.1200000000000001E-2</v>
      </c>
      <c r="C8" s="237"/>
      <c r="D8" s="251">
        <v>36495</v>
      </c>
      <c r="E8" s="252">
        <v>8.0000000000000002E-3</v>
      </c>
      <c r="F8" s="253">
        <f>(E8-E7)/((D8-D7)/(365/12))*3</f>
        <v>1.9670658682634729E-3</v>
      </c>
      <c r="G8" s="254"/>
      <c r="H8"/>
      <c r="I8" s="216" t="s">
        <v>106</v>
      </c>
      <c r="J8" s="217"/>
      <c r="K8" s="217"/>
      <c r="L8" s="217"/>
      <c r="M8" s="218"/>
    </row>
    <row r="9" spans="1:17" x14ac:dyDescent="0.2">
      <c r="A9" s="255" t="s">
        <v>107</v>
      </c>
      <c r="B9" s="256">
        <v>0.97662479000000002</v>
      </c>
      <c r="C9" s="237"/>
      <c r="D9" s="257"/>
      <c r="E9" s="258"/>
      <c r="F9" s="259"/>
      <c r="G9" s="12"/>
      <c r="H9"/>
      <c r="I9" s="238" t="s">
        <v>108</v>
      </c>
      <c r="J9" s="239"/>
      <c r="K9" s="239"/>
      <c r="L9" s="239"/>
      <c r="M9" s="240"/>
    </row>
    <row r="10" spans="1:17" x14ac:dyDescent="0.2">
      <c r="A10" s="260" t="s">
        <v>109</v>
      </c>
      <c r="B10" s="261">
        <v>3.8680699999999998E-2</v>
      </c>
      <c r="C10" s="237"/>
      <c r="D10" s="171"/>
      <c r="E10" s="262" t="s">
        <v>39</v>
      </c>
      <c r="F10" s="263" t="s">
        <v>48</v>
      </c>
      <c r="G10" s="195" t="s">
        <v>110</v>
      </c>
      <c r="H10"/>
      <c r="I10" s="2"/>
      <c r="J10" s="2"/>
      <c r="K10" s="2"/>
      <c r="L10" s="2"/>
      <c r="M10" s="2"/>
    </row>
    <row r="11" spans="1:17" x14ac:dyDescent="0.2">
      <c r="A11" s="171"/>
      <c r="B11" s="262"/>
      <c r="C11" s="237"/>
      <c r="D11" s="176" t="s">
        <v>111</v>
      </c>
      <c r="E11" s="264">
        <f>AVERAGE(B15:B110)</f>
        <v>2.7187870729642422E-2</v>
      </c>
      <c r="F11" s="264">
        <f>AVERAGE(C15:C110)</f>
        <v>1.9356727673758071E-2</v>
      </c>
      <c r="G11" s="264">
        <f>F11-E11</f>
        <v>-7.8311430558843514E-3</v>
      </c>
      <c r="H11"/>
      <c r="I11" s="2"/>
      <c r="J11" s="2"/>
      <c r="K11" s="2"/>
      <c r="L11" s="2"/>
      <c r="M11" s="2"/>
    </row>
    <row r="12" spans="1:17" x14ac:dyDescent="0.2">
      <c r="C12" s="237"/>
      <c r="D12" s="195"/>
      <c r="F12" s="2"/>
      <c r="G12" s="195" t="s">
        <v>112</v>
      </c>
      <c r="H12"/>
    </row>
    <row r="13" spans="1:17" x14ac:dyDescent="0.2">
      <c r="B13" s="265" t="s">
        <v>113</v>
      </c>
      <c r="C13" s="266"/>
      <c r="D13" s="267" t="s">
        <v>114</v>
      </c>
      <c r="G13" s="268">
        <f>SUM(G15:G110)</f>
        <v>3.7552076613748278E-2</v>
      </c>
    </row>
    <row r="14" spans="1:17" x14ac:dyDescent="0.2">
      <c r="A14" s="269" t="s">
        <v>69</v>
      </c>
      <c r="B14" s="270" t="s">
        <v>115</v>
      </c>
      <c r="C14" s="271" t="s">
        <v>116</v>
      </c>
      <c r="D14" s="176" t="s">
        <v>117</v>
      </c>
      <c r="E14" s="174" t="s">
        <v>118</v>
      </c>
      <c r="F14" s="173" t="s">
        <v>119</v>
      </c>
      <c r="G14" s="175" t="s">
        <v>120</v>
      </c>
      <c r="H14"/>
    </row>
    <row r="15" spans="1:17" x14ac:dyDescent="0.2">
      <c r="A15" s="272">
        <v>33604</v>
      </c>
      <c r="B15" s="273">
        <v>4.1474654377880338E-2</v>
      </c>
      <c r="C15" s="274">
        <v>3.0857142857142916E-2</v>
      </c>
      <c r="D15" s="275"/>
      <c r="F15" s="237"/>
      <c r="G15" s="276"/>
      <c r="H15"/>
      <c r="K15" s="9"/>
      <c r="L15" s="9"/>
    </row>
    <row r="16" spans="1:17" x14ac:dyDescent="0.2">
      <c r="A16" s="272">
        <v>33635</v>
      </c>
      <c r="B16" s="273">
        <v>4.1252864782276522E-2</v>
      </c>
      <c r="C16" s="274">
        <v>3.0716723549487845E-2</v>
      </c>
      <c r="D16" s="275"/>
      <c r="F16" s="237"/>
      <c r="G16" s="276"/>
      <c r="H16"/>
      <c r="K16" s="9"/>
      <c r="L16" s="9"/>
    </row>
    <row r="17" spans="1:8" x14ac:dyDescent="0.2">
      <c r="A17" s="272">
        <v>33664</v>
      </c>
      <c r="B17" s="273">
        <v>4.0334855403348469E-2</v>
      </c>
      <c r="C17" s="274">
        <v>2.9378531073446235E-2</v>
      </c>
      <c r="D17" s="275"/>
      <c r="F17" s="237"/>
      <c r="G17" s="276"/>
      <c r="H17"/>
    </row>
    <row r="18" spans="1:8" x14ac:dyDescent="0.2">
      <c r="A18" s="272">
        <v>33695</v>
      </c>
      <c r="B18" s="273">
        <v>4.2824943651390113E-2</v>
      </c>
      <c r="C18" s="274">
        <v>2.5813692480359363E-2</v>
      </c>
      <c r="D18" s="275"/>
      <c r="F18" s="237"/>
      <c r="G18" s="276"/>
      <c r="H18"/>
    </row>
    <row r="19" spans="1:8" x14ac:dyDescent="0.2">
      <c r="A19" s="272">
        <v>33725</v>
      </c>
      <c r="B19" s="273">
        <v>4.3445692883895326E-2</v>
      </c>
      <c r="C19" s="274">
        <v>2.4636058230683044E-2</v>
      </c>
      <c r="D19" s="275"/>
      <c r="F19" s="237"/>
      <c r="G19" s="276"/>
      <c r="H19"/>
    </row>
    <row r="20" spans="1:8" x14ac:dyDescent="0.2">
      <c r="A20" s="272">
        <v>33756</v>
      </c>
      <c r="B20" s="273">
        <v>3.8777032065622885E-2</v>
      </c>
      <c r="C20" s="274">
        <v>2.6905829596412412E-2</v>
      </c>
      <c r="D20" s="275">
        <f t="shared" ref="D20:D29" si="0">($B$4*B20+$B$5*$C19+$B$6*($C19-$C16)+$B$7)-($B$4*B19+$B$5*$C18+$B$6*($C18-$C15)+$B$7-$C19)*$B$8</f>
        <v>2.3546342366825204E-2</v>
      </c>
      <c r="F20" s="237"/>
      <c r="G20" s="276"/>
      <c r="H20"/>
    </row>
    <row r="21" spans="1:8" x14ac:dyDescent="0.2">
      <c r="A21" s="272">
        <v>33786</v>
      </c>
      <c r="B21" s="273">
        <v>3.7369207772795177E-2</v>
      </c>
      <c r="C21" s="274">
        <v>2.6875699888017968E-2</v>
      </c>
      <c r="D21" s="275">
        <f t="shared" si="0"/>
        <v>2.6234934283606993E-2</v>
      </c>
      <c r="E21" s="237">
        <f t="shared" ref="E21:E26" si="1">D20-C20</f>
        <v>-3.3594872295872082E-3</v>
      </c>
      <c r="F21" s="237">
        <f t="shared" ref="F21:F26" si="2">D21-C21</f>
        <v>-6.4076560441097413E-4</v>
      </c>
      <c r="G21" s="276">
        <f t="shared" ref="G21:G26" si="3">100*(F21^2)</f>
        <v>4.1058055979616097E-5</v>
      </c>
      <c r="H21"/>
    </row>
    <row r="22" spans="1:8" x14ac:dyDescent="0.2">
      <c r="A22" s="272">
        <v>33817</v>
      </c>
      <c r="B22" s="273">
        <v>3.5794183445190253E-2</v>
      </c>
      <c r="C22" s="274">
        <v>2.9180695847362603E-2</v>
      </c>
      <c r="D22" s="275">
        <f t="shared" si="0"/>
        <v>2.6927757327530222E-2</v>
      </c>
      <c r="E22" s="237">
        <f t="shared" si="1"/>
        <v>-6.4076560441097413E-4</v>
      </c>
      <c r="F22" s="237">
        <f t="shared" si="2"/>
        <v>-2.2529385198323815E-3</v>
      </c>
      <c r="G22" s="276">
        <f t="shared" si="3"/>
        <v>5.0757319741445218E-4</v>
      </c>
      <c r="H22"/>
    </row>
    <row r="23" spans="1:8" x14ac:dyDescent="0.2">
      <c r="A23" s="272">
        <v>33848</v>
      </c>
      <c r="B23" s="273">
        <v>3.5661218424962948E-2</v>
      </c>
      <c r="C23" s="274">
        <v>2.8026905829596327E-2</v>
      </c>
      <c r="D23" s="275">
        <f t="shared" si="0"/>
        <v>2.9726010843927345E-2</v>
      </c>
      <c r="E23" s="237">
        <f t="shared" si="1"/>
        <v>-2.2529385198323815E-3</v>
      </c>
      <c r="F23" s="237">
        <f t="shared" si="2"/>
        <v>1.6991050143310184E-3</v>
      </c>
      <c r="G23" s="276">
        <f t="shared" si="3"/>
        <v>2.88695784972481E-4</v>
      </c>
      <c r="H23"/>
    </row>
    <row r="24" spans="1:8" x14ac:dyDescent="0.2">
      <c r="A24" s="272">
        <v>33878</v>
      </c>
      <c r="B24" s="273">
        <v>3.552923760177662E-2</v>
      </c>
      <c r="C24" s="274">
        <v>2.5755879059350395E-2</v>
      </c>
      <c r="D24" s="275">
        <f t="shared" si="0"/>
        <v>2.8155238454353221E-2</v>
      </c>
      <c r="E24" s="237">
        <f t="shared" si="1"/>
        <v>1.6991050143310184E-3</v>
      </c>
      <c r="F24" s="237">
        <f t="shared" si="2"/>
        <v>2.3993593950028258E-3</v>
      </c>
      <c r="G24" s="276">
        <f t="shared" si="3"/>
        <v>5.7569255063883264E-4</v>
      </c>
      <c r="H24"/>
    </row>
    <row r="25" spans="1:8" x14ac:dyDescent="0.2">
      <c r="A25" s="272">
        <v>33909</v>
      </c>
      <c r="B25" s="273">
        <v>3.0235988200590036E-2</v>
      </c>
      <c r="C25" s="274">
        <v>2.681564245810053E-2</v>
      </c>
      <c r="D25" s="275">
        <f t="shared" si="0"/>
        <v>2.5486267298500231E-2</v>
      </c>
      <c r="E25" s="237">
        <f t="shared" si="1"/>
        <v>2.3993593950028258E-3</v>
      </c>
      <c r="F25" s="237">
        <f t="shared" si="2"/>
        <v>-1.329375159600299E-3</v>
      </c>
      <c r="G25" s="276">
        <f t="shared" si="3"/>
        <v>1.7672383149623202E-4</v>
      </c>
      <c r="H25"/>
    </row>
    <row r="26" spans="1:8" x14ac:dyDescent="0.2">
      <c r="A26" s="272">
        <v>33939</v>
      </c>
      <c r="B26" s="273">
        <v>2.5792188651436954E-2</v>
      </c>
      <c r="C26" s="274">
        <v>2.9017857142857206E-2</v>
      </c>
      <c r="D26" s="275">
        <f t="shared" si="0"/>
        <v>2.6087065259975617E-2</v>
      </c>
      <c r="E26" s="237">
        <f t="shared" si="1"/>
        <v>-1.329375159600299E-3</v>
      </c>
      <c r="F26" s="237">
        <f t="shared" si="2"/>
        <v>-2.9307918828815893E-3</v>
      </c>
      <c r="G26" s="276">
        <f t="shared" si="3"/>
        <v>8.5895410607646119E-4</v>
      </c>
      <c r="H26"/>
    </row>
    <row r="27" spans="1:8" x14ac:dyDescent="0.2">
      <c r="A27" s="272">
        <v>33970</v>
      </c>
      <c r="B27" s="273">
        <v>1.6961651917404286E-2</v>
      </c>
      <c r="C27" s="274">
        <v>2.8824833702882469E-2</v>
      </c>
      <c r="D27" s="275">
        <f t="shared" si="0"/>
        <v>2.865466396545931E-2</v>
      </c>
      <c r="E27" s="237">
        <f t="shared" ref="E27:E58" si="4">D26-C26</f>
        <v>-2.9307918828815893E-3</v>
      </c>
      <c r="F27" s="237">
        <f t="shared" ref="F27:F58" si="5">D27-C27</f>
        <v>-1.7016973742315852E-4</v>
      </c>
      <c r="G27" s="276">
        <f t="shared" ref="G27:G58" si="6">100*(F27^2)</f>
        <v>2.8957739534666717E-6</v>
      </c>
      <c r="H27"/>
    </row>
    <row r="28" spans="1:8" x14ac:dyDescent="0.2">
      <c r="A28" s="272">
        <v>34001</v>
      </c>
      <c r="B28" s="273">
        <v>1.8341892883345645E-2</v>
      </c>
      <c r="C28" s="274">
        <v>2.9801324503311299E-2</v>
      </c>
      <c r="D28" s="275">
        <f t="shared" si="0"/>
        <v>2.8968797115506165E-2</v>
      </c>
      <c r="E28" s="237">
        <f t="shared" si="4"/>
        <v>-1.7016973742315852E-4</v>
      </c>
      <c r="F28" s="237">
        <f t="shared" si="5"/>
        <v>-8.325273878051348E-4</v>
      </c>
      <c r="G28" s="276">
        <f t="shared" si="6"/>
        <v>6.9310185144564134E-5</v>
      </c>
      <c r="H28"/>
    </row>
    <row r="29" spans="1:8" x14ac:dyDescent="0.2">
      <c r="A29" s="272">
        <v>34029</v>
      </c>
      <c r="B29" s="273">
        <v>1.9019751280175745E-2</v>
      </c>
      <c r="C29" s="274">
        <v>2.9637760702524663E-2</v>
      </c>
      <c r="D29" s="275">
        <f t="shared" si="0"/>
        <v>2.9886558702428675E-2</v>
      </c>
      <c r="E29" s="237">
        <f t="shared" si="4"/>
        <v>-8.325273878051348E-4</v>
      </c>
      <c r="F29" s="237">
        <f t="shared" si="5"/>
        <v>2.4879799990401227E-4</v>
      </c>
      <c r="G29" s="276">
        <f t="shared" si="6"/>
        <v>6.1900444756236895E-6</v>
      </c>
      <c r="H29"/>
    </row>
    <row r="30" spans="1:8" x14ac:dyDescent="0.2">
      <c r="A30" s="272">
        <v>34060</v>
      </c>
      <c r="B30" s="273">
        <v>1.2968299711815456E-2</v>
      </c>
      <c r="C30" s="274">
        <v>3.0634573304157531E-2</v>
      </c>
      <c r="D30" s="275">
        <f t="shared" ref="D30:D61" si="7">($B$4*B30+$B$5*$C29+$B$6*($C29-$C26)+$B$7)-($B$4*B29+$B$5*$C28+$B$6*($C28-$C25)+$B$7-$C29)*$B$8</f>
        <v>2.9270600618410927E-2</v>
      </c>
      <c r="E30" s="237">
        <f t="shared" si="4"/>
        <v>2.4879799990401227E-4</v>
      </c>
      <c r="F30" s="237">
        <f t="shared" si="5"/>
        <v>-1.3639726857466034E-3</v>
      </c>
      <c r="G30" s="276">
        <f t="shared" si="6"/>
        <v>1.8604214874628025E-4</v>
      </c>
      <c r="H30"/>
    </row>
    <row r="31" spans="1:8" x14ac:dyDescent="0.2">
      <c r="A31" s="272">
        <v>34090</v>
      </c>
      <c r="B31" s="273">
        <v>1.2921751615218913E-2</v>
      </c>
      <c r="C31" s="274">
        <v>3.1693989071038375E-2</v>
      </c>
      <c r="D31" s="275">
        <f t="shared" si="7"/>
        <v>3.03873918921376E-2</v>
      </c>
      <c r="E31" s="237">
        <f t="shared" si="4"/>
        <v>-1.3639726857466034E-3</v>
      </c>
      <c r="F31" s="237">
        <f t="shared" si="5"/>
        <v>-1.3065971789007758E-3</v>
      </c>
      <c r="G31" s="276">
        <f t="shared" si="6"/>
        <v>1.7071961879114658E-4</v>
      </c>
      <c r="H31"/>
    </row>
    <row r="32" spans="1:8" x14ac:dyDescent="0.2">
      <c r="A32" s="272">
        <v>34121</v>
      </c>
      <c r="B32" s="273">
        <v>1.2203876525484381E-2</v>
      </c>
      <c r="C32" s="274">
        <v>3.1659388646288367E-2</v>
      </c>
      <c r="D32" s="275">
        <f t="shared" si="7"/>
        <v>3.1433794361354649E-2</v>
      </c>
      <c r="E32" s="237">
        <f t="shared" si="4"/>
        <v>-1.3065971789007758E-3</v>
      </c>
      <c r="F32" s="237">
        <f t="shared" si="5"/>
        <v>-2.2559428493371808E-4</v>
      </c>
      <c r="G32" s="276">
        <f t="shared" si="6"/>
        <v>5.0892781394755583E-6</v>
      </c>
      <c r="H32"/>
    </row>
    <row r="33" spans="1:8" x14ac:dyDescent="0.2">
      <c r="A33" s="272">
        <v>34151</v>
      </c>
      <c r="B33" s="273">
        <v>1.3688760806916278E-2</v>
      </c>
      <c r="C33" s="274">
        <v>3.1624863685932203E-2</v>
      </c>
      <c r="D33" s="275">
        <f t="shared" si="7"/>
        <v>3.1487477355462458E-2</v>
      </c>
      <c r="E33" s="237">
        <f t="shared" si="4"/>
        <v>-2.2559428493371808E-4</v>
      </c>
      <c r="F33" s="237">
        <f t="shared" si="5"/>
        <v>-1.3738633046974508E-4</v>
      </c>
      <c r="G33" s="276">
        <f t="shared" si="6"/>
        <v>1.8875003799942004E-6</v>
      </c>
      <c r="H33"/>
    </row>
    <row r="34" spans="1:8" x14ac:dyDescent="0.2">
      <c r="A34" s="272">
        <v>34182</v>
      </c>
      <c r="B34" s="273">
        <v>1.7278617710583255E-2</v>
      </c>
      <c r="C34" s="274">
        <v>3.1624863685932203E-2</v>
      </c>
      <c r="D34" s="275">
        <f t="shared" si="7"/>
        <v>3.1322225316835942E-2</v>
      </c>
      <c r="E34" s="237">
        <f t="shared" si="4"/>
        <v>-1.3738633046974508E-4</v>
      </c>
      <c r="F34" s="237">
        <f t="shared" si="5"/>
        <v>-3.0263836909626141E-4</v>
      </c>
      <c r="G34" s="276">
        <f t="shared" si="6"/>
        <v>9.1589982449244957E-6</v>
      </c>
      <c r="H34"/>
    </row>
    <row r="35" spans="1:8" x14ac:dyDescent="0.2">
      <c r="A35" s="272">
        <v>34213</v>
      </c>
      <c r="B35" s="273">
        <v>1.7934002869440357E-2</v>
      </c>
      <c r="C35" s="274">
        <v>3.1624863685932203E-2</v>
      </c>
      <c r="D35" s="275">
        <f t="shared" si="7"/>
        <v>3.1136811488767995E-2</v>
      </c>
      <c r="E35" s="237">
        <f t="shared" si="4"/>
        <v>-3.0263836909626141E-4</v>
      </c>
      <c r="F35" s="237">
        <f t="shared" si="5"/>
        <v>-4.8805219716420781E-4</v>
      </c>
      <c r="G35" s="276">
        <f t="shared" si="6"/>
        <v>2.3819494715681076E-5</v>
      </c>
      <c r="H35"/>
    </row>
    <row r="36" spans="1:8" x14ac:dyDescent="0.2">
      <c r="A36" s="272">
        <v>34243</v>
      </c>
      <c r="B36" s="273">
        <v>1.3581129378127166E-2</v>
      </c>
      <c r="C36" s="274">
        <v>3.3842794759825434E-2</v>
      </c>
      <c r="D36" s="275">
        <f t="shared" si="7"/>
        <v>3.1075837411050779E-2</v>
      </c>
      <c r="E36" s="237">
        <f t="shared" si="4"/>
        <v>-4.8805219716420781E-4</v>
      </c>
      <c r="F36" s="237">
        <f t="shared" si="5"/>
        <v>-2.7669573487746554E-3</v>
      </c>
      <c r="G36" s="276">
        <f t="shared" si="6"/>
        <v>7.6560529699380697E-4</v>
      </c>
      <c r="H36"/>
    </row>
    <row r="37" spans="1:8" x14ac:dyDescent="0.2">
      <c r="A37" s="272">
        <v>34274</v>
      </c>
      <c r="B37" s="273">
        <v>1.3600572655690701E-2</v>
      </c>
      <c r="C37" s="274">
        <v>3.1556039173014083E-2</v>
      </c>
      <c r="D37" s="275">
        <f t="shared" si="7"/>
        <v>3.3550962811084148E-2</v>
      </c>
      <c r="E37" s="237">
        <f t="shared" si="4"/>
        <v>-2.7669573487746554E-3</v>
      </c>
      <c r="F37" s="237">
        <f t="shared" si="5"/>
        <v>1.9949236380700647E-3</v>
      </c>
      <c r="G37" s="276">
        <f t="shared" si="6"/>
        <v>3.9797203217307022E-4</v>
      </c>
      <c r="H37"/>
    </row>
    <row r="38" spans="1:8" x14ac:dyDescent="0.2">
      <c r="A38" s="272">
        <v>34304</v>
      </c>
      <c r="B38" s="273">
        <v>1.9396551724138122E-2</v>
      </c>
      <c r="C38" s="274">
        <v>3.1453362255965178E-2</v>
      </c>
      <c r="D38" s="275">
        <f t="shared" si="7"/>
        <v>3.1188711080790823E-2</v>
      </c>
      <c r="E38" s="237">
        <f t="shared" si="4"/>
        <v>1.9949236380700647E-3</v>
      </c>
      <c r="F38" s="237">
        <f t="shared" si="5"/>
        <v>-2.6465117517435535E-4</v>
      </c>
      <c r="G38" s="276">
        <f t="shared" si="6"/>
        <v>7.0040244521167325E-6</v>
      </c>
      <c r="H38"/>
    </row>
    <row r="39" spans="1:8" x14ac:dyDescent="0.2">
      <c r="A39" s="272">
        <v>34335</v>
      </c>
      <c r="B39" s="273">
        <v>2.4655547498187103E-2</v>
      </c>
      <c r="C39" s="274">
        <v>2.6939655172413701E-2</v>
      </c>
      <c r="D39" s="275">
        <f t="shared" si="7"/>
        <v>3.104093368621497E-2</v>
      </c>
      <c r="E39" s="237">
        <f t="shared" si="4"/>
        <v>-2.6465117517435535E-4</v>
      </c>
      <c r="F39" s="237">
        <f t="shared" si="5"/>
        <v>4.1012785138012688E-3</v>
      </c>
      <c r="G39" s="276">
        <f t="shared" si="6"/>
        <v>1.6820485447767944E-3</v>
      </c>
      <c r="H39"/>
    </row>
    <row r="40" spans="1:8" x14ac:dyDescent="0.2">
      <c r="A40" s="272">
        <v>34366</v>
      </c>
      <c r="B40" s="273">
        <v>2.3775216138328448E-2</v>
      </c>
      <c r="C40" s="274">
        <v>2.3579849946409492E-2</v>
      </c>
      <c r="D40" s="275">
        <f t="shared" si="7"/>
        <v>2.5605705612149011E-2</v>
      </c>
      <c r="E40" s="237">
        <f t="shared" si="4"/>
        <v>4.1012785138012688E-3</v>
      </c>
      <c r="F40" s="237">
        <f t="shared" si="5"/>
        <v>2.0258556657395191E-3</v>
      </c>
      <c r="G40" s="276">
        <f t="shared" si="6"/>
        <v>4.1040911784089105E-4</v>
      </c>
      <c r="H40"/>
    </row>
    <row r="41" spans="1:8" x14ac:dyDescent="0.2">
      <c r="A41" s="272">
        <v>34394</v>
      </c>
      <c r="B41" s="273">
        <v>2.2972002871500363E-2</v>
      </c>
      <c r="C41" s="274">
        <v>1.9189765458422103E-2</v>
      </c>
      <c r="D41" s="275">
        <f t="shared" si="7"/>
        <v>2.2024846009886963E-2</v>
      </c>
      <c r="E41" s="237">
        <f t="shared" si="4"/>
        <v>2.0258556657395191E-3</v>
      </c>
      <c r="F41" s="237">
        <f t="shared" si="5"/>
        <v>2.8350805514648601E-3</v>
      </c>
      <c r="G41" s="276">
        <f t="shared" si="6"/>
        <v>8.0376817332942954E-4</v>
      </c>
      <c r="H41"/>
    </row>
    <row r="42" spans="1:8" x14ac:dyDescent="0.2">
      <c r="A42" s="272">
        <v>34425</v>
      </c>
      <c r="B42" s="273">
        <v>2.560455192034139E-2</v>
      </c>
      <c r="C42" s="274">
        <v>1.6985138004246281E-2</v>
      </c>
      <c r="D42" s="275">
        <f t="shared" si="7"/>
        <v>1.7044543643633531E-2</v>
      </c>
      <c r="E42" s="237">
        <f t="shared" si="4"/>
        <v>2.8350805514648601E-3</v>
      </c>
      <c r="F42" s="237">
        <f t="shared" si="5"/>
        <v>5.9405639387249964E-5</v>
      </c>
      <c r="G42" s="276">
        <f t="shared" si="6"/>
        <v>3.5290299910079842E-7</v>
      </c>
      <c r="H42"/>
    </row>
    <row r="43" spans="1:8" x14ac:dyDescent="0.2">
      <c r="A43" s="272">
        <v>34455</v>
      </c>
      <c r="B43" s="273">
        <v>2.5513819985825581E-2</v>
      </c>
      <c r="C43" s="274">
        <v>1.9067796610169552E-2</v>
      </c>
      <c r="D43" s="275">
        <f t="shared" si="7"/>
        <v>1.5179409916437002E-2</v>
      </c>
      <c r="E43" s="237">
        <f t="shared" si="4"/>
        <v>5.9405639387249964E-5</v>
      </c>
      <c r="F43" s="237">
        <f t="shared" si="5"/>
        <v>-3.8883866937325495E-3</v>
      </c>
      <c r="G43" s="276">
        <f t="shared" si="6"/>
        <v>1.5119551079996348E-3</v>
      </c>
      <c r="H43"/>
    </row>
    <row r="44" spans="1:8" x14ac:dyDescent="0.2">
      <c r="A44" s="272">
        <v>34486</v>
      </c>
      <c r="B44" s="273">
        <v>2.6241134751773032E-2</v>
      </c>
      <c r="C44" s="274">
        <v>1.7989417989418E-2</v>
      </c>
      <c r="D44" s="275">
        <f t="shared" si="7"/>
        <v>1.8032290995682897E-2</v>
      </c>
      <c r="E44" s="237">
        <f t="shared" si="4"/>
        <v>-3.8883866937325495E-3</v>
      </c>
      <c r="F44" s="237">
        <f t="shared" si="5"/>
        <v>4.2873006264897151E-5</v>
      </c>
      <c r="G44" s="276">
        <f t="shared" si="6"/>
        <v>1.8380946661899103E-7</v>
      </c>
      <c r="H44"/>
    </row>
    <row r="45" spans="1:8" x14ac:dyDescent="0.2">
      <c r="A45" s="272">
        <v>34516</v>
      </c>
      <c r="B45" s="273">
        <v>2.3454157782516027E-2</v>
      </c>
      <c r="C45" s="274">
        <v>1.7970401691332016E-2</v>
      </c>
      <c r="D45" s="275">
        <f t="shared" si="7"/>
        <v>1.7693765407471244E-2</v>
      </c>
      <c r="E45" s="237">
        <f t="shared" si="4"/>
        <v>4.2873006264897151E-5</v>
      </c>
      <c r="F45" s="237">
        <f t="shared" si="5"/>
        <v>-2.7663628386077194E-4</v>
      </c>
      <c r="G45" s="276">
        <f t="shared" si="6"/>
        <v>7.6527633548297582E-6</v>
      </c>
      <c r="H45"/>
    </row>
    <row r="46" spans="1:8" x14ac:dyDescent="0.2">
      <c r="A46" s="272">
        <v>34547</v>
      </c>
      <c r="B46" s="273">
        <v>2.406227883934875E-2</v>
      </c>
      <c r="C46" s="274">
        <v>1.9027484143763429E-2</v>
      </c>
      <c r="D46" s="275">
        <f t="shared" si="7"/>
        <v>1.8050276724436844E-2</v>
      </c>
      <c r="E46" s="237">
        <f t="shared" si="4"/>
        <v>-2.7663628386077194E-4</v>
      </c>
      <c r="F46" s="237">
        <f t="shared" si="5"/>
        <v>-9.7720741932658464E-4</v>
      </c>
      <c r="G46" s="276">
        <f t="shared" si="6"/>
        <v>9.5493434038692346E-5</v>
      </c>
      <c r="H46"/>
    </row>
    <row r="47" spans="1:8" x14ac:dyDescent="0.2">
      <c r="A47" s="272">
        <v>34578</v>
      </c>
      <c r="B47" s="273">
        <v>2.1846370683579863E-2</v>
      </c>
      <c r="C47" s="274">
        <v>2.008456659619462E-2</v>
      </c>
      <c r="D47" s="275">
        <f t="shared" si="7"/>
        <v>1.8844406879495356E-2</v>
      </c>
      <c r="E47" s="237">
        <f t="shared" si="4"/>
        <v>-9.7720741932658464E-4</v>
      </c>
      <c r="F47" s="237">
        <f t="shared" si="5"/>
        <v>-1.2401597166992635E-3</v>
      </c>
      <c r="G47" s="276">
        <f t="shared" si="6"/>
        <v>1.5379961229235975E-4</v>
      </c>
      <c r="H47"/>
    </row>
    <row r="48" spans="1:8" x14ac:dyDescent="0.2">
      <c r="A48" s="272">
        <v>34608</v>
      </c>
      <c r="B48" s="273">
        <v>2.3977433004231052E-2</v>
      </c>
      <c r="C48" s="274">
        <v>2.2175290390707536E-2</v>
      </c>
      <c r="D48" s="275">
        <f t="shared" si="7"/>
        <v>2.0276087838509677E-2</v>
      </c>
      <c r="E48" s="237">
        <f t="shared" si="4"/>
        <v>-1.2401597166992635E-3</v>
      </c>
      <c r="F48" s="237">
        <f t="shared" si="5"/>
        <v>-1.8992025521978595E-3</v>
      </c>
      <c r="G48" s="276">
        <f t="shared" si="6"/>
        <v>3.606970334274863E-4</v>
      </c>
      <c r="H48"/>
    </row>
    <row r="49" spans="1:8" x14ac:dyDescent="0.2">
      <c r="A49" s="272">
        <v>34639</v>
      </c>
      <c r="B49" s="273">
        <v>2.6129943502825048E-2</v>
      </c>
      <c r="C49" s="274">
        <v>2.320675105485237E-2</v>
      </c>
      <c r="D49" s="275">
        <f t="shared" si="7"/>
        <v>2.2697618212304808E-2</v>
      </c>
      <c r="E49" s="237">
        <f t="shared" si="4"/>
        <v>-1.8992025521978595E-3</v>
      </c>
      <c r="F49" s="237">
        <f t="shared" si="5"/>
        <v>-5.0913284254756191E-4</v>
      </c>
      <c r="G49" s="276">
        <f t="shared" si="6"/>
        <v>2.5921625136056044E-5</v>
      </c>
      <c r="H49"/>
    </row>
    <row r="50" spans="1:8" x14ac:dyDescent="0.2">
      <c r="A50" s="272">
        <v>34669</v>
      </c>
      <c r="B50" s="273">
        <v>2.8893587033121948E-2</v>
      </c>
      <c r="C50" s="274">
        <v>2.4185068349106276E-2</v>
      </c>
      <c r="D50" s="275">
        <f t="shared" si="7"/>
        <v>2.3798436870641038E-2</v>
      </c>
      <c r="E50" s="237">
        <f t="shared" si="4"/>
        <v>-5.0913284254756191E-4</v>
      </c>
      <c r="F50" s="237">
        <f t="shared" si="5"/>
        <v>-3.8663147846523804E-4</v>
      </c>
      <c r="G50" s="276">
        <f t="shared" si="6"/>
        <v>1.4948390014021582E-5</v>
      </c>
      <c r="H50"/>
    </row>
    <row r="51" spans="1:8" x14ac:dyDescent="0.2">
      <c r="A51" s="272">
        <v>34700</v>
      </c>
      <c r="B51" s="273">
        <v>3.3262561924982226E-2</v>
      </c>
      <c r="C51" s="274">
        <v>3.4627492130115289E-2</v>
      </c>
      <c r="D51" s="275">
        <f t="shared" si="7"/>
        <v>2.4804162094131939E-2</v>
      </c>
      <c r="E51" s="237">
        <f t="shared" si="4"/>
        <v>-3.8663147846523804E-4</v>
      </c>
      <c r="F51" s="237">
        <f t="shared" si="5"/>
        <v>-9.8233300359833499E-3</v>
      </c>
      <c r="G51" s="276">
        <f t="shared" si="6"/>
        <v>9.6497812995852642E-3</v>
      </c>
      <c r="H51"/>
    </row>
    <row r="52" spans="1:8" x14ac:dyDescent="0.2">
      <c r="A52" s="272">
        <v>34731</v>
      </c>
      <c r="B52" s="273">
        <v>3.3779028852920501E-2</v>
      </c>
      <c r="C52" s="274">
        <v>3.5602094240837712E-2</v>
      </c>
      <c r="D52" s="275">
        <f t="shared" si="7"/>
        <v>3.6116213854501186E-2</v>
      </c>
      <c r="E52" s="237">
        <f t="shared" si="4"/>
        <v>-9.8233300359833499E-3</v>
      </c>
      <c r="F52" s="237">
        <f t="shared" si="5"/>
        <v>5.1411961366347458E-4</v>
      </c>
      <c r="G52" s="276">
        <f t="shared" si="6"/>
        <v>2.6431897715348037E-5</v>
      </c>
      <c r="H52"/>
    </row>
    <row r="53" spans="1:8" x14ac:dyDescent="0.2">
      <c r="A53" s="272">
        <v>34759</v>
      </c>
      <c r="B53" s="273">
        <v>3.5087719298245723E-2</v>
      </c>
      <c r="C53" s="274">
        <v>3.661087866108792E-2</v>
      </c>
      <c r="D53" s="275">
        <f t="shared" si="7"/>
        <v>3.7519463433974019E-2</v>
      </c>
      <c r="E53" s="237">
        <f t="shared" si="4"/>
        <v>5.1411961366347458E-4</v>
      </c>
      <c r="F53" s="237">
        <f t="shared" si="5"/>
        <v>9.0858477288609935E-4</v>
      </c>
      <c r="G53" s="276">
        <f t="shared" si="6"/>
        <v>8.2552628952048475E-5</v>
      </c>
      <c r="H53"/>
    </row>
    <row r="54" spans="1:8" x14ac:dyDescent="0.2">
      <c r="A54" s="272">
        <v>34790</v>
      </c>
      <c r="B54" s="273">
        <v>3.3287101248266282E-2</v>
      </c>
      <c r="C54" s="274">
        <v>3.8622129436325814E-2</v>
      </c>
      <c r="D54" s="275">
        <f t="shared" si="7"/>
        <v>3.8485053793149294E-2</v>
      </c>
      <c r="E54" s="237">
        <f t="shared" si="4"/>
        <v>9.0858477288609935E-4</v>
      </c>
      <c r="F54" s="237">
        <f t="shared" si="5"/>
        <v>-1.3707564317651938E-4</v>
      </c>
      <c r="G54" s="276">
        <f t="shared" si="6"/>
        <v>1.8789731952256464E-6</v>
      </c>
      <c r="H54"/>
    </row>
    <row r="55" spans="1:8" x14ac:dyDescent="0.2">
      <c r="A55" s="272">
        <v>34820</v>
      </c>
      <c r="B55" s="273">
        <v>3.3863165169315979E-2</v>
      </c>
      <c r="C55" s="274">
        <v>3.7422037422037313E-2</v>
      </c>
      <c r="D55" s="275">
        <f t="shared" si="7"/>
        <v>3.8925117930644577E-2</v>
      </c>
      <c r="E55" s="237">
        <f t="shared" si="4"/>
        <v>-1.3707564317651938E-4</v>
      </c>
      <c r="F55" s="237">
        <f t="shared" si="5"/>
        <v>1.5030805086072643E-3</v>
      </c>
      <c r="G55" s="276">
        <f t="shared" si="6"/>
        <v>2.2592510153550725E-4</v>
      </c>
      <c r="H55"/>
    </row>
    <row r="56" spans="1:8" x14ac:dyDescent="0.2">
      <c r="A56" s="272">
        <v>34851</v>
      </c>
      <c r="B56" s="273">
        <v>3.5245335176226744E-2</v>
      </c>
      <c r="C56" s="274">
        <v>3.9501039501039559E-2</v>
      </c>
      <c r="D56" s="275">
        <f t="shared" si="7"/>
        <v>3.7454476608439667E-2</v>
      </c>
      <c r="E56" s="237">
        <f t="shared" si="4"/>
        <v>1.5030805086072643E-3</v>
      </c>
      <c r="F56" s="237">
        <f t="shared" si="5"/>
        <v>-2.0465628925998916E-3</v>
      </c>
      <c r="G56" s="276">
        <f t="shared" si="6"/>
        <v>4.1884196733668356E-4</v>
      </c>
      <c r="H56"/>
    </row>
    <row r="57" spans="1:8" x14ac:dyDescent="0.2">
      <c r="A57" s="272">
        <v>34881</v>
      </c>
      <c r="B57" s="273">
        <v>3.5416666666666652E-2</v>
      </c>
      <c r="C57" s="274">
        <v>4.1536863966770587E-2</v>
      </c>
      <c r="D57" s="275">
        <f t="shared" si="7"/>
        <v>3.9530994891325298E-2</v>
      </c>
      <c r="E57" s="237">
        <f t="shared" si="4"/>
        <v>-2.0465628925998916E-3</v>
      </c>
      <c r="F57" s="237">
        <f t="shared" si="5"/>
        <v>-2.0058690754452893E-3</v>
      </c>
      <c r="G57" s="276">
        <f t="shared" si="6"/>
        <v>4.0235107478277401E-4</v>
      </c>
      <c r="H57"/>
    </row>
    <row r="58" spans="1:8" x14ac:dyDescent="0.2">
      <c r="A58" s="272">
        <v>34912</v>
      </c>
      <c r="B58" s="273">
        <v>3.5936420179682127E-2</v>
      </c>
      <c r="C58" s="274">
        <v>4.2531120331950056E-2</v>
      </c>
      <c r="D58" s="275">
        <f t="shared" si="7"/>
        <v>4.1541889371981E-2</v>
      </c>
      <c r="E58" s="237">
        <f t="shared" si="4"/>
        <v>-2.0058690754452893E-3</v>
      </c>
      <c r="F58" s="237">
        <f t="shared" si="5"/>
        <v>-9.892309599690563E-4</v>
      </c>
      <c r="G58" s="276">
        <f t="shared" si="6"/>
        <v>9.7857789216130052E-5</v>
      </c>
      <c r="H58"/>
    </row>
    <row r="59" spans="1:8" x14ac:dyDescent="0.2">
      <c r="A59" s="272">
        <v>34943</v>
      </c>
      <c r="B59" s="273">
        <v>3.8620689655172402E-2</v>
      </c>
      <c r="C59" s="274">
        <v>4.3523316062176187E-2</v>
      </c>
      <c r="D59" s="275">
        <f t="shared" si="7"/>
        <v>4.2981367542470984E-2</v>
      </c>
      <c r="E59" s="237">
        <f t="shared" ref="E59:E90" si="8">D58-C58</f>
        <v>-9.892309599690563E-4</v>
      </c>
      <c r="F59" s="237">
        <f t="shared" ref="F59:F90" si="9">D59-C59</f>
        <v>-5.4194851970520291E-4</v>
      </c>
      <c r="G59" s="276">
        <f t="shared" ref="G59:G90" si="10">100*(F59^2)</f>
        <v>2.9370819801066074E-5</v>
      </c>
      <c r="H59"/>
    </row>
    <row r="60" spans="1:8" x14ac:dyDescent="0.2">
      <c r="A60" s="272">
        <v>34973</v>
      </c>
      <c r="B60" s="273">
        <v>3.1680440771350016E-2</v>
      </c>
      <c r="C60" s="274">
        <v>4.2355371900826499E-2</v>
      </c>
      <c r="D60" s="275">
        <f t="shared" si="7"/>
        <v>4.3681091755997471E-2</v>
      </c>
      <c r="E60" s="237">
        <f t="shared" si="8"/>
        <v>-5.4194851970520291E-4</v>
      </c>
      <c r="F60" s="237">
        <f t="shared" si="9"/>
        <v>1.3257198551709717E-3</v>
      </c>
      <c r="G60" s="276">
        <f t="shared" si="10"/>
        <v>1.7575331343945422E-4</v>
      </c>
      <c r="H60"/>
    </row>
    <row r="61" spans="1:8" x14ac:dyDescent="0.2">
      <c r="A61" s="272">
        <v>35004</v>
      </c>
      <c r="B61" s="273">
        <v>3.0970406056434863E-2</v>
      </c>
      <c r="C61" s="274">
        <v>3.8144329896907303E-2</v>
      </c>
      <c r="D61" s="275">
        <f t="shared" si="7"/>
        <v>4.203794204567525E-2</v>
      </c>
      <c r="E61" s="237">
        <f t="shared" si="8"/>
        <v>1.3257198551709717E-3</v>
      </c>
      <c r="F61" s="237">
        <f t="shared" si="9"/>
        <v>3.893612148767947E-3</v>
      </c>
      <c r="G61" s="276">
        <f t="shared" si="10"/>
        <v>1.5160215565033349E-3</v>
      </c>
      <c r="H61"/>
    </row>
    <row r="62" spans="1:8" x14ac:dyDescent="0.2">
      <c r="A62" s="272">
        <v>35034</v>
      </c>
      <c r="B62" s="273">
        <v>3.2191780821917648E-2</v>
      </c>
      <c r="C62" s="274">
        <v>3.9014373716632411E-2</v>
      </c>
      <c r="D62" s="275">
        <f t="shared" ref="D62:D93" si="11">($B$4*B62+$B$5*$C61+$B$6*($C61-$C58)+$B$7)-($B$4*B61+$B$5*$C60+$B$6*($C60-$C57)+$B$7-$C61)*$B$8</f>
        <v>3.7116428657646174E-2</v>
      </c>
      <c r="E62" s="237">
        <f t="shared" si="8"/>
        <v>3.893612148767947E-3</v>
      </c>
      <c r="F62" s="237">
        <f t="shared" si="9"/>
        <v>-1.8979450589862376E-3</v>
      </c>
      <c r="G62" s="276">
        <f t="shared" si="10"/>
        <v>3.6021954469302728E-4</v>
      </c>
      <c r="H62"/>
    </row>
    <row r="63" spans="1:8" x14ac:dyDescent="0.2">
      <c r="A63" s="272">
        <v>35065</v>
      </c>
      <c r="B63" s="273">
        <v>2.876712328767117E-2</v>
      </c>
      <c r="C63" s="274">
        <v>3.1440162271805461E-2</v>
      </c>
      <c r="D63" s="275">
        <f t="shared" si="11"/>
        <v>3.7656101808777494E-2</v>
      </c>
      <c r="E63" s="237">
        <f t="shared" si="8"/>
        <v>-1.8979450589862376E-3</v>
      </c>
      <c r="F63" s="237">
        <f t="shared" si="9"/>
        <v>6.215939536972033E-3</v>
      </c>
      <c r="G63" s="276">
        <f t="shared" si="10"/>
        <v>3.863790432729209E-3</v>
      </c>
      <c r="H63"/>
    </row>
    <row r="64" spans="1:8" x14ac:dyDescent="0.2">
      <c r="A64" s="272">
        <v>35096</v>
      </c>
      <c r="B64" s="273">
        <v>2.7229407760381186E-2</v>
      </c>
      <c r="C64" s="274">
        <v>3.1344792719919079E-2</v>
      </c>
      <c r="D64" s="275">
        <f t="shared" si="11"/>
        <v>2.9435682598546172E-2</v>
      </c>
      <c r="E64" s="237">
        <f t="shared" si="8"/>
        <v>6.215939536972033E-3</v>
      </c>
      <c r="F64" s="237">
        <f t="shared" si="9"/>
        <v>-1.9091101213729068E-3</v>
      </c>
      <c r="G64" s="276">
        <f t="shared" si="10"/>
        <v>3.6447014555284754E-4</v>
      </c>
      <c r="H64"/>
    </row>
    <row r="65" spans="1:8" x14ac:dyDescent="0.2">
      <c r="A65" s="272">
        <v>35125</v>
      </c>
      <c r="B65" s="273">
        <v>2.7118644067796627E-2</v>
      </c>
      <c r="C65" s="274">
        <v>3.128153380423826E-2</v>
      </c>
      <c r="D65" s="275">
        <f t="shared" si="11"/>
        <v>2.9720438874588199E-2</v>
      </c>
      <c r="E65" s="237">
        <f t="shared" si="8"/>
        <v>-1.9091101213729068E-3</v>
      </c>
      <c r="F65" s="237">
        <f t="shared" si="9"/>
        <v>-1.5610949296500608E-3</v>
      </c>
      <c r="G65" s="276">
        <f t="shared" si="10"/>
        <v>2.4370173793791282E-4</v>
      </c>
      <c r="H65"/>
    </row>
    <row r="66" spans="1:8" x14ac:dyDescent="0.2">
      <c r="A66" s="272">
        <v>35156</v>
      </c>
      <c r="B66" s="273">
        <v>2.4161073825503365E-2</v>
      </c>
      <c r="C66" s="274">
        <v>3.015075376884413E-2</v>
      </c>
      <c r="D66" s="275">
        <f t="shared" si="11"/>
        <v>2.9481473212102136E-2</v>
      </c>
      <c r="E66" s="237">
        <f t="shared" si="8"/>
        <v>-1.5610949296500608E-3</v>
      </c>
      <c r="F66" s="237">
        <f t="shared" si="9"/>
        <v>-6.6928055674199405E-4</v>
      </c>
      <c r="G66" s="276">
        <f t="shared" si="10"/>
        <v>4.4793646363287352E-5</v>
      </c>
      <c r="H66"/>
    </row>
    <row r="67" spans="1:8" x14ac:dyDescent="0.2">
      <c r="A67" s="272">
        <v>35186</v>
      </c>
      <c r="B67" s="273">
        <v>2.2058823529411908E-2</v>
      </c>
      <c r="C67" s="274">
        <v>2.8056112224448926E-2</v>
      </c>
      <c r="D67" s="275">
        <f t="shared" si="11"/>
        <v>2.9522513591862691E-2</v>
      </c>
      <c r="E67" s="237">
        <f t="shared" si="8"/>
        <v>-6.6928055674199405E-4</v>
      </c>
      <c r="F67" s="237">
        <f t="shared" si="9"/>
        <v>1.4664013674137652E-3</v>
      </c>
      <c r="G67" s="276">
        <f t="shared" si="10"/>
        <v>2.1503329703529602E-4</v>
      </c>
      <c r="H67"/>
    </row>
    <row r="68" spans="1:8" x14ac:dyDescent="0.2">
      <c r="A68" s="272">
        <v>35217</v>
      </c>
      <c r="B68" s="273">
        <v>2.1361815754338931E-2</v>
      </c>
      <c r="C68" s="274">
        <v>2.4999999999999911E-2</v>
      </c>
      <c r="D68" s="275">
        <f t="shared" si="11"/>
        <v>2.7196452439767607E-2</v>
      </c>
      <c r="E68" s="237">
        <f t="shared" si="8"/>
        <v>1.4664013674137652E-3</v>
      </c>
      <c r="F68" s="237">
        <f t="shared" si="9"/>
        <v>2.196452439767696E-3</v>
      </c>
      <c r="G68" s="276">
        <f t="shared" si="10"/>
        <v>4.824403320161464E-4</v>
      </c>
      <c r="H68"/>
    </row>
    <row r="69" spans="1:8" x14ac:dyDescent="0.2">
      <c r="A69" s="272">
        <v>35247</v>
      </c>
      <c r="B69" s="273">
        <v>2.2132796780684139E-2</v>
      </c>
      <c r="C69" s="274">
        <v>1.9940179461615193E-2</v>
      </c>
      <c r="D69" s="275">
        <f t="shared" si="11"/>
        <v>2.3714074328378729E-2</v>
      </c>
      <c r="E69" s="237">
        <f t="shared" si="8"/>
        <v>2.196452439767696E-3</v>
      </c>
      <c r="F69" s="237">
        <f t="shared" si="9"/>
        <v>3.7738948667635358E-3</v>
      </c>
      <c r="G69" s="276">
        <f t="shared" si="10"/>
        <v>1.4242282465384165E-3</v>
      </c>
      <c r="H69"/>
    </row>
    <row r="70" spans="1:8" x14ac:dyDescent="0.2">
      <c r="A70" s="272">
        <v>35278</v>
      </c>
      <c r="B70" s="273">
        <v>2.1347565043362104E-2</v>
      </c>
      <c r="C70" s="274">
        <v>1.7910447761193993E-2</v>
      </c>
      <c r="D70" s="275">
        <f t="shared" si="11"/>
        <v>1.8121835513234694E-2</v>
      </c>
      <c r="E70" s="237">
        <f t="shared" si="8"/>
        <v>3.7738948667635358E-3</v>
      </c>
      <c r="F70" s="237">
        <f t="shared" si="9"/>
        <v>2.1138775204070093E-4</v>
      </c>
      <c r="G70" s="276">
        <f t="shared" si="10"/>
        <v>4.4684781712820859E-6</v>
      </c>
      <c r="H70"/>
    </row>
    <row r="71" spans="1:8" x14ac:dyDescent="0.2">
      <c r="A71" s="272">
        <v>35309</v>
      </c>
      <c r="B71" s="273">
        <v>2.1248339973439778E-2</v>
      </c>
      <c r="C71" s="274">
        <v>1.5888778550148919E-2</v>
      </c>
      <c r="D71" s="275">
        <f t="shared" si="11"/>
        <v>1.5996924261916092E-2</v>
      </c>
      <c r="E71" s="237">
        <f t="shared" si="8"/>
        <v>2.1138775204070093E-4</v>
      </c>
      <c r="F71" s="237">
        <f t="shared" si="9"/>
        <v>1.0814571176717344E-4</v>
      </c>
      <c r="G71" s="276">
        <f t="shared" si="10"/>
        <v>1.1695494973628556E-6</v>
      </c>
      <c r="H71"/>
    </row>
    <row r="72" spans="1:8" x14ac:dyDescent="0.2">
      <c r="A72" s="272">
        <v>35339</v>
      </c>
      <c r="B72" s="273">
        <v>2.6702269692923997E-2</v>
      </c>
      <c r="C72" s="274">
        <v>1.2884043607532147E-2</v>
      </c>
      <c r="D72" s="275">
        <f t="shared" si="11"/>
        <v>1.4279043396251178E-2</v>
      </c>
      <c r="E72" s="237">
        <f t="shared" si="8"/>
        <v>1.0814571176717344E-4</v>
      </c>
      <c r="F72" s="237">
        <f t="shared" si="9"/>
        <v>1.3949997887190303E-3</v>
      </c>
      <c r="G72" s="276">
        <f t="shared" si="10"/>
        <v>1.9460244105261391E-4</v>
      </c>
      <c r="H72"/>
    </row>
    <row r="73" spans="1:8" x14ac:dyDescent="0.2">
      <c r="A73" s="272">
        <v>35370</v>
      </c>
      <c r="B73" s="273">
        <v>2.736982643524688E-2</v>
      </c>
      <c r="C73" s="274">
        <v>1.5888778550148919E-2</v>
      </c>
      <c r="D73" s="275">
        <f t="shared" si="11"/>
        <v>1.1765464097301498E-2</v>
      </c>
      <c r="E73" s="237">
        <f t="shared" si="8"/>
        <v>1.3949997887190303E-3</v>
      </c>
      <c r="F73" s="237">
        <f t="shared" si="9"/>
        <v>-4.1233144528474205E-3</v>
      </c>
      <c r="G73" s="276">
        <f t="shared" si="10"/>
        <v>1.7001722077060423E-3</v>
      </c>
      <c r="H73"/>
    </row>
    <row r="74" spans="1:8" x14ac:dyDescent="0.2">
      <c r="A74" s="272">
        <v>35400</v>
      </c>
      <c r="B74" s="273">
        <v>2.4552090245520963E-2</v>
      </c>
      <c r="C74" s="274">
        <v>1.1857707509881354E-2</v>
      </c>
      <c r="D74" s="275">
        <f t="shared" si="11"/>
        <v>1.5327851013119257E-2</v>
      </c>
      <c r="E74" s="237">
        <f t="shared" si="8"/>
        <v>-4.1233144528474205E-3</v>
      </c>
      <c r="F74" s="237">
        <f t="shared" si="9"/>
        <v>3.4701435032379029E-3</v>
      </c>
      <c r="G74" s="276">
        <f t="shared" si="10"/>
        <v>1.2041895933064225E-3</v>
      </c>
      <c r="H74"/>
    </row>
    <row r="75" spans="1:8" x14ac:dyDescent="0.2">
      <c r="A75" s="272">
        <v>35431</v>
      </c>
      <c r="B75" s="273">
        <v>2.7962716378162611E-2</v>
      </c>
      <c r="C75" s="274">
        <v>9.8328416912487615E-3</v>
      </c>
      <c r="D75" s="275">
        <f t="shared" si="11"/>
        <v>1.1397800255672162E-2</v>
      </c>
      <c r="E75" s="237">
        <f t="shared" si="8"/>
        <v>3.4701435032379029E-3</v>
      </c>
      <c r="F75" s="237">
        <f t="shared" si="9"/>
        <v>1.5649585644234004E-3</v>
      </c>
      <c r="G75" s="276">
        <f t="shared" si="10"/>
        <v>2.4490953083621501E-4</v>
      </c>
      <c r="H75"/>
    </row>
    <row r="76" spans="1:8" x14ac:dyDescent="0.2">
      <c r="A76" s="272">
        <v>35462</v>
      </c>
      <c r="B76" s="273">
        <v>2.7170311464546071E-2</v>
      </c>
      <c r="C76" s="274">
        <v>6.8627450980391913E-3</v>
      </c>
      <c r="D76" s="275">
        <f t="shared" si="11"/>
        <v>9.4877265088804032E-3</v>
      </c>
      <c r="E76" s="237">
        <f t="shared" si="8"/>
        <v>1.5649585644234004E-3</v>
      </c>
      <c r="F76" s="237">
        <f t="shared" si="9"/>
        <v>2.6249814108412119E-3</v>
      </c>
      <c r="G76" s="276">
        <f t="shared" si="10"/>
        <v>6.8905274072619197E-4</v>
      </c>
      <c r="H76"/>
    </row>
    <row r="77" spans="1:8" x14ac:dyDescent="0.2">
      <c r="A77" s="272">
        <v>35490</v>
      </c>
      <c r="B77" s="273">
        <v>2.5742574257425765E-2</v>
      </c>
      <c r="C77" s="274">
        <v>4.8923679060666192E-3</v>
      </c>
      <c r="D77" s="275">
        <f t="shared" si="11"/>
        <v>5.5524214823981224E-3</v>
      </c>
      <c r="E77" s="237">
        <f t="shared" si="8"/>
        <v>2.6249814108412119E-3</v>
      </c>
      <c r="F77" s="237">
        <f t="shared" si="9"/>
        <v>6.6005357633150321E-4</v>
      </c>
      <c r="G77" s="276">
        <f t="shared" si="10"/>
        <v>4.3567072362800754E-5</v>
      </c>
      <c r="H77"/>
    </row>
    <row r="78" spans="1:8" x14ac:dyDescent="0.2">
      <c r="A78" s="272">
        <v>35521</v>
      </c>
      <c r="B78" s="273">
        <v>2.4246395806029053E-2</v>
      </c>
      <c r="C78" s="274">
        <v>3.9024390243902474E-3</v>
      </c>
      <c r="D78" s="275">
        <f t="shared" si="11"/>
        <v>3.8861714237459857E-3</v>
      </c>
      <c r="E78" s="237">
        <f t="shared" si="8"/>
        <v>6.6005357633150321E-4</v>
      </c>
      <c r="F78" s="237">
        <f t="shared" si="9"/>
        <v>-1.6267600644261689E-5</v>
      </c>
      <c r="G78" s="276">
        <f t="shared" si="10"/>
        <v>2.6463483072118333E-8</v>
      </c>
      <c r="H78"/>
    </row>
    <row r="79" spans="1:8" x14ac:dyDescent="0.2">
      <c r="A79" s="272">
        <v>35551</v>
      </c>
      <c r="B79" s="273">
        <v>2.6160889470242088E-2</v>
      </c>
      <c r="C79" s="274">
        <v>3.8986354775829568E-3</v>
      </c>
      <c r="D79" s="275">
        <f t="shared" si="11"/>
        <v>3.1027720562147258E-3</v>
      </c>
      <c r="E79" s="237">
        <f t="shared" si="8"/>
        <v>-1.6267600644261689E-5</v>
      </c>
      <c r="F79" s="237">
        <f t="shared" si="9"/>
        <v>-7.9586342136823106E-4</v>
      </c>
      <c r="G79" s="276">
        <f t="shared" si="10"/>
        <v>6.3339858547194653E-5</v>
      </c>
      <c r="H79"/>
    </row>
    <row r="80" spans="1:8" x14ac:dyDescent="0.2">
      <c r="A80" s="272">
        <v>35582</v>
      </c>
      <c r="B80" s="273">
        <v>2.9411764705882248E-2</v>
      </c>
      <c r="C80" s="274">
        <v>2.9268292682926855E-3</v>
      </c>
      <c r="D80" s="275">
        <f t="shared" si="11"/>
        <v>3.6376178808395941E-3</v>
      </c>
      <c r="E80" s="237">
        <f t="shared" si="8"/>
        <v>-7.9586342136823106E-4</v>
      </c>
      <c r="F80" s="237">
        <f t="shared" si="9"/>
        <v>7.1078861254690855E-4</v>
      </c>
      <c r="G80" s="276">
        <f t="shared" si="10"/>
        <v>5.0522045172635924E-5</v>
      </c>
      <c r="H80"/>
    </row>
    <row r="81" spans="1:8" x14ac:dyDescent="0.2">
      <c r="A81" s="272">
        <v>35612</v>
      </c>
      <c r="B81" s="273">
        <v>3.3464566929133799E-2</v>
      </c>
      <c r="C81" s="274">
        <v>4.8875855327468187E-3</v>
      </c>
      <c r="D81" s="275">
        <f t="shared" si="11"/>
        <v>2.9826630292082591E-3</v>
      </c>
      <c r="E81" s="237">
        <f t="shared" si="8"/>
        <v>7.1078861254690855E-4</v>
      </c>
      <c r="F81" s="237">
        <f t="shared" si="9"/>
        <v>-1.9049225035385597E-3</v>
      </c>
      <c r="G81" s="276">
        <f t="shared" si="10"/>
        <v>3.6287297444876141E-4</v>
      </c>
      <c r="H81"/>
    </row>
    <row r="82" spans="1:8" x14ac:dyDescent="0.2">
      <c r="A82" s="272">
        <v>35643</v>
      </c>
      <c r="B82" s="273">
        <v>3.5271064663618512E-2</v>
      </c>
      <c r="C82" s="274">
        <v>4.8875855327468187E-3</v>
      </c>
      <c r="D82" s="275">
        <f t="shared" si="11"/>
        <v>5.3375317727279228E-3</v>
      </c>
      <c r="E82" s="237">
        <f t="shared" si="8"/>
        <v>-1.9049225035385597E-3</v>
      </c>
      <c r="F82" s="237">
        <f t="shared" si="9"/>
        <v>4.4994623998110411E-4</v>
      </c>
      <c r="G82" s="276">
        <f t="shared" si="10"/>
        <v>2.0245161887313332E-5</v>
      </c>
      <c r="H82"/>
    </row>
    <row r="83" spans="1:8" x14ac:dyDescent="0.2">
      <c r="A83" s="272">
        <v>35674</v>
      </c>
      <c r="B83" s="273">
        <v>3.5760728218465543E-2</v>
      </c>
      <c r="C83" s="274">
        <v>4.8875855327468187E-3</v>
      </c>
      <c r="D83" s="275">
        <f t="shared" si="11"/>
        <v>5.4464938147135277E-3</v>
      </c>
      <c r="E83" s="237">
        <f t="shared" si="8"/>
        <v>4.4994623998110411E-4</v>
      </c>
      <c r="F83" s="237">
        <f t="shared" si="9"/>
        <v>5.5890828196670898E-4</v>
      </c>
      <c r="G83" s="276">
        <f t="shared" si="10"/>
        <v>3.1237846765097824E-5</v>
      </c>
      <c r="H83"/>
    </row>
    <row r="84" spans="1:8" x14ac:dyDescent="0.2">
      <c r="A84" s="272">
        <v>35704</v>
      </c>
      <c r="B84" s="273">
        <v>3.706111833550052E-2</v>
      </c>
      <c r="C84" s="274">
        <v>5.8708414872796766E-3</v>
      </c>
      <c r="D84" s="275">
        <f t="shared" si="11"/>
        <v>5.6366647330959169E-3</v>
      </c>
      <c r="E84" s="237">
        <f t="shared" si="8"/>
        <v>5.5890828196670898E-4</v>
      </c>
      <c r="F84" s="237">
        <f t="shared" si="9"/>
        <v>-2.3417675418375972E-4</v>
      </c>
      <c r="G84" s="276">
        <f t="shared" si="10"/>
        <v>5.4838752200041026E-6</v>
      </c>
      <c r="H84"/>
    </row>
    <row r="85" spans="1:8" x14ac:dyDescent="0.2">
      <c r="A85" s="272">
        <v>35735</v>
      </c>
      <c r="B85" s="273">
        <v>3.7037037037036979E-2</v>
      </c>
      <c r="C85" s="274">
        <v>3.910068426197455E-3</v>
      </c>
      <c r="D85" s="275">
        <f t="shared" si="11"/>
        <v>6.3925126779413024E-3</v>
      </c>
      <c r="E85" s="237">
        <f t="shared" si="8"/>
        <v>-2.3417675418375972E-4</v>
      </c>
      <c r="F85" s="237">
        <f t="shared" si="9"/>
        <v>2.4824442517438474E-3</v>
      </c>
      <c r="G85" s="276">
        <f t="shared" si="10"/>
        <v>6.1625294630160703E-4</v>
      </c>
      <c r="H85"/>
    </row>
    <row r="86" spans="1:8" x14ac:dyDescent="0.2">
      <c r="A86" s="272">
        <v>35765</v>
      </c>
      <c r="B86" s="273">
        <v>3.6269430051813378E-2</v>
      </c>
      <c r="C86" s="274">
        <v>5.859375E-3</v>
      </c>
      <c r="D86" s="275">
        <f t="shared" si="11"/>
        <v>4.2300035731520531E-3</v>
      </c>
      <c r="E86" s="237">
        <f t="shared" si="8"/>
        <v>2.4824442517438474E-3</v>
      </c>
      <c r="F86" s="237">
        <f t="shared" si="9"/>
        <v>-1.6293714268479469E-3</v>
      </c>
      <c r="G86" s="276">
        <f t="shared" si="10"/>
        <v>2.6548512466285142E-4</v>
      </c>
      <c r="H86"/>
    </row>
    <row r="87" spans="1:8" x14ac:dyDescent="0.2">
      <c r="A87" s="272">
        <v>35796</v>
      </c>
      <c r="B87" s="273">
        <v>3.303108808290145E-2</v>
      </c>
      <c r="C87" s="274">
        <v>4.8685491723465812E-3</v>
      </c>
      <c r="D87" s="275">
        <f t="shared" si="11"/>
        <v>6.2634819300894529E-3</v>
      </c>
      <c r="E87" s="237">
        <f t="shared" si="8"/>
        <v>-1.6293714268479469E-3</v>
      </c>
      <c r="F87" s="237">
        <f t="shared" si="9"/>
        <v>1.3949327577428717E-3</v>
      </c>
      <c r="G87" s="276">
        <f t="shared" si="10"/>
        <v>1.9458373986241332E-4</v>
      </c>
      <c r="H87"/>
    </row>
    <row r="88" spans="1:8" x14ac:dyDescent="0.2">
      <c r="A88" s="272">
        <v>35827</v>
      </c>
      <c r="B88" s="273">
        <v>3.4193548387096762E-2</v>
      </c>
      <c r="C88" s="274">
        <v>4.8685491723465812E-3</v>
      </c>
      <c r="D88" s="275">
        <f t="shared" si="11"/>
        <v>5.0924817820881775E-3</v>
      </c>
      <c r="E88" s="237">
        <f t="shared" si="8"/>
        <v>1.3949327577428717E-3</v>
      </c>
      <c r="F88" s="237">
        <f t="shared" si="9"/>
        <v>2.2393260974159623E-4</v>
      </c>
      <c r="G88" s="276">
        <f t="shared" si="10"/>
        <v>5.0145813705682035E-6</v>
      </c>
      <c r="H88"/>
    </row>
    <row r="89" spans="1:8" x14ac:dyDescent="0.2">
      <c r="A89" s="272">
        <v>35855</v>
      </c>
      <c r="B89" s="273">
        <v>3.474903474903468E-2</v>
      </c>
      <c r="C89" s="274">
        <v>5.8422590068158975E-3</v>
      </c>
      <c r="D89" s="275">
        <f t="shared" si="11"/>
        <v>5.3935060310956349E-3</v>
      </c>
      <c r="E89" s="237">
        <f t="shared" si="8"/>
        <v>2.2393260974159623E-4</v>
      </c>
      <c r="F89" s="237">
        <f t="shared" si="9"/>
        <v>-4.4875297572026258E-4</v>
      </c>
      <c r="G89" s="276">
        <f t="shared" si="10"/>
        <v>2.0137923321779057E-5</v>
      </c>
      <c r="H89"/>
    </row>
    <row r="90" spans="1:8" x14ac:dyDescent="0.2">
      <c r="A90" s="272">
        <v>35886</v>
      </c>
      <c r="B90" s="273">
        <v>4.0307101727447003E-2</v>
      </c>
      <c r="C90" s="274">
        <v>4.8590864917394949E-3</v>
      </c>
      <c r="D90" s="275">
        <f t="shared" si="11"/>
        <v>6.2241515890909243E-3</v>
      </c>
      <c r="E90" s="237">
        <f t="shared" si="8"/>
        <v>-4.4875297572026258E-4</v>
      </c>
      <c r="F90" s="237">
        <f t="shared" si="9"/>
        <v>1.3650650973514294E-3</v>
      </c>
      <c r="G90" s="276">
        <f t="shared" si="10"/>
        <v>1.8634027200070674E-4</v>
      </c>
      <c r="H90"/>
    </row>
    <row r="91" spans="1:8" x14ac:dyDescent="0.2">
      <c r="A91" s="272">
        <v>35916</v>
      </c>
      <c r="B91" s="273">
        <v>4.2065009560229516E-2</v>
      </c>
      <c r="C91" s="274">
        <v>3.8834951456310218E-3</v>
      </c>
      <c r="D91" s="275">
        <f t="shared" si="11"/>
        <v>5.3636027875297396E-3</v>
      </c>
      <c r="E91" s="237">
        <f t="shared" ref="E91:E110" si="12">D90-C90</f>
        <v>1.3650650973514294E-3</v>
      </c>
      <c r="F91" s="237">
        <f t="shared" ref="F91:F110" si="13">D91-C91</f>
        <v>1.4801076418987178E-3</v>
      </c>
      <c r="G91" s="276">
        <f t="shared" ref="G91:G110" si="14">100*(F91^2)</f>
        <v>2.1907186316069829E-4</v>
      </c>
      <c r="H91"/>
    </row>
    <row r="92" spans="1:8" x14ac:dyDescent="0.2">
      <c r="A92" s="272">
        <v>35947</v>
      </c>
      <c r="B92" s="273">
        <v>3.7460317460317416E-2</v>
      </c>
      <c r="C92" s="274">
        <v>5.8365758754863606E-3</v>
      </c>
      <c r="D92" s="275">
        <f t="shared" si="11"/>
        <v>4.1749381845974272E-3</v>
      </c>
      <c r="E92" s="237">
        <f t="shared" si="12"/>
        <v>1.4801076418987178E-3</v>
      </c>
      <c r="F92" s="237">
        <f t="shared" si="13"/>
        <v>-1.6616376908889334E-3</v>
      </c>
      <c r="G92" s="276">
        <f t="shared" si="14"/>
        <v>2.7610398157827069E-4</v>
      </c>
      <c r="H92"/>
    </row>
    <row r="93" spans="1:8" x14ac:dyDescent="0.2">
      <c r="A93" s="272">
        <v>35977</v>
      </c>
      <c r="B93" s="273">
        <v>3.4920634920635019E-2</v>
      </c>
      <c r="C93" s="274">
        <v>5.8365758754863606E-3</v>
      </c>
      <c r="D93" s="275">
        <f t="shared" si="11"/>
        <v>6.0945775002235764E-3</v>
      </c>
      <c r="E93" s="237">
        <f t="shared" si="12"/>
        <v>-1.6616376908889334E-3</v>
      </c>
      <c r="F93" s="237">
        <f t="shared" si="13"/>
        <v>2.5800162473721584E-4</v>
      </c>
      <c r="G93" s="276">
        <f t="shared" si="14"/>
        <v>6.6564838367043138E-6</v>
      </c>
      <c r="H93"/>
    </row>
    <row r="94" spans="1:8" x14ac:dyDescent="0.2">
      <c r="A94" s="272">
        <v>36008</v>
      </c>
      <c r="B94" s="273">
        <v>3.2807570977917866E-2</v>
      </c>
      <c r="C94" s="274">
        <v>4.8638132295719672E-3</v>
      </c>
      <c r="D94" s="275">
        <f t="shared" ref="D94:D110" si="15">($B$4*B94+$B$5*$C93+$B$6*($C93-$C90)+$B$7)-($B$4*B93+$B$5*$C92+$B$6*($C92-$C89)+$B$7-$C93)*$B$8</f>
        <v>6.3240308813054822E-3</v>
      </c>
      <c r="E94" s="237">
        <f t="shared" si="12"/>
        <v>2.5800162473721584E-4</v>
      </c>
      <c r="F94" s="237">
        <f t="shared" si="13"/>
        <v>1.460217651733515E-3</v>
      </c>
      <c r="G94" s="276">
        <f t="shared" si="14"/>
        <v>2.1322355904341412E-4</v>
      </c>
      <c r="H94"/>
    </row>
    <row r="95" spans="1:8" x14ac:dyDescent="0.2">
      <c r="A95" s="272">
        <v>36039</v>
      </c>
      <c r="B95" s="273">
        <v>3.2015065913370888E-2</v>
      </c>
      <c r="C95" s="274">
        <v>3.8910505836575737E-3</v>
      </c>
      <c r="D95" s="275">
        <f t="shared" si="15"/>
        <v>5.4080803127293537E-3</v>
      </c>
      <c r="E95" s="237">
        <f t="shared" si="12"/>
        <v>1.460217651733515E-3</v>
      </c>
      <c r="F95" s="237">
        <f t="shared" si="13"/>
        <v>1.51702972907178E-3</v>
      </c>
      <c r="G95" s="276">
        <f t="shared" si="14"/>
        <v>2.3013791988875981E-4</v>
      </c>
      <c r="H95"/>
    </row>
    <row r="96" spans="1:8" x14ac:dyDescent="0.2">
      <c r="A96" s="272">
        <v>36069</v>
      </c>
      <c r="B96" s="273">
        <v>3.1347962382445083E-2</v>
      </c>
      <c r="C96" s="274">
        <v>1.9455252918287869E-3</v>
      </c>
      <c r="D96" s="275">
        <f t="shared" si="15"/>
        <v>3.9298398699090182E-3</v>
      </c>
      <c r="E96" s="237">
        <f t="shared" si="12"/>
        <v>1.51702972907178E-3</v>
      </c>
      <c r="F96" s="237">
        <f t="shared" si="13"/>
        <v>1.9843145780802313E-3</v>
      </c>
      <c r="G96" s="276">
        <f t="shared" si="14"/>
        <v>3.9375043447817263E-4</v>
      </c>
      <c r="H96"/>
    </row>
    <row r="97" spans="1:10" x14ac:dyDescent="0.2">
      <c r="A97" s="272">
        <v>36100</v>
      </c>
      <c r="B97" s="273">
        <v>3.007518796992481E-2</v>
      </c>
      <c r="C97" s="274">
        <v>1.9474196689386325E-3</v>
      </c>
      <c r="D97" s="275">
        <f t="shared" si="15"/>
        <v>1.6839751669032411E-3</v>
      </c>
      <c r="E97" s="237">
        <f t="shared" si="12"/>
        <v>1.9843145780802313E-3</v>
      </c>
      <c r="F97" s="237">
        <f t="shared" si="13"/>
        <v>-2.6344450203539139E-4</v>
      </c>
      <c r="G97" s="276">
        <f t="shared" si="14"/>
        <v>6.9403005652675342E-6</v>
      </c>
      <c r="H97"/>
    </row>
    <row r="98" spans="1:10" x14ac:dyDescent="0.2">
      <c r="A98" s="272">
        <v>36130</v>
      </c>
      <c r="B98" s="273">
        <v>2.750000000000008E-2</v>
      </c>
      <c r="C98" s="274">
        <v>9.7087378640781097E-4</v>
      </c>
      <c r="D98" s="275">
        <f t="shared" si="15"/>
        <v>1.7296068750042787E-3</v>
      </c>
      <c r="E98" s="237">
        <f t="shared" si="12"/>
        <v>-2.6344450203539139E-4</v>
      </c>
      <c r="F98" s="237">
        <f t="shared" si="13"/>
        <v>7.5873308859646777E-4</v>
      </c>
      <c r="G98" s="276">
        <f t="shared" si="14"/>
        <v>5.7567589973113541E-5</v>
      </c>
      <c r="H98"/>
    </row>
    <row r="99" spans="1:10" x14ac:dyDescent="0.2">
      <c r="A99" s="272">
        <v>36161</v>
      </c>
      <c r="B99" s="273">
        <v>2.4451410658307138E-2</v>
      </c>
      <c r="C99" s="274">
        <v>9.6899224806201723E-4</v>
      </c>
      <c r="D99" s="277">
        <f t="shared" si="15"/>
        <v>7.7772894347200733E-4</v>
      </c>
      <c r="E99" s="237">
        <f t="shared" si="12"/>
        <v>7.5873308859646777E-4</v>
      </c>
      <c r="F99" s="237">
        <f t="shared" si="13"/>
        <v>-1.912633045900099E-4</v>
      </c>
      <c r="G99" s="276">
        <f t="shared" si="14"/>
        <v>3.6581651682690899E-6</v>
      </c>
      <c r="H99"/>
    </row>
    <row r="100" spans="1:10" x14ac:dyDescent="0.2">
      <c r="A100" s="272">
        <v>36192</v>
      </c>
      <c r="B100" s="273">
        <v>2.1210230817217512E-2</v>
      </c>
      <c r="C100" s="274">
        <v>1.9379844961240345E-3</v>
      </c>
      <c r="D100" s="277">
        <f t="shared" si="15"/>
        <v>1.0344120326683198E-3</v>
      </c>
      <c r="E100" s="237">
        <f t="shared" si="12"/>
        <v>-1.912633045900099E-4</v>
      </c>
      <c r="F100" s="237">
        <f t="shared" si="13"/>
        <v>-9.0357246345571462E-4</v>
      </c>
      <c r="G100" s="276">
        <f t="shared" si="14"/>
        <v>8.1644319671542878E-5</v>
      </c>
      <c r="H100"/>
    </row>
    <row r="101" spans="1:10" x14ac:dyDescent="0.2">
      <c r="A101" s="272">
        <v>36220</v>
      </c>
      <c r="B101" s="273">
        <v>2.0522388059701413E-2</v>
      </c>
      <c r="C101" s="274">
        <v>2.9041626331074433E-3</v>
      </c>
      <c r="D101" s="275">
        <f t="shared" si="15"/>
        <v>2.116438512912806E-3</v>
      </c>
      <c r="E101" s="237">
        <f t="shared" si="12"/>
        <v>-9.0357246345571462E-4</v>
      </c>
      <c r="F101" s="237">
        <f t="shared" si="13"/>
        <v>-7.8772412019463729E-4</v>
      </c>
      <c r="G101" s="276">
        <f t="shared" si="14"/>
        <v>6.205092895364154E-5</v>
      </c>
      <c r="H101"/>
    </row>
    <row r="102" spans="1:10" x14ac:dyDescent="0.2">
      <c r="A102" s="272">
        <v>36251</v>
      </c>
      <c r="B102" s="273">
        <v>1.5990159901599021E-2</v>
      </c>
      <c r="C102" s="274">
        <v>3.8684719535782008E-3</v>
      </c>
      <c r="D102" s="275">
        <f t="shared" si="15"/>
        <v>3.3492113946682798E-3</v>
      </c>
      <c r="E102" s="237">
        <f t="shared" si="12"/>
        <v>-7.8772412019463729E-4</v>
      </c>
      <c r="F102" s="237">
        <f t="shared" si="13"/>
        <v>-5.1926055890992107E-4</v>
      </c>
      <c r="G102" s="276">
        <f t="shared" si="14"/>
        <v>2.6963152803944363E-5</v>
      </c>
      <c r="H102"/>
      <c r="I102" s="278"/>
    </row>
    <row r="103" spans="1:10" x14ac:dyDescent="0.2">
      <c r="A103" s="272">
        <v>36281</v>
      </c>
      <c r="B103" s="273">
        <v>1.2844036697247763E-2</v>
      </c>
      <c r="C103" s="274">
        <v>3.8684719535782008E-3</v>
      </c>
      <c r="D103" s="275">
        <f t="shared" si="15"/>
        <v>4.4312299120922204E-3</v>
      </c>
      <c r="E103" s="237">
        <f t="shared" si="12"/>
        <v>-5.1926055890992107E-4</v>
      </c>
      <c r="F103" s="237">
        <f t="shared" si="13"/>
        <v>5.6275795851401956E-4</v>
      </c>
      <c r="G103" s="276">
        <f t="shared" si="14"/>
        <v>3.16696519870867E-5</v>
      </c>
      <c r="H103"/>
      <c r="I103" s="278"/>
    </row>
    <row r="104" spans="1:10" x14ac:dyDescent="0.2">
      <c r="A104" s="272">
        <v>36312</v>
      </c>
      <c r="B104" s="273">
        <v>1.346389228886169E-2</v>
      </c>
      <c r="C104" s="274">
        <v>2.9013539651836506E-3</v>
      </c>
      <c r="D104" s="275">
        <f t="shared" si="15"/>
        <v>4.3123505890177733E-3</v>
      </c>
      <c r="E104" s="237">
        <f t="shared" si="12"/>
        <v>5.6275795851401956E-4</v>
      </c>
      <c r="F104" s="237">
        <f t="shared" si="13"/>
        <v>1.4109966238341227E-3</v>
      </c>
      <c r="G104" s="276">
        <f t="shared" si="14"/>
        <v>1.9909114724712924E-4</v>
      </c>
      <c r="H104"/>
      <c r="I104" s="278"/>
    </row>
    <row r="105" spans="1:10" x14ac:dyDescent="0.2">
      <c r="A105" s="272">
        <v>36342</v>
      </c>
      <c r="B105" s="273">
        <v>1.2883435582822012E-2</v>
      </c>
      <c r="C105" s="274">
        <v>2.9013539651836506E-3</v>
      </c>
      <c r="D105" s="275">
        <f t="shared" si="15"/>
        <v>3.0491970333683858E-3</v>
      </c>
      <c r="E105" s="237">
        <f t="shared" si="12"/>
        <v>1.4109966238341227E-3</v>
      </c>
      <c r="F105" s="237">
        <f t="shared" si="13"/>
        <v>1.4784306818473513E-4</v>
      </c>
      <c r="G105" s="276">
        <f t="shared" si="14"/>
        <v>2.1857572810276241E-6</v>
      </c>
      <c r="H105"/>
      <c r="I105" s="278"/>
    </row>
    <row r="106" spans="1:10" x14ac:dyDescent="0.2">
      <c r="A106" s="272">
        <v>36373</v>
      </c>
      <c r="B106" s="273">
        <v>1.0995723885155906E-2</v>
      </c>
      <c r="C106" s="274">
        <v>2.9041626331074433E-3</v>
      </c>
      <c r="D106" s="275">
        <f t="shared" si="15"/>
        <v>2.7991899246859651E-3</v>
      </c>
      <c r="E106" s="237">
        <f t="shared" si="12"/>
        <v>1.4784306818473513E-4</v>
      </c>
      <c r="F106" s="237">
        <f t="shared" si="13"/>
        <v>-1.0497270842147821E-4</v>
      </c>
      <c r="G106" s="276">
        <f t="shared" si="14"/>
        <v>1.1019269513340683E-6</v>
      </c>
      <c r="H106"/>
      <c r="I106" s="278"/>
    </row>
    <row r="107" spans="1:10" x14ac:dyDescent="0.2">
      <c r="A107" s="272">
        <v>36404</v>
      </c>
      <c r="B107" s="273">
        <v>1.0948905109488871E-2</v>
      </c>
      <c r="C107" s="274">
        <v>4.8449612403100861E-3</v>
      </c>
      <c r="D107" s="275">
        <f t="shared" si="15"/>
        <v>2.793576491706242E-3</v>
      </c>
      <c r="E107" s="237">
        <f t="shared" si="12"/>
        <v>-1.0497270842147821E-4</v>
      </c>
      <c r="F107" s="237">
        <f t="shared" si="13"/>
        <v>-2.0513847486038441E-3</v>
      </c>
      <c r="G107" s="276">
        <f t="shared" si="14"/>
        <v>4.2081793868044569E-4</v>
      </c>
      <c r="H107"/>
      <c r="I107" s="278"/>
    </row>
    <row r="108" spans="1:10" x14ac:dyDescent="0.2">
      <c r="A108" s="272">
        <v>36434</v>
      </c>
      <c r="B108" s="273">
        <v>1.2158054711246091E-2</v>
      </c>
      <c r="C108" s="274">
        <v>6.7961165048544547E-3</v>
      </c>
      <c r="D108" s="275">
        <f t="shared" si="15"/>
        <v>5.1436760518439768E-3</v>
      </c>
      <c r="E108" s="237">
        <f t="shared" si="12"/>
        <v>-2.0513847486038441E-3</v>
      </c>
      <c r="F108" s="237">
        <f t="shared" si="13"/>
        <v>-1.6524404530104779E-3</v>
      </c>
      <c r="G108" s="276">
        <f t="shared" si="14"/>
        <v>2.7305594507454734E-4</v>
      </c>
      <c r="H108"/>
      <c r="I108" s="278"/>
    </row>
    <row r="109" spans="1:10" x14ac:dyDescent="0.2">
      <c r="A109" s="272">
        <v>36465</v>
      </c>
      <c r="B109" s="273">
        <v>1.3990267639902632E-2</v>
      </c>
      <c r="C109" s="274">
        <v>6.8027210884351597E-3</v>
      </c>
      <c r="D109" s="275">
        <f t="shared" si="15"/>
        <v>7.4426836028275503E-3</v>
      </c>
      <c r="E109" s="237">
        <f t="shared" si="12"/>
        <v>-1.6524404530104779E-3</v>
      </c>
      <c r="F109" s="237">
        <f t="shared" si="13"/>
        <v>6.3996251439239066E-4</v>
      </c>
      <c r="G109" s="276">
        <f t="shared" si="14"/>
        <v>4.0955201982743082E-5</v>
      </c>
      <c r="H109"/>
      <c r="I109" s="278"/>
    </row>
    <row r="110" spans="1:10" x14ac:dyDescent="0.2">
      <c r="A110" s="279">
        <v>36495</v>
      </c>
      <c r="B110" s="280">
        <v>1.7639902676399144E-2</v>
      </c>
      <c r="C110" s="281">
        <v>5.8195926285160571E-3</v>
      </c>
      <c r="D110" s="282">
        <f t="shared" si="15"/>
        <v>7.5935421101139119E-3</v>
      </c>
      <c r="E110" s="283">
        <f t="shared" si="12"/>
        <v>6.3996251439239066E-4</v>
      </c>
      <c r="F110" s="283">
        <f t="shared" si="13"/>
        <v>1.7739494815978548E-3</v>
      </c>
      <c r="G110" s="284">
        <f t="shared" si="14"/>
        <v>3.1468967632612981E-4</v>
      </c>
      <c r="H110"/>
      <c r="I110" s="278"/>
      <c r="J110" s="285"/>
    </row>
    <row r="111" spans="1:10" x14ac:dyDescent="0.2">
      <c r="A111" s="286">
        <v>36526</v>
      </c>
      <c r="B111" s="287">
        <v>1.9583843329253225E-2</v>
      </c>
      <c r="C111" s="287">
        <v>5.8083252662148865E-3</v>
      </c>
      <c r="D111" s="224">
        <f>($B$4*B111+$B$5*$C110+$B$6*$G$4+$B$7)</f>
        <v>6.2933648232925011E-3</v>
      </c>
      <c r="E111" s="224"/>
      <c r="F111" s="2"/>
      <c r="G111"/>
      <c r="H111"/>
    </row>
    <row r="112" spans="1:10" x14ac:dyDescent="0.2">
      <c r="A112" s="286">
        <v>36557</v>
      </c>
      <c r="B112" s="287">
        <v>2.3213194868662246E-2</v>
      </c>
      <c r="C112" s="287">
        <v>4.8355899419729731E-3</v>
      </c>
      <c r="D112" s="224">
        <f t="shared" ref="D112:D134" si="16">($B$4*B112+$B$5*$C111+$B$6*$G$4+$B$7)</f>
        <v>6.3321551202306448E-3</v>
      </c>
      <c r="E112" s="224"/>
      <c r="F112" s="288"/>
      <c r="G112"/>
      <c r="H112"/>
    </row>
    <row r="113" spans="1:8" x14ac:dyDescent="0.2">
      <c r="A113" s="286">
        <v>36586</v>
      </c>
      <c r="B113" s="289">
        <v>2.3E-2</v>
      </c>
      <c r="C113" s="289">
        <f>D113</f>
        <v>5.3776286086267434E-3</v>
      </c>
      <c r="D113" s="290">
        <f>($B$4*B113+$B$5*$C112+$B$6*$G$4+$B$7)</f>
        <v>5.3776286086267434E-3</v>
      </c>
      <c r="E113" s="291" t="s">
        <v>121</v>
      </c>
      <c r="F113" s="292"/>
      <c r="G113" s="293"/>
      <c r="H113" s="294"/>
    </row>
    <row r="114" spans="1:8" x14ac:dyDescent="0.2">
      <c r="A114" s="286">
        <v>36617</v>
      </c>
      <c r="B114" s="289">
        <v>2.3E-2</v>
      </c>
      <c r="C114" s="289">
        <f t="shared" ref="C114:C134" si="17">D114</f>
        <v>5.9078902385585269E-3</v>
      </c>
      <c r="D114" s="295">
        <f t="shared" si="16"/>
        <v>5.9078902385585269E-3</v>
      </c>
      <c r="E114" s="224"/>
      <c r="F114" s="237"/>
    </row>
    <row r="115" spans="1:8" x14ac:dyDescent="0.2">
      <c r="A115" s="286">
        <v>36647</v>
      </c>
      <c r="B115" s="289">
        <v>2.3E-2</v>
      </c>
      <c r="C115" s="289">
        <f t="shared" si="17"/>
        <v>6.4266307149782936E-3</v>
      </c>
      <c r="D115" s="295">
        <f t="shared" si="16"/>
        <v>6.4266307149782936E-3</v>
      </c>
      <c r="E115" s="224"/>
      <c r="F115" s="237"/>
    </row>
    <row r="116" spans="1:8" x14ac:dyDescent="0.2">
      <c r="A116" s="286">
        <v>36678</v>
      </c>
      <c r="B116" s="289">
        <v>2.3E-2</v>
      </c>
      <c r="C116" s="289">
        <f t="shared" si="17"/>
        <v>6.9341003614447451E-3</v>
      </c>
      <c r="D116" s="295">
        <f t="shared" si="16"/>
        <v>6.9341003614447451E-3</v>
      </c>
      <c r="E116" s="224"/>
      <c r="F116" s="237"/>
    </row>
    <row r="117" spans="1:8" x14ac:dyDescent="0.2">
      <c r="A117" s="286">
        <v>36708</v>
      </c>
      <c r="B117" s="289">
        <v>2.3E-2</v>
      </c>
      <c r="C117" s="289">
        <f t="shared" si="17"/>
        <v>7.430544062661526E-3</v>
      </c>
      <c r="D117" s="295">
        <f t="shared" si="16"/>
        <v>7.430544062661526E-3</v>
      </c>
      <c r="E117" s="224"/>
      <c r="F117" s="237"/>
    </row>
    <row r="118" spans="1:8" x14ac:dyDescent="0.2">
      <c r="A118" s="286">
        <v>36739</v>
      </c>
      <c r="B118" s="289">
        <v>2.3E-2</v>
      </c>
      <c r="C118" s="289">
        <f t="shared" si="17"/>
        <v>7.91620138264886E-3</v>
      </c>
      <c r="D118" s="295">
        <f t="shared" si="16"/>
        <v>7.91620138264886E-3</v>
      </c>
      <c r="E118" s="224"/>
      <c r="F118" s="237"/>
    </row>
    <row r="119" spans="1:8" x14ac:dyDescent="0.2">
      <c r="A119" s="286">
        <v>36770</v>
      </c>
      <c r="B119" s="289">
        <v>2.3E-2</v>
      </c>
      <c r="C119" s="289">
        <f t="shared" si="17"/>
        <v>8.3913066803476336E-3</v>
      </c>
      <c r="D119" s="295">
        <f t="shared" si="16"/>
        <v>8.3913066803476336E-3</v>
      </c>
      <c r="E119" s="224"/>
      <c r="F119" s="237"/>
    </row>
    <row r="120" spans="1:8" x14ac:dyDescent="0.2">
      <c r="A120" s="286">
        <v>36800</v>
      </c>
      <c r="B120" s="289">
        <v>2.3E-2</v>
      </c>
      <c r="C120" s="289">
        <f t="shared" si="17"/>
        <v>8.8560892227117164E-3</v>
      </c>
      <c r="D120" s="295">
        <f t="shared" si="16"/>
        <v>8.8560892227117164E-3</v>
      </c>
      <c r="E120" s="224"/>
      <c r="F120" s="237"/>
    </row>
    <row r="121" spans="1:8" x14ac:dyDescent="0.2">
      <c r="A121" s="286">
        <v>36831</v>
      </c>
      <c r="B121" s="289">
        <v>2.3E-2</v>
      </c>
      <c r="C121" s="289">
        <f t="shared" si="17"/>
        <v>9.3107732953430916E-3</v>
      </c>
      <c r="D121" s="295">
        <f t="shared" si="16"/>
        <v>9.3107732953430916E-3</v>
      </c>
      <c r="E121" s="224"/>
      <c r="F121" s="237"/>
    </row>
    <row r="122" spans="1:8" x14ac:dyDescent="0.2">
      <c r="A122" s="286">
        <v>36861</v>
      </c>
      <c r="B122" s="289">
        <v>2.3E-2</v>
      </c>
      <c r="C122" s="289">
        <f t="shared" si="17"/>
        <v>9.7555783107231824E-3</v>
      </c>
      <c r="D122" s="295">
        <f t="shared" si="16"/>
        <v>9.7555783107231824E-3</v>
      </c>
      <c r="E122" s="224"/>
      <c r="F122" s="237"/>
    </row>
    <row r="123" spans="1:8" x14ac:dyDescent="0.2">
      <c r="A123" s="286">
        <v>36892</v>
      </c>
      <c r="B123" s="289">
        <v>2.3E-2</v>
      </c>
      <c r="C123" s="289">
        <f t="shared" si="17"/>
        <v>1.0190718914092607E-2</v>
      </c>
      <c r="D123" s="295">
        <f t="shared" si="16"/>
        <v>1.0190718914092607E-2</v>
      </c>
      <c r="E123" s="224"/>
      <c r="F123" s="237"/>
    </row>
    <row r="124" spans="1:8" x14ac:dyDescent="0.2">
      <c r="A124" s="286">
        <v>36923</v>
      </c>
      <c r="B124" s="289">
        <v>2.3E-2</v>
      </c>
      <c r="C124" s="289">
        <f t="shared" si="17"/>
        <v>1.0616405087030443E-2</v>
      </c>
      <c r="D124" s="295">
        <f t="shared" si="16"/>
        <v>1.0616405087030443E-2</v>
      </c>
      <c r="E124" s="224"/>
      <c r="F124" s="237"/>
    </row>
    <row r="125" spans="1:8" x14ac:dyDescent="0.2">
      <c r="A125" s="286">
        <v>36951</v>
      </c>
      <c r="B125" s="296">
        <v>2.3E-2</v>
      </c>
      <c r="C125" s="297">
        <f t="shared" si="17"/>
        <v>1.1032842248783006E-2</v>
      </c>
      <c r="D125" s="297">
        <f t="shared" si="16"/>
        <v>1.1032842248783006E-2</v>
      </c>
      <c r="E125" s="224"/>
      <c r="F125" s="237"/>
    </row>
    <row r="126" spans="1:8" x14ac:dyDescent="0.2">
      <c r="A126" s="286">
        <v>36982</v>
      </c>
      <c r="B126" s="298">
        <v>2.3E-2</v>
      </c>
      <c r="C126" s="299">
        <f t="shared" si="17"/>
        <v>1.1440231355391023E-2</v>
      </c>
      <c r="D126" s="237">
        <f t="shared" si="16"/>
        <v>1.1440231355391023E-2</v>
      </c>
      <c r="E126" s="224"/>
      <c r="F126" s="237"/>
    </row>
    <row r="127" spans="1:8" x14ac:dyDescent="0.2">
      <c r="A127" s="286">
        <v>37012</v>
      </c>
      <c r="B127" s="298">
        <v>2.3E-2</v>
      </c>
      <c r="C127" s="299">
        <f t="shared" si="17"/>
        <v>1.1838768996663035E-2</v>
      </c>
      <c r="D127" s="237">
        <f t="shared" si="16"/>
        <v>1.1838768996663035E-2</v>
      </c>
      <c r="E127" s="224"/>
      <c r="F127" s="237"/>
    </row>
    <row r="128" spans="1:8" x14ac:dyDescent="0.2">
      <c r="A128" s="286">
        <v>37043</v>
      </c>
      <c r="B128" s="298">
        <v>2.3E-2</v>
      </c>
      <c r="C128" s="299">
        <f t="shared" si="17"/>
        <v>1.2228647491041838E-2</v>
      </c>
      <c r="D128" s="237">
        <f t="shared" si="16"/>
        <v>1.2228647491041838E-2</v>
      </c>
      <c r="E128" s="224"/>
      <c r="F128" s="237"/>
    </row>
    <row r="129" spans="1:6" x14ac:dyDescent="0.2">
      <c r="A129" s="286">
        <v>37073</v>
      </c>
      <c r="B129" s="298">
        <v>2.3E-2</v>
      </c>
      <c r="C129" s="299">
        <f t="shared" si="17"/>
        <v>1.2610054978409724E-2</v>
      </c>
      <c r="D129" s="237">
        <f t="shared" si="16"/>
        <v>1.2610054978409724E-2</v>
      </c>
      <c r="E129" s="224"/>
      <c r="F129" s="237"/>
    </row>
    <row r="130" spans="1:6" x14ac:dyDescent="0.2">
      <c r="A130" s="286">
        <v>37104</v>
      </c>
      <c r="B130" s="298">
        <v>2.3E-2</v>
      </c>
      <c r="C130" s="299">
        <f t="shared" si="17"/>
        <v>1.2983175510877321E-2</v>
      </c>
      <c r="D130" s="237">
        <f t="shared" si="16"/>
        <v>1.2983175510877321E-2</v>
      </c>
      <c r="E130" s="224"/>
      <c r="F130" s="237"/>
    </row>
    <row r="131" spans="1:6" x14ac:dyDescent="0.2">
      <c r="A131" s="286">
        <v>37135</v>
      </c>
      <c r="B131" s="298">
        <v>2.3E-2</v>
      </c>
      <c r="C131" s="299">
        <f t="shared" si="17"/>
        <v>1.3348189141599836E-2</v>
      </c>
      <c r="D131" s="237">
        <f t="shared" si="16"/>
        <v>1.3348189141599836E-2</v>
      </c>
      <c r="E131" s="224"/>
      <c r="F131" s="237"/>
    </row>
    <row r="132" spans="1:6" x14ac:dyDescent="0.2">
      <c r="A132" s="286">
        <v>37165</v>
      </c>
      <c r="B132" s="298">
        <v>2.3E-2</v>
      </c>
      <c r="C132" s="299">
        <f t="shared" si="17"/>
        <v>1.3705272011663553E-2</v>
      </c>
      <c r="D132" s="237">
        <f t="shared" si="16"/>
        <v>1.3705272011663553E-2</v>
      </c>
      <c r="E132" s="224"/>
      <c r="F132" s="237"/>
    </row>
    <row r="133" spans="1:6" x14ac:dyDescent="0.2">
      <c r="A133" s="286">
        <v>37196</v>
      </c>
      <c r="B133" s="298">
        <v>2.3E-2</v>
      </c>
      <c r="C133" s="299">
        <f t="shared" si="17"/>
        <v>1.4054596435084535E-2</v>
      </c>
      <c r="D133" s="237">
        <f t="shared" si="16"/>
        <v>1.4054596435084535E-2</v>
      </c>
      <c r="E133" s="224"/>
      <c r="F133" s="237"/>
    </row>
    <row r="134" spans="1:6" x14ac:dyDescent="0.2">
      <c r="A134" s="286">
        <v>37226</v>
      </c>
      <c r="B134" s="298">
        <v>2.3E-2</v>
      </c>
      <c r="C134" s="299">
        <f t="shared" si="17"/>
        <v>1.4396330981960522E-2</v>
      </c>
      <c r="D134" s="237">
        <f t="shared" si="16"/>
        <v>1.4396330981960522E-2</v>
      </c>
      <c r="E134" s="224"/>
      <c r="F134" s="237"/>
    </row>
    <row r="135" spans="1:6" x14ac:dyDescent="0.2">
      <c r="A135" s="286">
        <v>37257</v>
      </c>
      <c r="B135" s="298">
        <v>2.3E-2</v>
      </c>
      <c r="C135" s="299">
        <f t="shared" ref="C135:C145" si="18">D135</f>
        <v>1.4730640559816171E-2</v>
      </c>
      <c r="D135" s="237">
        <f t="shared" ref="D135:D145" si="19">($B$4*B135+$B$5*$C134+$B$6*$G$4+$B$7)</f>
        <v>1.4730640559816171E-2</v>
      </c>
      <c r="E135" s="224"/>
      <c r="F135" s="237"/>
    </row>
    <row r="136" spans="1:6" x14ac:dyDescent="0.2">
      <c r="A136" s="286">
        <v>37288</v>
      </c>
      <c r="B136" s="298">
        <v>2.3E-2</v>
      </c>
      <c r="C136" s="299">
        <f t="shared" si="18"/>
        <v>1.5057686493180877E-2</v>
      </c>
      <c r="D136" s="237">
        <f t="shared" si="19"/>
        <v>1.5057686493180877E-2</v>
      </c>
      <c r="E136" s="224"/>
      <c r="F136" s="237"/>
    </row>
    <row r="137" spans="1:6" x14ac:dyDescent="0.2">
      <c r="A137" s="286">
        <v>37316</v>
      </c>
      <c r="B137" s="298">
        <v>2.3E-2</v>
      </c>
      <c r="C137" s="299">
        <f t="shared" si="18"/>
        <v>1.5377626601437587E-2</v>
      </c>
      <c r="D137" s="237">
        <f t="shared" si="19"/>
        <v>1.5377626601437587E-2</v>
      </c>
      <c r="E137" s="224"/>
      <c r="F137" s="237"/>
    </row>
    <row r="138" spans="1:6" x14ac:dyDescent="0.2">
      <c r="A138" s="286">
        <v>37347</v>
      </c>
      <c r="B138" s="298">
        <v>2.3E-2</v>
      </c>
      <c r="C138" s="299">
        <f t="shared" si="18"/>
        <v>1.5690615274980172E-2</v>
      </c>
      <c r="D138" s="237">
        <f t="shared" si="19"/>
        <v>1.5690615274980172E-2</v>
      </c>
      <c r="E138" s="224"/>
      <c r="F138" s="237"/>
    </row>
    <row r="139" spans="1:6" x14ac:dyDescent="0.2">
      <c r="A139" s="286">
        <v>37377</v>
      </c>
      <c r="B139" s="298">
        <v>2.3E-2</v>
      </c>
      <c r="C139" s="299">
        <f t="shared" si="18"/>
        <v>1.5996803549716096E-2</v>
      </c>
      <c r="D139" s="237">
        <f t="shared" si="19"/>
        <v>1.5996803549716096E-2</v>
      </c>
      <c r="E139" s="224"/>
      <c r="F139" s="237"/>
    </row>
    <row r="140" spans="1:6" x14ac:dyDescent="0.2">
      <c r="A140" s="286">
        <v>37408</v>
      </c>
      <c r="B140" s="298">
        <v>2.3E-2</v>
      </c>
      <c r="C140" s="299">
        <f t="shared" si="18"/>
        <v>1.629633917995035E-2</v>
      </c>
      <c r="D140" s="237">
        <f t="shared" si="19"/>
        <v>1.629633917995035E-2</v>
      </c>
      <c r="E140" s="224"/>
      <c r="F140" s="237"/>
    </row>
    <row r="141" spans="1:6" x14ac:dyDescent="0.2">
      <c r="A141" s="286">
        <v>37438</v>
      </c>
      <c r="B141" s="298">
        <v>2.3E-2</v>
      </c>
      <c r="C141" s="299">
        <f t="shared" si="18"/>
        <v>1.6589366709685815E-2</v>
      </c>
      <c r="D141" s="237">
        <f t="shared" si="19"/>
        <v>1.6589366709685815E-2</v>
      </c>
      <c r="E141" s="224"/>
      <c r="F141" s="237"/>
    </row>
    <row r="142" spans="1:6" x14ac:dyDescent="0.2">
      <c r="A142" s="286">
        <v>37469</v>
      </c>
      <c r="B142" s="298">
        <v>2.3E-2</v>
      </c>
      <c r="C142" s="299">
        <f t="shared" si="18"/>
        <v>1.687602754237446E-2</v>
      </c>
      <c r="D142" s="237">
        <f t="shared" si="19"/>
        <v>1.687602754237446E-2</v>
      </c>
      <c r="E142" s="224"/>
      <c r="F142" s="237"/>
    </row>
    <row r="143" spans="1:6" x14ac:dyDescent="0.2">
      <c r="A143" s="286">
        <v>37500</v>
      </c>
      <c r="B143" s="298">
        <v>2.3E-2</v>
      </c>
      <c r="C143" s="299">
        <f t="shared" si="18"/>
        <v>1.7156460009153027E-2</v>
      </c>
      <c r="D143" s="237">
        <f t="shared" si="19"/>
        <v>1.7156460009153027E-2</v>
      </c>
      <c r="E143" s="224"/>
      <c r="F143" s="237"/>
    </row>
    <row r="144" spans="1:6" x14ac:dyDescent="0.2">
      <c r="A144" s="286">
        <v>37530</v>
      </c>
      <c r="B144" s="298">
        <v>2.3E-2</v>
      </c>
      <c r="C144" s="299">
        <f t="shared" si="18"/>
        <v>1.7430799435596157E-2</v>
      </c>
      <c r="D144" s="237">
        <f t="shared" si="19"/>
        <v>1.7430799435596157E-2</v>
      </c>
      <c r="E144" s="224"/>
      <c r="F144" s="237"/>
    </row>
    <row r="145" spans="1:6" x14ac:dyDescent="0.2">
      <c r="A145" s="286">
        <v>37561</v>
      </c>
      <c r="B145" s="298">
        <v>2.3E-2</v>
      </c>
      <c r="C145" s="299">
        <f t="shared" si="18"/>
        <v>1.769917820701913E-2</v>
      </c>
      <c r="D145" s="237">
        <f t="shared" si="19"/>
        <v>1.769917820701913E-2</v>
      </c>
      <c r="E145" s="224"/>
      <c r="F145" s="237"/>
    </row>
    <row r="146" spans="1:6" x14ac:dyDescent="0.2">
      <c r="A146" s="286">
        <v>37591</v>
      </c>
      <c r="B146" s="298">
        <v>2.3E-2</v>
      </c>
      <c r="C146" s="299">
        <f>D146</f>
        <v>1.7961725832361764E-2</v>
      </c>
      <c r="D146" s="237">
        <f>($B$4*B146+$B$5*$C145+$B$6*$G$4+$B$7)</f>
        <v>1.7961725832361764E-2</v>
      </c>
      <c r="E146" s="224"/>
      <c r="F146" s="237"/>
    </row>
    <row r="147" spans="1:6" x14ac:dyDescent="0.2">
      <c r="A147" s="286">
        <v>37622</v>
      </c>
      <c r="B147" s="298">
        <v>2.3E-2</v>
      </c>
      <c r="C147" s="299">
        <f t="shared" ref="C147:C158" si="20">D147</f>
        <v>1.8218569006684292E-2</v>
      </c>
      <c r="D147" s="237">
        <f t="shared" ref="D147:D158" si="21">($B$4*B147+$B$5*$C146+$B$6*$G$4+$B$7)</f>
        <v>1.8218569006684292E-2</v>
      </c>
      <c r="E147" s="224"/>
      <c r="F147" s="237"/>
    </row>
    <row r="148" spans="1:6" x14ac:dyDescent="0.2">
      <c r="A148" s="286">
        <v>37653</v>
      </c>
      <c r="B148" s="298">
        <v>2.3E-2</v>
      </c>
      <c r="C148" s="299">
        <f t="shared" si="20"/>
        <v>1.8469831672305363E-2</v>
      </c>
      <c r="D148" s="237">
        <f t="shared" si="21"/>
        <v>1.8469831672305363E-2</v>
      </c>
      <c r="E148" s="224"/>
      <c r="F148" s="237"/>
    </row>
    <row r="149" spans="1:6" x14ac:dyDescent="0.2">
      <c r="A149" s="286">
        <v>37681</v>
      </c>
      <c r="B149" s="298">
        <v>2.3E-2</v>
      </c>
      <c r="C149" s="299">
        <f t="shared" si="20"/>
        <v>1.8715635078611684E-2</v>
      </c>
      <c r="D149" s="237">
        <f t="shared" si="21"/>
        <v>1.8715635078611684E-2</v>
      </c>
      <c r="E149" s="224"/>
      <c r="F149" s="237"/>
    </row>
    <row r="150" spans="1:6" x14ac:dyDescent="0.2">
      <c r="A150" s="286">
        <v>37712</v>
      </c>
      <c r="B150" s="298">
        <v>2.3E-2</v>
      </c>
      <c r="C150" s="299">
        <f t="shared" si="20"/>
        <v>1.8956097840568165E-2</v>
      </c>
      <c r="D150" s="237">
        <f t="shared" si="21"/>
        <v>1.8956097840568165E-2</v>
      </c>
      <c r="E150" s="224"/>
      <c r="F150" s="237"/>
    </row>
    <row r="151" spans="1:6" x14ac:dyDescent="0.2">
      <c r="A151" s="286">
        <v>37742</v>
      </c>
      <c r="B151" s="298">
        <v>2.3E-2</v>
      </c>
      <c r="C151" s="299">
        <f t="shared" si="20"/>
        <v>1.919133599595679E-2</v>
      </c>
      <c r="D151" s="237">
        <f t="shared" si="21"/>
        <v>1.919133599595679E-2</v>
      </c>
      <c r="E151" s="224"/>
      <c r="F151" s="237"/>
    </row>
    <row r="152" spans="1:6" x14ac:dyDescent="0.2">
      <c r="A152" s="286">
        <v>37773</v>
      </c>
      <c r="B152" s="298">
        <v>2.3E-2</v>
      </c>
      <c r="C152" s="299">
        <f t="shared" si="20"/>
        <v>1.9421463061371838E-2</v>
      </c>
      <c r="D152" s="237">
        <f t="shared" si="21"/>
        <v>1.9421463061371838E-2</v>
      </c>
      <c r="E152" s="224"/>
      <c r="F152" s="237"/>
    </row>
    <row r="153" spans="1:6" x14ac:dyDescent="0.2">
      <c r="A153" s="286">
        <v>37803</v>
      </c>
      <c r="B153" s="298">
        <v>2.3E-2</v>
      </c>
      <c r="C153" s="299">
        <f t="shared" si="20"/>
        <v>1.9646590086998494E-2</v>
      </c>
      <c r="D153" s="237">
        <f t="shared" si="21"/>
        <v>1.9646590086998494E-2</v>
      </c>
      <c r="E153" s="224"/>
      <c r="F153" s="237"/>
    </row>
    <row r="154" spans="1:6" x14ac:dyDescent="0.2">
      <c r="A154" s="286">
        <v>37834</v>
      </c>
      <c r="B154" s="298">
        <v>2.3E-2</v>
      </c>
      <c r="C154" s="299">
        <f t="shared" si="20"/>
        <v>1.9866825710201253E-2</v>
      </c>
      <c r="D154" s="237">
        <f t="shared" si="21"/>
        <v>1.9866825710201253E-2</v>
      </c>
      <c r="E154" s="224"/>
      <c r="F154" s="237"/>
    </row>
    <row r="155" spans="1:6" x14ac:dyDescent="0.2">
      <c r="A155" s="286">
        <v>37865</v>
      </c>
      <c r="B155" s="298">
        <v>2.3E-2</v>
      </c>
      <c r="C155" s="299">
        <f t="shared" si="20"/>
        <v>2.0082276207947999E-2</v>
      </c>
      <c r="D155" s="237">
        <f t="shared" si="21"/>
        <v>2.0082276207947999E-2</v>
      </c>
      <c r="E155" s="224"/>
      <c r="F155" s="237"/>
    </row>
    <row r="156" spans="1:6" x14ac:dyDescent="0.2">
      <c r="A156" s="286">
        <v>37895</v>
      </c>
      <c r="B156" s="298">
        <v>2.3E-2</v>
      </c>
      <c r="C156" s="299">
        <f t="shared" si="20"/>
        <v>2.0293045548095051E-2</v>
      </c>
      <c r="D156" s="237">
        <f t="shared" si="21"/>
        <v>2.0293045548095051E-2</v>
      </c>
      <c r="E156" s="224"/>
      <c r="F156" s="237"/>
    </row>
    <row r="157" spans="1:6" x14ac:dyDescent="0.2">
      <c r="A157" s="286">
        <v>37926</v>
      </c>
      <c r="B157" s="298">
        <v>2.3E-2</v>
      </c>
      <c r="C157" s="299">
        <f t="shared" si="20"/>
        <v>2.0499235439557926E-2</v>
      </c>
      <c r="D157" s="237">
        <f t="shared" si="21"/>
        <v>2.0499235439557926E-2</v>
      </c>
      <c r="E157" s="224"/>
      <c r="F157" s="237"/>
    </row>
    <row r="158" spans="1:6" x14ac:dyDescent="0.2">
      <c r="A158" s="286">
        <v>37956</v>
      </c>
      <c r="B158" s="298">
        <v>2.3E-2</v>
      </c>
      <c r="C158" s="299">
        <f t="shared" si="20"/>
        <v>2.0700945381392021E-2</v>
      </c>
      <c r="D158" s="237">
        <f t="shared" si="21"/>
        <v>2.0700945381392021E-2</v>
      </c>
      <c r="E158" s="224"/>
      <c r="F158" s="237"/>
    </row>
    <row r="159" spans="1:6" x14ac:dyDescent="0.2">
      <c r="A159" s="286"/>
      <c r="B159" s="300"/>
      <c r="C159" s="237"/>
      <c r="E159" s="224"/>
      <c r="F159" s="237"/>
    </row>
    <row r="160" spans="1:6" x14ac:dyDescent="0.2">
      <c r="A160" s="257"/>
      <c r="B160" s="258"/>
      <c r="C160" s="258"/>
      <c r="D160" s="258"/>
      <c r="E160" s="258"/>
      <c r="F160" s="237"/>
    </row>
    <row r="161" spans="1:6" x14ac:dyDescent="0.2">
      <c r="A161" s="257"/>
      <c r="B161" s="258"/>
      <c r="C161" s="258"/>
      <c r="D161" s="258"/>
      <c r="E161" s="258"/>
      <c r="F161" s="237"/>
    </row>
    <row r="162" spans="1:6" x14ac:dyDescent="0.2">
      <c r="A162" s="257"/>
      <c r="B162" s="258"/>
      <c r="C162" s="258"/>
      <c r="D162" s="258"/>
      <c r="E162" s="258"/>
      <c r="F162" s="237"/>
    </row>
    <row r="163" spans="1:6" x14ac:dyDescent="0.2">
      <c r="A163" s="257"/>
      <c r="B163" s="258"/>
      <c r="C163" s="258"/>
      <c r="D163" s="258"/>
      <c r="E163" s="258"/>
      <c r="F163" s="237"/>
    </row>
    <row r="164" spans="1:6" x14ac:dyDescent="0.2">
      <c r="A164" s="257"/>
      <c r="B164" s="258"/>
      <c r="C164" s="258"/>
      <c r="D164" s="258"/>
      <c r="E164" s="258"/>
      <c r="F164" s="237"/>
    </row>
    <row r="165" spans="1:6" x14ac:dyDescent="0.2">
      <c r="A165" s="257"/>
      <c r="B165" s="258"/>
      <c r="C165" s="258"/>
      <c r="D165" s="258"/>
      <c r="E165" s="258"/>
      <c r="F165" s="237"/>
    </row>
    <row r="166" spans="1:6" x14ac:dyDescent="0.2">
      <c r="A166" s="257"/>
      <c r="B166" s="258"/>
      <c r="C166" s="258"/>
      <c r="D166" s="258"/>
      <c r="E166" s="258"/>
      <c r="F166" s="237"/>
    </row>
    <row r="167" spans="1:6" x14ac:dyDescent="0.2">
      <c r="A167" s="257"/>
      <c r="B167" s="258"/>
      <c r="C167" s="258"/>
      <c r="D167" s="258"/>
      <c r="E167" s="258"/>
      <c r="F167" s="237"/>
    </row>
    <row r="168" spans="1:6" x14ac:dyDescent="0.2">
      <c r="A168" s="257"/>
      <c r="B168" s="258"/>
      <c r="C168" s="258"/>
      <c r="D168" s="258"/>
      <c r="E168" s="258"/>
      <c r="F168" s="237"/>
    </row>
    <row r="169" spans="1:6" x14ac:dyDescent="0.2">
      <c r="A169" s="257"/>
      <c r="B169" s="258"/>
      <c r="C169" s="258"/>
      <c r="D169" s="258"/>
      <c r="E169" s="258"/>
      <c r="F169" s="237"/>
    </row>
    <row r="170" spans="1:6" x14ac:dyDescent="0.2">
      <c r="A170" s="257"/>
      <c r="B170" s="258"/>
      <c r="C170" s="258"/>
      <c r="D170" s="258"/>
      <c r="E170" s="258"/>
      <c r="F170" s="237"/>
    </row>
    <row r="171" spans="1:6" x14ac:dyDescent="0.2">
      <c r="A171" s="257"/>
      <c r="B171" s="258"/>
      <c r="C171" s="258"/>
      <c r="D171" s="258"/>
      <c r="E171" s="258"/>
      <c r="F171" s="237"/>
    </row>
    <row r="172" spans="1:6" x14ac:dyDescent="0.2">
      <c r="A172" s="257"/>
      <c r="B172" s="258"/>
      <c r="C172" s="258"/>
      <c r="D172" s="258"/>
      <c r="E172" s="258"/>
      <c r="F172" s="237"/>
    </row>
    <row r="173" spans="1:6" x14ac:dyDescent="0.2">
      <c r="A173" s="257"/>
      <c r="B173" s="258"/>
      <c r="C173" s="258"/>
      <c r="D173" s="258"/>
      <c r="E173" s="258"/>
      <c r="F173" s="237"/>
    </row>
    <row r="174" spans="1:6" x14ac:dyDescent="0.2">
      <c r="A174" s="257"/>
      <c r="B174" s="258"/>
      <c r="C174" s="258"/>
      <c r="D174" s="258"/>
      <c r="E174" s="258"/>
      <c r="F174" s="237"/>
    </row>
    <row r="175" spans="1:6" x14ac:dyDescent="0.2">
      <c r="A175" s="257"/>
      <c r="B175" s="258"/>
      <c r="C175" s="258"/>
      <c r="D175" s="258"/>
      <c r="E175" s="258"/>
      <c r="F175" s="237"/>
    </row>
    <row r="176" spans="1:6" x14ac:dyDescent="0.2">
      <c r="A176" s="257"/>
      <c r="B176" s="258"/>
      <c r="C176" s="258"/>
      <c r="D176" s="258"/>
      <c r="E176" s="258"/>
      <c r="F176" s="237"/>
    </row>
    <row r="177" spans="1:6" x14ac:dyDescent="0.2">
      <c r="A177" s="257"/>
      <c r="B177" s="258"/>
      <c r="C177" s="258"/>
      <c r="D177" s="258"/>
      <c r="E177" s="258"/>
      <c r="F177" s="237"/>
    </row>
    <row r="178" spans="1:6" x14ac:dyDescent="0.2">
      <c r="A178" s="257"/>
      <c r="B178" s="258"/>
      <c r="C178" s="258"/>
      <c r="D178" s="258"/>
      <c r="E178" s="258"/>
      <c r="F178" s="237"/>
    </row>
    <row r="179" spans="1:6" x14ac:dyDescent="0.2">
      <c r="A179" s="257"/>
      <c r="B179" s="258"/>
      <c r="C179" s="258"/>
      <c r="D179" s="258"/>
      <c r="E179" s="258"/>
      <c r="F179" s="237"/>
    </row>
    <row r="180" spans="1:6" x14ac:dyDescent="0.2">
      <c r="A180" s="257"/>
      <c r="B180" s="258"/>
      <c r="C180" s="258"/>
      <c r="D180" s="258"/>
      <c r="E180" s="258"/>
      <c r="F180" s="237"/>
    </row>
    <row r="181" spans="1:6" x14ac:dyDescent="0.2">
      <c r="A181" s="257"/>
      <c r="B181" s="258"/>
      <c r="C181" s="258"/>
      <c r="D181" s="258"/>
      <c r="E181" s="258"/>
      <c r="F181" s="237"/>
    </row>
    <row r="182" spans="1:6" x14ac:dyDescent="0.2">
      <c r="A182" s="257"/>
      <c r="B182" s="258"/>
      <c r="C182" s="258"/>
      <c r="D182" s="258"/>
      <c r="E182" s="258"/>
      <c r="F182" s="237"/>
    </row>
    <row r="183" spans="1:6" x14ac:dyDescent="0.2">
      <c r="A183" s="257"/>
      <c r="B183" s="258"/>
      <c r="C183" s="258"/>
      <c r="D183" s="258"/>
      <c r="E183" s="258"/>
      <c r="F183" s="237"/>
    </row>
    <row r="184" spans="1:6" x14ac:dyDescent="0.2">
      <c r="A184" s="257"/>
      <c r="B184" s="258"/>
      <c r="C184" s="258"/>
      <c r="D184" s="258"/>
      <c r="E184" s="258"/>
      <c r="F184" s="237"/>
    </row>
    <row r="185" spans="1:6" x14ac:dyDescent="0.2">
      <c r="A185" s="257"/>
      <c r="B185" s="258"/>
      <c r="C185" s="258"/>
      <c r="D185" s="258"/>
      <c r="E185" s="258"/>
      <c r="F185" s="237"/>
    </row>
    <row r="186" spans="1:6" x14ac:dyDescent="0.2">
      <c r="A186" s="257"/>
      <c r="B186" s="258"/>
      <c r="C186" s="258"/>
      <c r="D186" s="258"/>
      <c r="E186" s="258"/>
      <c r="F186" s="237"/>
    </row>
    <row r="187" spans="1:6" x14ac:dyDescent="0.2">
      <c r="A187" s="257"/>
      <c r="B187" s="258"/>
      <c r="C187" s="258"/>
      <c r="D187" s="258"/>
      <c r="E187" s="258"/>
      <c r="F187" s="237"/>
    </row>
    <row r="188" spans="1:6" x14ac:dyDescent="0.2">
      <c r="A188" s="257"/>
      <c r="B188" s="258"/>
      <c r="C188" s="258"/>
      <c r="D188" s="258"/>
      <c r="E188" s="258"/>
      <c r="F188" s="237"/>
    </row>
    <row r="189" spans="1:6" x14ac:dyDescent="0.2">
      <c r="A189" s="257"/>
      <c r="B189" s="258"/>
      <c r="C189" s="258"/>
      <c r="D189" s="258"/>
      <c r="E189" s="258"/>
      <c r="F189" s="237"/>
    </row>
    <row r="190" spans="1:6" x14ac:dyDescent="0.2">
      <c r="A190" s="257"/>
      <c r="B190" s="258"/>
      <c r="C190" s="258"/>
      <c r="D190" s="258"/>
      <c r="E190" s="258"/>
      <c r="F190" s="237"/>
    </row>
    <row r="191" spans="1:6" x14ac:dyDescent="0.2">
      <c r="A191" s="257"/>
      <c r="B191" s="258"/>
      <c r="C191" s="258"/>
      <c r="D191" s="258"/>
      <c r="E191" s="258"/>
      <c r="F191" s="237"/>
    </row>
    <row r="192" spans="1:6" x14ac:dyDescent="0.2">
      <c r="A192" s="257"/>
      <c r="B192" s="258"/>
      <c r="C192" s="258"/>
      <c r="D192" s="258"/>
      <c r="E192" s="258"/>
      <c r="F192" s="237"/>
    </row>
    <row r="193" spans="1:6" x14ac:dyDescent="0.2">
      <c r="A193" s="257"/>
      <c r="B193" s="258"/>
      <c r="C193" s="258"/>
      <c r="D193" s="258"/>
      <c r="E193" s="258"/>
      <c r="F193" s="237"/>
    </row>
    <row r="194" spans="1:6" x14ac:dyDescent="0.2">
      <c r="A194" s="257"/>
      <c r="B194" s="258"/>
      <c r="C194" s="258"/>
      <c r="D194" s="258"/>
      <c r="E194" s="258"/>
      <c r="F194" s="237"/>
    </row>
    <row r="195" spans="1:6" x14ac:dyDescent="0.2">
      <c r="A195" s="257"/>
      <c r="B195" s="258"/>
      <c r="C195" s="258"/>
      <c r="D195" s="258"/>
      <c r="E195" s="258"/>
      <c r="F195" s="237"/>
    </row>
    <row r="196" spans="1:6" x14ac:dyDescent="0.2">
      <c r="A196" s="257"/>
      <c r="B196" s="258"/>
      <c r="C196" s="258"/>
      <c r="D196" s="258"/>
      <c r="E196" s="258"/>
      <c r="F196" s="237"/>
    </row>
    <row r="197" spans="1:6" x14ac:dyDescent="0.2">
      <c r="A197" s="257"/>
      <c r="B197" s="258"/>
      <c r="C197" s="258"/>
      <c r="D197" s="258"/>
      <c r="E197" s="258"/>
      <c r="F197" s="237"/>
    </row>
    <row r="198" spans="1:6" x14ac:dyDescent="0.2">
      <c r="A198" s="257"/>
      <c r="B198" s="258"/>
      <c r="C198" s="258"/>
      <c r="D198" s="258"/>
      <c r="E198" s="258"/>
      <c r="F198" s="237"/>
    </row>
    <row r="199" spans="1:6" x14ac:dyDescent="0.2">
      <c r="A199" s="257"/>
      <c r="B199" s="258"/>
      <c r="C199" s="258"/>
      <c r="D199" s="258"/>
      <c r="E199" s="258"/>
      <c r="F199" s="237"/>
    </row>
    <row r="200" spans="1:6" x14ac:dyDescent="0.2">
      <c r="A200" s="257"/>
      <c r="B200" s="258"/>
      <c r="C200" s="258"/>
      <c r="D200" s="258"/>
      <c r="E200" s="258"/>
      <c r="F200" s="237"/>
    </row>
    <row r="201" spans="1:6" x14ac:dyDescent="0.2">
      <c r="A201" s="257"/>
      <c r="B201" s="258"/>
      <c r="C201" s="258"/>
      <c r="D201" s="258"/>
      <c r="E201" s="258"/>
      <c r="F201" s="237"/>
    </row>
    <row r="202" spans="1:6" x14ac:dyDescent="0.2">
      <c r="A202" s="257"/>
      <c r="B202" s="258"/>
      <c r="C202" s="258"/>
      <c r="D202" s="258"/>
      <c r="E202" s="258"/>
      <c r="F202" s="237"/>
    </row>
    <row r="203" spans="1:6" x14ac:dyDescent="0.2">
      <c r="A203" s="257"/>
      <c r="B203" s="258"/>
      <c r="C203" s="258"/>
      <c r="D203" s="258"/>
      <c r="E203" s="258"/>
      <c r="F203" s="237"/>
    </row>
    <row r="204" spans="1:6" x14ac:dyDescent="0.2">
      <c r="A204" s="257"/>
      <c r="B204" s="258"/>
      <c r="C204" s="258"/>
      <c r="D204" s="258"/>
      <c r="E204" s="258"/>
      <c r="F204" s="237"/>
    </row>
    <row r="205" spans="1:6" x14ac:dyDescent="0.2">
      <c r="A205" s="257"/>
      <c r="B205" s="258"/>
      <c r="C205" s="258"/>
      <c r="D205" s="258"/>
      <c r="E205" s="258"/>
      <c r="F205" s="237"/>
    </row>
    <row r="206" spans="1:6" x14ac:dyDescent="0.2">
      <c r="A206" s="257"/>
      <c r="B206" s="258"/>
      <c r="C206" s="258"/>
      <c r="D206" s="258"/>
      <c r="E206" s="258"/>
      <c r="F206" s="237"/>
    </row>
    <row r="207" spans="1:6" x14ac:dyDescent="0.2">
      <c r="A207" s="257"/>
      <c r="B207" s="258"/>
      <c r="C207" s="258"/>
      <c r="D207" s="258"/>
      <c r="E207" s="258"/>
      <c r="F207" s="237"/>
    </row>
    <row r="208" spans="1:6" x14ac:dyDescent="0.2">
      <c r="A208" s="257"/>
      <c r="B208" s="258"/>
      <c r="C208" s="258"/>
      <c r="D208" s="258"/>
      <c r="E208" s="258"/>
      <c r="F208" s="237"/>
    </row>
    <row r="209" spans="1:6" x14ac:dyDescent="0.2">
      <c r="A209" s="257"/>
      <c r="B209" s="258"/>
      <c r="C209" s="258"/>
      <c r="D209" s="258"/>
      <c r="E209" s="258"/>
      <c r="F209" s="237"/>
    </row>
    <row r="210" spans="1:6" x14ac:dyDescent="0.2">
      <c r="A210" s="257"/>
      <c r="B210" s="258"/>
      <c r="C210" s="258"/>
      <c r="D210" s="258"/>
      <c r="E210" s="258"/>
      <c r="F210" s="237"/>
    </row>
    <row r="211" spans="1:6" x14ac:dyDescent="0.2">
      <c r="A211" s="257"/>
      <c r="B211" s="258"/>
      <c r="C211" s="258"/>
      <c r="D211" s="258"/>
      <c r="E211" s="258"/>
      <c r="F211" s="237"/>
    </row>
    <row r="212" spans="1:6" x14ac:dyDescent="0.2">
      <c r="A212" s="257"/>
      <c r="B212" s="258"/>
      <c r="C212" s="258"/>
      <c r="D212" s="258"/>
      <c r="E212" s="258"/>
      <c r="F212" s="237"/>
    </row>
    <row r="213" spans="1:6" x14ac:dyDescent="0.2">
      <c r="A213" s="257"/>
      <c r="B213" s="258"/>
      <c r="C213" s="258"/>
      <c r="D213" s="258"/>
      <c r="E213" s="258"/>
      <c r="F213" s="237"/>
    </row>
    <row r="214" spans="1:6" x14ac:dyDescent="0.2">
      <c r="A214" s="257"/>
      <c r="B214" s="258"/>
      <c r="C214" s="258"/>
      <c r="D214" s="258"/>
      <c r="E214" s="258"/>
      <c r="F214" s="237"/>
    </row>
    <row r="215" spans="1:6" x14ac:dyDescent="0.2">
      <c r="A215" s="257"/>
      <c r="B215" s="258"/>
      <c r="C215" s="258"/>
      <c r="D215" s="258"/>
      <c r="E215" s="258"/>
      <c r="F215" s="237"/>
    </row>
    <row r="216" spans="1:6" x14ac:dyDescent="0.2">
      <c r="A216" s="257"/>
      <c r="B216" s="258"/>
      <c r="C216" s="258"/>
      <c r="D216" s="258"/>
      <c r="E216" s="258"/>
      <c r="F216" s="237"/>
    </row>
    <row r="217" spans="1:6" x14ac:dyDescent="0.2">
      <c r="A217" s="257"/>
      <c r="B217" s="258"/>
      <c r="C217" s="258"/>
      <c r="D217" s="258"/>
      <c r="E217" s="258"/>
      <c r="F217" s="237"/>
    </row>
    <row r="218" spans="1:6" x14ac:dyDescent="0.2">
      <c r="A218" s="257"/>
      <c r="B218" s="258"/>
      <c r="C218" s="258"/>
      <c r="D218" s="258"/>
      <c r="E218" s="258"/>
      <c r="F218" s="237"/>
    </row>
    <row r="219" spans="1:6" x14ac:dyDescent="0.2">
      <c r="A219" s="257"/>
      <c r="B219" s="258"/>
      <c r="C219" s="258"/>
      <c r="D219" s="258"/>
      <c r="E219" s="258"/>
      <c r="F219" s="237"/>
    </row>
    <row r="220" spans="1:6" x14ac:dyDescent="0.2">
      <c r="A220" s="257"/>
      <c r="B220" s="258"/>
      <c r="C220" s="258"/>
      <c r="D220" s="258"/>
      <c r="E220" s="258"/>
      <c r="F220" s="237"/>
    </row>
    <row r="221" spans="1:6" x14ac:dyDescent="0.2">
      <c r="A221" s="257"/>
      <c r="B221" s="258"/>
      <c r="C221" s="258"/>
      <c r="D221" s="258"/>
      <c r="E221" s="258"/>
      <c r="F221" s="237"/>
    </row>
    <row r="222" spans="1:6" x14ac:dyDescent="0.2">
      <c r="A222" s="257"/>
      <c r="B222" s="258"/>
      <c r="C222" s="258"/>
      <c r="D222" s="258"/>
      <c r="E222" s="258"/>
      <c r="F222" s="237"/>
    </row>
    <row r="223" spans="1:6" x14ac:dyDescent="0.2">
      <c r="A223" s="257"/>
      <c r="B223" s="258"/>
      <c r="C223" s="258"/>
      <c r="D223" s="258"/>
      <c r="E223" s="258"/>
      <c r="F223" s="237"/>
    </row>
    <row r="224" spans="1:6" x14ac:dyDescent="0.2">
      <c r="A224" s="257"/>
      <c r="B224" s="258"/>
      <c r="C224" s="258"/>
      <c r="D224" s="258"/>
      <c r="E224" s="258"/>
      <c r="F224" s="237"/>
    </row>
    <row r="225" spans="1:6" x14ac:dyDescent="0.2">
      <c r="A225" s="257"/>
      <c r="B225" s="258"/>
      <c r="C225" s="258"/>
      <c r="D225" s="258"/>
      <c r="E225" s="258"/>
      <c r="F225" s="237"/>
    </row>
    <row r="226" spans="1:6" x14ac:dyDescent="0.2">
      <c r="A226" s="257"/>
      <c r="B226" s="258"/>
      <c r="C226" s="258"/>
      <c r="D226" s="258"/>
      <c r="E226" s="258"/>
      <c r="F226" s="237"/>
    </row>
    <row r="227" spans="1:6" x14ac:dyDescent="0.2">
      <c r="A227" s="257"/>
      <c r="B227" s="258"/>
      <c r="C227" s="258"/>
      <c r="D227" s="258"/>
      <c r="E227" s="258"/>
      <c r="F227" s="237"/>
    </row>
    <row r="228" spans="1:6" x14ac:dyDescent="0.2">
      <c r="A228" s="257"/>
      <c r="B228" s="258"/>
      <c r="C228" s="258"/>
      <c r="D228" s="258"/>
      <c r="E228" s="258"/>
      <c r="F228" s="237"/>
    </row>
    <row r="229" spans="1:6" x14ac:dyDescent="0.2">
      <c r="A229" s="257"/>
      <c r="B229" s="258"/>
      <c r="C229" s="258"/>
      <c r="D229" s="258"/>
      <c r="E229" s="258"/>
      <c r="F229" s="237"/>
    </row>
    <row r="230" spans="1:6" x14ac:dyDescent="0.2">
      <c r="A230" s="257"/>
      <c r="B230" s="258"/>
      <c r="C230" s="258"/>
      <c r="D230" s="258"/>
      <c r="E230" s="258"/>
      <c r="F230" s="237"/>
    </row>
    <row r="231" spans="1:6" x14ac:dyDescent="0.2">
      <c r="A231" s="257"/>
      <c r="B231" s="258"/>
      <c r="C231" s="258"/>
      <c r="D231" s="258"/>
      <c r="E231" s="258"/>
      <c r="F231" s="237"/>
    </row>
    <row r="232" spans="1:6" x14ac:dyDescent="0.2">
      <c r="A232" s="257"/>
      <c r="B232" s="258"/>
      <c r="C232" s="258"/>
      <c r="D232" s="258"/>
      <c r="E232" s="258"/>
      <c r="F232" s="237"/>
    </row>
    <row r="233" spans="1:6" x14ac:dyDescent="0.2">
      <c r="A233" s="257"/>
      <c r="B233" s="258"/>
      <c r="C233" s="258"/>
      <c r="D233" s="258"/>
      <c r="E233" s="258"/>
      <c r="F233" s="237"/>
    </row>
    <row r="234" spans="1:6" x14ac:dyDescent="0.2">
      <c r="A234" s="257"/>
      <c r="B234" s="258"/>
      <c r="C234" s="258"/>
      <c r="D234" s="258"/>
      <c r="E234" s="258"/>
      <c r="F234" s="237"/>
    </row>
    <row r="235" spans="1:6" x14ac:dyDescent="0.2">
      <c r="A235" s="257"/>
      <c r="B235" s="258"/>
      <c r="C235" s="258"/>
      <c r="D235" s="258"/>
      <c r="E235" s="258"/>
      <c r="F235" s="237"/>
    </row>
    <row r="236" spans="1:6" x14ac:dyDescent="0.2">
      <c r="A236" s="257"/>
      <c r="B236" s="258"/>
      <c r="C236" s="258"/>
      <c r="D236" s="258"/>
      <c r="E236" s="258"/>
      <c r="F236" s="237"/>
    </row>
    <row r="237" spans="1:6" x14ac:dyDescent="0.2">
      <c r="A237" s="257"/>
      <c r="B237" s="258"/>
      <c r="C237" s="258"/>
      <c r="D237" s="258"/>
      <c r="E237" s="258"/>
      <c r="F237" s="237"/>
    </row>
    <row r="238" spans="1:6" x14ac:dyDescent="0.2">
      <c r="A238" s="257"/>
      <c r="B238" s="258"/>
      <c r="C238" s="258"/>
      <c r="D238" s="258"/>
      <c r="E238" s="258"/>
      <c r="F238" s="237"/>
    </row>
    <row r="239" spans="1:6" x14ac:dyDescent="0.2">
      <c r="A239" s="257"/>
      <c r="B239" s="258"/>
      <c r="C239" s="258"/>
      <c r="D239" s="258"/>
      <c r="E239" s="258"/>
      <c r="F239" s="237"/>
    </row>
    <row r="240" spans="1:6" x14ac:dyDescent="0.2">
      <c r="A240" s="257"/>
      <c r="B240" s="258"/>
      <c r="C240" s="258"/>
      <c r="D240" s="258"/>
      <c r="E240" s="258"/>
      <c r="F240" s="237"/>
    </row>
    <row r="241" spans="1:6" x14ac:dyDescent="0.2">
      <c r="A241" s="257"/>
      <c r="B241" s="258"/>
      <c r="C241" s="258"/>
      <c r="D241" s="258"/>
      <c r="E241" s="258"/>
      <c r="F241" s="237"/>
    </row>
    <row r="242" spans="1:6" x14ac:dyDescent="0.2">
      <c r="A242" s="257"/>
      <c r="B242" s="258"/>
      <c r="C242" s="258"/>
      <c r="D242" s="258"/>
      <c r="E242" s="258"/>
      <c r="F242" s="237"/>
    </row>
    <row r="243" spans="1:6" x14ac:dyDescent="0.2">
      <c r="A243" s="257"/>
      <c r="B243" s="258"/>
      <c r="C243" s="258"/>
      <c r="D243" s="258"/>
      <c r="E243" s="258"/>
      <c r="F243" s="237"/>
    </row>
    <row r="244" spans="1:6" x14ac:dyDescent="0.2">
      <c r="A244" s="257"/>
      <c r="B244" s="258"/>
      <c r="C244" s="258"/>
      <c r="D244" s="258"/>
      <c r="E244" s="258"/>
      <c r="F244" s="237"/>
    </row>
    <row r="245" spans="1:6" x14ac:dyDescent="0.2">
      <c r="A245" s="257"/>
      <c r="B245" s="258"/>
      <c r="C245" s="258"/>
      <c r="D245" s="258"/>
      <c r="E245" s="258"/>
      <c r="F245" s="237"/>
    </row>
    <row r="246" spans="1:6" x14ac:dyDescent="0.2">
      <c r="A246" s="257"/>
      <c r="B246" s="258"/>
      <c r="C246" s="258"/>
      <c r="D246" s="258"/>
      <c r="E246" s="258"/>
      <c r="F246" s="237"/>
    </row>
    <row r="247" spans="1:6" x14ac:dyDescent="0.2">
      <c r="A247" s="257"/>
      <c r="B247" s="258"/>
      <c r="C247" s="258"/>
      <c r="D247" s="258"/>
      <c r="E247" s="258"/>
      <c r="F247" s="237"/>
    </row>
    <row r="248" spans="1:6" x14ac:dyDescent="0.2">
      <c r="A248" s="257"/>
      <c r="B248" s="258"/>
      <c r="C248" s="258"/>
      <c r="D248" s="258"/>
      <c r="E248" s="258"/>
      <c r="F248" s="237"/>
    </row>
    <row r="249" spans="1:6" x14ac:dyDescent="0.2">
      <c r="A249" s="257"/>
      <c r="B249" s="258"/>
      <c r="C249" s="258"/>
      <c r="D249" s="258"/>
      <c r="E249" s="258"/>
      <c r="F249" s="237"/>
    </row>
    <row r="250" spans="1:6" x14ac:dyDescent="0.2">
      <c r="A250" s="257"/>
      <c r="B250" s="258"/>
      <c r="C250" s="258"/>
      <c r="D250" s="258"/>
      <c r="E250" s="258"/>
      <c r="F250" s="237"/>
    </row>
    <row r="251" spans="1:6" x14ac:dyDescent="0.2">
      <c r="A251" s="257"/>
      <c r="B251" s="258"/>
      <c r="C251" s="258"/>
      <c r="D251" s="258"/>
      <c r="E251" s="258"/>
      <c r="F251" s="237"/>
    </row>
    <row r="252" spans="1:6" x14ac:dyDescent="0.2">
      <c r="A252" s="257"/>
      <c r="B252" s="258"/>
      <c r="C252" s="258"/>
      <c r="D252" s="258"/>
      <c r="E252" s="258"/>
      <c r="F252" s="237"/>
    </row>
    <row r="253" spans="1:6" x14ac:dyDescent="0.2">
      <c r="A253" s="257"/>
      <c r="B253" s="258"/>
      <c r="C253" s="258"/>
      <c r="D253" s="258"/>
      <c r="E253" s="258"/>
      <c r="F253" s="237"/>
    </row>
    <row r="254" spans="1:6" x14ac:dyDescent="0.2">
      <c r="A254" s="257"/>
      <c r="B254" s="258"/>
      <c r="C254" s="258"/>
      <c r="D254" s="258"/>
      <c r="E254" s="258"/>
      <c r="F254" s="237"/>
    </row>
    <row r="255" spans="1:6" x14ac:dyDescent="0.2">
      <c r="A255" s="257"/>
      <c r="B255" s="258"/>
      <c r="C255" s="258"/>
      <c r="D255" s="258"/>
      <c r="E255" s="258"/>
      <c r="F255" s="237"/>
    </row>
    <row r="256" spans="1:6" x14ac:dyDescent="0.2">
      <c r="A256" s="257"/>
      <c r="B256" s="258"/>
      <c r="C256" s="258"/>
      <c r="D256" s="258"/>
      <c r="E256" s="258"/>
      <c r="F256" s="237"/>
    </row>
    <row r="257" spans="1:6" x14ac:dyDescent="0.2">
      <c r="A257" s="257"/>
      <c r="B257" s="258"/>
      <c r="C257" s="258"/>
      <c r="D257" s="258"/>
      <c r="E257" s="258"/>
      <c r="F257" s="237"/>
    </row>
    <row r="258" spans="1:6" x14ac:dyDescent="0.2">
      <c r="A258" s="257"/>
      <c r="B258" s="258"/>
      <c r="C258" s="258"/>
      <c r="D258" s="258"/>
      <c r="E258" s="258"/>
      <c r="F258" s="237"/>
    </row>
    <row r="259" spans="1:6" x14ac:dyDescent="0.2">
      <c r="A259" s="257"/>
      <c r="B259" s="258"/>
      <c r="C259" s="258"/>
      <c r="D259" s="258"/>
      <c r="E259" s="258"/>
      <c r="F259" s="237"/>
    </row>
    <row r="260" spans="1:6" x14ac:dyDescent="0.2">
      <c r="A260" s="257"/>
      <c r="B260" s="258"/>
      <c r="C260" s="258"/>
      <c r="D260" s="258"/>
      <c r="E260" s="258"/>
      <c r="F260" s="237"/>
    </row>
    <row r="261" spans="1:6" x14ac:dyDescent="0.2">
      <c r="A261" s="257"/>
      <c r="B261" s="258"/>
      <c r="C261" s="258"/>
      <c r="D261" s="258"/>
      <c r="E261" s="258"/>
      <c r="F261" s="237"/>
    </row>
    <row r="262" spans="1:6" x14ac:dyDescent="0.2">
      <c r="A262" s="257"/>
      <c r="B262" s="258"/>
      <c r="C262" s="258"/>
      <c r="D262" s="258"/>
      <c r="E262" s="258"/>
      <c r="F262" s="237"/>
    </row>
    <row r="263" spans="1:6" x14ac:dyDescent="0.2">
      <c r="A263" s="257"/>
      <c r="B263" s="258"/>
      <c r="C263" s="258"/>
      <c r="D263" s="258"/>
      <c r="E263" s="258"/>
      <c r="F263" s="237"/>
    </row>
    <row r="264" spans="1:6" x14ac:dyDescent="0.2">
      <c r="A264" s="257"/>
      <c r="B264" s="258"/>
      <c r="C264" s="258"/>
      <c r="D264" s="258"/>
      <c r="E264" s="258"/>
      <c r="F264" s="237"/>
    </row>
    <row r="265" spans="1:6" x14ac:dyDescent="0.2">
      <c r="A265" s="257"/>
      <c r="B265" s="258"/>
      <c r="C265" s="258"/>
      <c r="D265" s="258"/>
      <c r="E265" s="258"/>
      <c r="F265" s="237"/>
    </row>
    <row r="266" spans="1:6" x14ac:dyDescent="0.2">
      <c r="A266" s="257"/>
      <c r="B266" s="258"/>
      <c r="C266" s="258"/>
      <c r="D266" s="258"/>
      <c r="E266" s="258"/>
      <c r="F266" s="237"/>
    </row>
    <row r="267" spans="1:6" x14ac:dyDescent="0.2">
      <c r="A267" s="257"/>
      <c r="B267" s="258"/>
      <c r="C267" s="258"/>
      <c r="D267" s="258"/>
      <c r="E267" s="258"/>
      <c r="F267" s="237"/>
    </row>
    <row r="268" spans="1:6" x14ac:dyDescent="0.2">
      <c r="A268" s="257"/>
      <c r="B268" s="258"/>
      <c r="C268" s="258"/>
      <c r="D268" s="258"/>
      <c r="E268" s="258"/>
      <c r="F268" s="237"/>
    </row>
    <row r="269" spans="1:6" x14ac:dyDescent="0.2">
      <c r="A269" s="257"/>
      <c r="B269" s="258"/>
      <c r="C269" s="258"/>
      <c r="D269" s="258"/>
      <c r="E269" s="258"/>
      <c r="F269" s="237"/>
    </row>
    <row r="270" spans="1:6" x14ac:dyDescent="0.2">
      <c r="A270" s="257"/>
      <c r="B270" s="258"/>
      <c r="C270" s="258"/>
      <c r="D270" s="258"/>
      <c r="E270" s="258"/>
      <c r="F270" s="237"/>
    </row>
    <row r="271" spans="1:6" x14ac:dyDescent="0.2">
      <c r="A271" s="257"/>
      <c r="B271" s="258"/>
      <c r="C271" s="258"/>
      <c r="D271" s="258"/>
      <c r="E271" s="258"/>
      <c r="F271" s="237"/>
    </row>
    <row r="272" spans="1:6" x14ac:dyDescent="0.2">
      <c r="A272" s="257"/>
      <c r="B272" s="258"/>
      <c r="C272" s="258"/>
      <c r="D272" s="258"/>
      <c r="E272" s="258"/>
      <c r="F272" s="237"/>
    </row>
    <row r="273" spans="1:6" x14ac:dyDescent="0.2">
      <c r="A273" s="257"/>
      <c r="B273" s="258"/>
      <c r="C273" s="258"/>
      <c r="D273" s="258"/>
      <c r="E273" s="258"/>
      <c r="F273" s="237"/>
    </row>
    <row r="274" spans="1:6" x14ac:dyDescent="0.2">
      <c r="A274" s="257"/>
      <c r="B274" s="258"/>
      <c r="C274" s="258"/>
      <c r="D274" s="258"/>
      <c r="E274" s="258"/>
      <c r="F274" s="237"/>
    </row>
    <row r="275" spans="1:6" x14ac:dyDescent="0.2">
      <c r="A275" s="257"/>
      <c r="B275" s="258"/>
      <c r="C275" s="258"/>
      <c r="D275" s="258"/>
      <c r="E275" s="258"/>
      <c r="F275" s="237"/>
    </row>
    <row r="276" spans="1:6" x14ac:dyDescent="0.2">
      <c r="A276" s="257"/>
      <c r="B276" s="258"/>
      <c r="C276" s="258"/>
      <c r="D276" s="258"/>
      <c r="E276" s="258"/>
      <c r="F276" s="237"/>
    </row>
    <row r="277" spans="1:6" x14ac:dyDescent="0.2">
      <c r="A277" s="257"/>
      <c r="B277" s="258"/>
      <c r="C277" s="258"/>
      <c r="D277" s="258"/>
      <c r="E277" s="258"/>
      <c r="F277" s="237"/>
    </row>
    <row r="278" spans="1:6" x14ac:dyDescent="0.2">
      <c r="A278" s="257"/>
      <c r="B278" s="258"/>
      <c r="C278" s="258"/>
      <c r="D278" s="258"/>
      <c r="E278" s="258"/>
      <c r="F278" s="237"/>
    </row>
    <row r="279" spans="1:6" x14ac:dyDescent="0.2">
      <c r="A279" s="257"/>
      <c r="B279" s="258"/>
      <c r="C279" s="258"/>
      <c r="D279" s="258"/>
      <c r="E279" s="258"/>
      <c r="F279" s="237"/>
    </row>
    <row r="280" spans="1:6" x14ac:dyDescent="0.2">
      <c r="A280" s="257"/>
      <c r="B280" s="258"/>
      <c r="C280" s="258"/>
      <c r="D280" s="258"/>
      <c r="E280" s="258"/>
      <c r="F280" s="237"/>
    </row>
    <row r="281" spans="1:6" x14ac:dyDescent="0.2">
      <c r="A281" s="257"/>
      <c r="B281" s="258"/>
      <c r="C281" s="258"/>
      <c r="D281" s="258"/>
      <c r="E281" s="258"/>
      <c r="F281" s="237"/>
    </row>
    <row r="282" spans="1:6" x14ac:dyDescent="0.2">
      <c r="A282" s="257"/>
      <c r="B282" s="258"/>
      <c r="C282" s="258"/>
      <c r="D282" s="258"/>
      <c r="E282" s="258"/>
      <c r="F282" s="237"/>
    </row>
    <row r="283" spans="1:6" x14ac:dyDescent="0.2">
      <c r="A283" s="257"/>
      <c r="B283" s="258"/>
      <c r="C283" s="258"/>
      <c r="D283" s="258"/>
      <c r="E283" s="258"/>
      <c r="F283" s="237"/>
    </row>
    <row r="284" spans="1:6" x14ac:dyDescent="0.2">
      <c r="A284" s="257"/>
      <c r="B284" s="258"/>
      <c r="C284" s="258"/>
      <c r="D284" s="258"/>
      <c r="E284" s="258"/>
      <c r="F284" s="237"/>
    </row>
    <row r="285" spans="1:6" x14ac:dyDescent="0.2">
      <c r="A285" s="257"/>
      <c r="B285" s="258"/>
      <c r="C285" s="258"/>
      <c r="D285" s="258"/>
      <c r="E285" s="258"/>
      <c r="F285" s="237"/>
    </row>
    <row r="286" spans="1:6" x14ac:dyDescent="0.2">
      <c r="A286" s="257"/>
      <c r="B286" s="258"/>
      <c r="C286" s="258"/>
      <c r="D286" s="258"/>
      <c r="E286" s="258"/>
      <c r="F286" s="237"/>
    </row>
    <row r="287" spans="1:6" x14ac:dyDescent="0.2">
      <c r="A287" s="257"/>
      <c r="B287" s="258"/>
      <c r="C287" s="258"/>
      <c r="D287" s="258"/>
      <c r="E287" s="258"/>
      <c r="F287" s="237"/>
    </row>
    <row r="288" spans="1:6" x14ac:dyDescent="0.2">
      <c r="A288" s="257"/>
      <c r="B288" s="258"/>
      <c r="C288" s="258"/>
      <c r="D288" s="258"/>
      <c r="E288" s="258"/>
      <c r="F288" s="237"/>
    </row>
    <row r="289" spans="1:6" x14ac:dyDescent="0.2">
      <c r="A289" s="257"/>
      <c r="B289" s="258"/>
      <c r="C289" s="258"/>
      <c r="D289" s="258"/>
      <c r="E289" s="258"/>
      <c r="F289" s="237"/>
    </row>
    <row r="290" spans="1:6" x14ac:dyDescent="0.2">
      <c r="A290" s="257"/>
      <c r="B290" s="258"/>
      <c r="C290" s="258"/>
      <c r="D290" s="258"/>
      <c r="E290" s="258"/>
      <c r="F290" s="237"/>
    </row>
    <row r="291" spans="1:6" x14ac:dyDescent="0.2">
      <c r="A291" s="257"/>
      <c r="B291" s="258"/>
      <c r="C291" s="258"/>
      <c r="D291" s="258"/>
      <c r="E291" s="258"/>
      <c r="F291" s="237"/>
    </row>
    <row r="292" spans="1:6" x14ac:dyDescent="0.2">
      <c r="A292" s="257"/>
      <c r="B292" s="258"/>
      <c r="C292" s="258"/>
      <c r="D292" s="258"/>
      <c r="E292" s="258"/>
      <c r="F292" s="237"/>
    </row>
    <row r="293" spans="1:6" x14ac:dyDescent="0.2">
      <c r="A293" s="257"/>
      <c r="B293" s="258"/>
      <c r="C293" s="258"/>
      <c r="D293" s="258"/>
      <c r="E293" s="258"/>
      <c r="F293" s="237"/>
    </row>
    <row r="294" spans="1:6" x14ac:dyDescent="0.2">
      <c r="A294" s="257"/>
      <c r="B294" s="258"/>
      <c r="C294" s="258"/>
      <c r="D294" s="258"/>
      <c r="E294" s="258"/>
      <c r="F294" s="237"/>
    </row>
    <row r="295" spans="1:6" x14ac:dyDescent="0.2">
      <c r="A295" s="257"/>
      <c r="B295" s="258"/>
      <c r="C295" s="258"/>
      <c r="D295" s="258"/>
      <c r="E295" s="258"/>
      <c r="F295" s="237"/>
    </row>
    <row r="296" spans="1:6" x14ac:dyDescent="0.2">
      <c r="A296" s="257"/>
      <c r="B296" s="258"/>
      <c r="C296" s="258"/>
      <c r="D296" s="258"/>
      <c r="E296" s="258"/>
      <c r="F296" s="237"/>
    </row>
    <row r="297" spans="1:6" x14ac:dyDescent="0.2">
      <c r="A297" s="257"/>
      <c r="B297" s="258"/>
      <c r="C297" s="258"/>
      <c r="D297" s="258"/>
      <c r="E297" s="258"/>
      <c r="F297" s="237"/>
    </row>
    <row r="298" spans="1:6" x14ac:dyDescent="0.2">
      <c r="A298" s="257"/>
      <c r="B298" s="258"/>
      <c r="C298" s="258"/>
      <c r="D298" s="258"/>
      <c r="E298" s="258"/>
      <c r="F298" s="237"/>
    </row>
    <row r="299" spans="1:6" x14ac:dyDescent="0.2">
      <c r="A299" s="257"/>
      <c r="B299" s="258"/>
      <c r="C299" s="258"/>
      <c r="D299" s="258"/>
      <c r="E299" s="258"/>
      <c r="F299" s="237"/>
    </row>
    <row r="300" spans="1:6" x14ac:dyDescent="0.2">
      <c r="A300" s="257"/>
      <c r="B300" s="258"/>
      <c r="C300" s="258"/>
      <c r="D300" s="258"/>
      <c r="E300" s="258"/>
      <c r="F300" s="237"/>
    </row>
    <row r="301" spans="1:6" x14ac:dyDescent="0.2">
      <c r="A301" s="257"/>
      <c r="B301" s="258"/>
      <c r="C301" s="258"/>
      <c r="D301" s="258"/>
      <c r="E301" s="258"/>
      <c r="F301" s="237"/>
    </row>
    <row r="302" spans="1:6" x14ac:dyDescent="0.2">
      <c r="A302" s="257"/>
      <c r="B302" s="258"/>
      <c r="C302" s="258"/>
      <c r="D302" s="258"/>
      <c r="E302" s="258"/>
      <c r="F302" s="237"/>
    </row>
    <row r="303" spans="1:6" x14ac:dyDescent="0.2">
      <c r="A303" s="257"/>
      <c r="B303" s="258"/>
      <c r="C303" s="258"/>
      <c r="D303" s="258"/>
      <c r="E303" s="258"/>
      <c r="F303" s="237"/>
    </row>
    <row r="304" spans="1:6" x14ac:dyDescent="0.2">
      <c r="A304" s="257"/>
      <c r="B304" s="258"/>
      <c r="C304" s="258"/>
      <c r="D304" s="258"/>
      <c r="E304" s="258"/>
      <c r="F304" s="237"/>
    </row>
    <row r="305" spans="1:6" x14ac:dyDescent="0.2">
      <c r="A305" s="257"/>
      <c r="B305" s="258"/>
      <c r="C305" s="258"/>
      <c r="D305" s="258"/>
      <c r="E305" s="258"/>
      <c r="F305" s="237"/>
    </row>
    <row r="306" spans="1:6" x14ac:dyDescent="0.2">
      <c r="A306" s="257"/>
      <c r="B306" s="258"/>
      <c r="C306" s="258"/>
      <c r="D306" s="258"/>
      <c r="E306" s="258"/>
      <c r="F306" s="237"/>
    </row>
    <row r="307" spans="1:6" x14ac:dyDescent="0.2">
      <c r="A307" s="257"/>
      <c r="B307" s="258"/>
      <c r="C307" s="258"/>
      <c r="D307" s="258"/>
      <c r="E307" s="258"/>
      <c r="F307" s="237"/>
    </row>
    <row r="308" spans="1:6" x14ac:dyDescent="0.2">
      <c r="A308" s="257"/>
      <c r="B308" s="258"/>
      <c r="C308" s="258"/>
      <c r="D308" s="258"/>
      <c r="E308" s="258"/>
      <c r="F308" s="237"/>
    </row>
    <row r="309" spans="1:6" x14ac:dyDescent="0.2">
      <c r="A309" s="257"/>
      <c r="B309" s="258"/>
      <c r="C309" s="258"/>
      <c r="D309" s="258"/>
      <c r="E309" s="258"/>
      <c r="F309" s="237"/>
    </row>
    <row r="310" spans="1:6" x14ac:dyDescent="0.2">
      <c r="A310" s="257"/>
      <c r="B310" s="258"/>
      <c r="C310" s="258"/>
      <c r="D310" s="258"/>
      <c r="E310" s="258"/>
      <c r="F310" s="237"/>
    </row>
    <row r="311" spans="1:6" x14ac:dyDescent="0.2">
      <c r="A311" s="257"/>
      <c r="B311" s="258"/>
      <c r="C311" s="258"/>
      <c r="D311" s="258"/>
      <c r="E311" s="258"/>
      <c r="F311" s="237"/>
    </row>
    <row r="312" spans="1:6" x14ac:dyDescent="0.2">
      <c r="A312" s="257"/>
      <c r="B312" s="258"/>
      <c r="C312" s="258"/>
      <c r="D312" s="258"/>
      <c r="E312" s="258"/>
      <c r="F312" s="237"/>
    </row>
    <row r="313" spans="1:6" x14ac:dyDescent="0.2">
      <c r="A313" s="257"/>
      <c r="B313" s="258"/>
      <c r="C313" s="258"/>
      <c r="D313" s="258"/>
      <c r="E313" s="258"/>
      <c r="F313" s="237"/>
    </row>
    <row r="314" spans="1:6" x14ac:dyDescent="0.2">
      <c r="A314" s="257"/>
      <c r="B314" s="258"/>
      <c r="C314" s="258"/>
      <c r="D314" s="258"/>
      <c r="E314" s="258"/>
      <c r="F314" s="237"/>
    </row>
    <row r="315" spans="1:6" x14ac:dyDescent="0.2">
      <c r="A315" s="257"/>
      <c r="B315" s="258"/>
      <c r="C315" s="258"/>
      <c r="D315" s="258"/>
      <c r="E315" s="258"/>
      <c r="F315" s="237"/>
    </row>
    <row r="316" spans="1:6" x14ac:dyDescent="0.2">
      <c r="A316" s="257"/>
      <c r="B316" s="258"/>
      <c r="C316" s="258"/>
      <c r="D316" s="258"/>
      <c r="E316" s="258"/>
      <c r="F316" s="237"/>
    </row>
    <row r="317" spans="1:6" x14ac:dyDescent="0.2">
      <c r="A317" s="257"/>
      <c r="B317" s="258"/>
      <c r="C317" s="258"/>
      <c r="D317" s="258"/>
      <c r="E317" s="258"/>
      <c r="F317" s="237"/>
    </row>
    <row r="318" spans="1:6" x14ac:dyDescent="0.2">
      <c r="A318" s="257"/>
      <c r="B318" s="258"/>
      <c r="C318" s="258"/>
      <c r="D318" s="258"/>
      <c r="E318" s="258"/>
      <c r="F318" s="237"/>
    </row>
    <row r="319" spans="1:6" x14ac:dyDescent="0.2">
      <c r="A319" s="257"/>
      <c r="B319" s="258"/>
      <c r="C319" s="258"/>
      <c r="D319" s="258"/>
      <c r="E319" s="258"/>
      <c r="F319" s="237"/>
    </row>
    <row r="320" spans="1:6" x14ac:dyDescent="0.2">
      <c r="A320" s="257"/>
      <c r="B320" s="258"/>
      <c r="C320" s="258"/>
      <c r="D320" s="258"/>
      <c r="E320" s="258"/>
      <c r="F320" s="237"/>
    </row>
    <row r="321" spans="1:6" x14ac:dyDescent="0.2">
      <c r="A321" s="257"/>
      <c r="B321" s="258"/>
      <c r="C321" s="258"/>
      <c r="D321" s="258"/>
      <c r="E321" s="258"/>
      <c r="F321" s="237"/>
    </row>
    <row r="322" spans="1:6" x14ac:dyDescent="0.2">
      <c r="A322" s="257"/>
      <c r="B322" s="258"/>
      <c r="C322" s="258"/>
      <c r="D322" s="258"/>
      <c r="E322" s="258"/>
      <c r="F322" s="237"/>
    </row>
    <row r="323" spans="1:6" x14ac:dyDescent="0.2">
      <c r="A323" s="257"/>
      <c r="B323" s="258"/>
      <c r="C323" s="258"/>
      <c r="D323" s="258"/>
      <c r="E323" s="258"/>
      <c r="F323" s="237"/>
    </row>
    <row r="324" spans="1:6" x14ac:dyDescent="0.2">
      <c r="A324" s="257"/>
      <c r="B324" s="258"/>
      <c r="C324" s="258"/>
      <c r="D324" s="258"/>
      <c r="E324" s="258"/>
      <c r="F324" s="237"/>
    </row>
    <row r="325" spans="1:6" x14ac:dyDescent="0.2">
      <c r="A325" s="257"/>
      <c r="B325" s="258"/>
      <c r="C325" s="258"/>
      <c r="D325" s="258"/>
      <c r="E325" s="258"/>
      <c r="F325" s="237"/>
    </row>
    <row r="326" spans="1:6" x14ac:dyDescent="0.2">
      <c r="A326" s="257"/>
      <c r="B326" s="258"/>
      <c r="C326" s="258"/>
      <c r="D326" s="258"/>
      <c r="E326" s="258"/>
      <c r="F326" s="237"/>
    </row>
    <row r="327" spans="1:6" x14ac:dyDescent="0.2">
      <c r="A327" s="257"/>
      <c r="B327" s="258"/>
      <c r="C327" s="258"/>
      <c r="D327" s="258"/>
      <c r="E327" s="258"/>
      <c r="F327" s="237"/>
    </row>
    <row r="328" spans="1:6" x14ac:dyDescent="0.2">
      <c r="A328" s="257"/>
      <c r="B328" s="258"/>
      <c r="C328" s="258"/>
      <c r="D328" s="258"/>
      <c r="E328" s="258"/>
      <c r="F328" s="237"/>
    </row>
    <row r="329" spans="1:6" x14ac:dyDescent="0.2">
      <c r="A329" s="257"/>
      <c r="B329" s="258"/>
      <c r="C329" s="258"/>
      <c r="D329" s="258"/>
      <c r="E329" s="258"/>
      <c r="F329" s="237"/>
    </row>
    <row r="330" spans="1:6" x14ac:dyDescent="0.2">
      <c r="A330" s="257"/>
      <c r="B330" s="258"/>
      <c r="C330" s="258"/>
      <c r="D330" s="258"/>
      <c r="E330" s="258"/>
      <c r="F330" s="237"/>
    </row>
    <row r="331" spans="1:6" x14ac:dyDescent="0.2">
      <c r="A331" s="257"/>
      <c r="B331" s="258"/>
      <c r="C331" s="258"/>
      <c r="D331" s="258"/>
      <c r="E331" s="258"/>
      <c r="F331" s="237"/>
    </row>
    <row r="332" spans="1:6" x14ac:dyDescent="0.2">
      <c r="A332" s="257"/>
      <c r="B332" s="258"/>
      <c r="C332" s="258"/>
      <c r="D332" s="258"/>
      <c r="E332" s="258"/>
      <c r="F332" s="237"/>
    </row>
    <row r="333" spans="1:6" x14ac:dyDescent="0.2">
      <c r="A333" s="257"/>
      <c r="B333" s="258"/>
      <c r="C333" s="258"/>
      <c r="D333" s="258"/>
      <c r="E333" s="258"/>
      <c r="F333" s="237"/>
    </row>
    <row r="334" spans="1:6" x14ac:dyDescent="0.2">
      <c r="A334" s="257"/>
      <c r="B334" s="258"/>
      <c r="C334" s="258"/>
      <c r="D334" s="258"/>
      <c r="E334" s="258"/>
      <c r="F334" s="237"/>
    </row>
    <row r="335" spans="1:6" x14ac:dyDescent="0.2">
      <c r="A335" s="257"/>
      <c r="B335" s="258"/>
      <c r="C335" s="258"/>
      <c r="D335" s="258"/>
      <c r="E335" s="258"/>
      <c r="F335" s="237"/>
    </row>
    <row r="336" spans="1:6" x14ac:dyDescent="0.2">
      <c r="A336" s="257"/>
      <c r="B336" s="258"/>
      <c r="C336" s="258"/>
      <c r="D336" s="258"/>
      <c r="E336" s="258"/>
      <c r="F336" s="237"/>
    </row>
    <row r="337" spans="1:6" x14ac:dyDescent="0.2">
      <c r="A337" s="257"/>
      <c r="B337" s="258"/>
      <c r="C337" s="258"/>
      <c r="D337" s="258"/>
      <c r="E337" s="258"/>
      <c r="F337" s="237"/>
    </row>
    <row r="338" spans="1:6" x14ac:dyDescent="0.2">
      <c r="A338" s="257"/>
      <c r="B338" s="258"/>
      <c r="C338" s="258"/>
      <c r="D338" s="258"/>
      <c r="E338" s="258"/>
      <c r="F338" s="237"/>
    </row>
    <row r="339" spans="1:6" x14ac:dyDescent="0.2">
      <c r="A339" s="257"/>
      <c r="B339" s="258"/>
      <c r="C339" s="258"/>
      <c r="D339" s="258"/>
      <c r="E339" s="258"/>
      <c r="F339" s="237"/>
    </row>
    <row r="340" spans="1:6" x14ac:dyDescent="0.2">
      <c r="A340" s="257"/>
      <c r="B340" s="258"/>
      <c r="C340" s="258"/>
      <c r="D340" s="258"/>
      <c r="E340" s="258"/>
      <c r="F340" s="237"/>
    </row>
    <row r="341" spans="1:6" x14ac:dyDescent="0.2">
      <c r="A341" s="257"/>
      <c r="B341" s="258"/>
      <c r="C341" s="258"/>
      <c r="D341" s="258"/>
      <c r="E341" s="258"/>
      <c r="F341" s="237"/>
    </row>
    <row r="342" spans="1:6" x14ac:dyDescent="0.2">
      <c r="A342" s="257"/>
      <c r="B342" s="258"/>
      <c r="C342" s="258"/>
      <c r="D342" s="258"/>
      <c r="E342" s="258"/>
      <c r="F342" s="237"/>
    </row>
    <row r="343" spans="1:6" x14ac:dyDescent="0.2">
      <c r="A343" s="257"/>
      <c r="B343" s="258"/>
      <c r="C343" s="258"/>
      <c r="D343" s="258"/>
      <c r="E343" s="258"/>
      <c r="F343" s="237"/>
    </row>
    <row r="344" spans="1:6" x14ac:dyDescent="0.2">
      <c r="A344" s="257"/>
      <c r="B344" s="258"/>
      <c r="C344" s="258"/>
      <c r="D344" s="258"/>
      <c r="E344" s="258"/>
      <c r="F344" s="237"/>
    </row>
    <row r="345" spans="1:6" x14ac:dyDescent="0.2">
      <c r="A345" s="257"/>
      <c r="B345" s="258"/>
      <c r="C345" s="258"/>
      <c r="D345" s="258"/>
      <c r="E345" s="258"/>
      <c r="F345" s="237"/>
    </row>
    <row r="346" spans="1:6" x14ac:dyDescent="0.2">
      <c r="A346" s="257"/>
      <c r="B346" s="258"/>
      <c r="C346" s="258"/>
      <c r="D346" s="258"/>
      <c r="E346" s="258"/>
      <c r="F346" s="237"/>
    </row>
    <row r="347" spans="1:6" x14ac:dyDescent="0.2">
      <c r="A347" s="257"/>
      <c r="B347" s="258"/>
      <c r="C347" s="258"/>
      <c r="D347" s="258"/>
      <c r="E347" s="258"/>
      <c r="F347" s="237"/>
    </row>
    <row r="348" spans="1:6" x14ac:dyDescent="0.2">
      <c r="A348" s="257"/>
      <c r="B348" s="258"/>
      <c r="C348" s="258"/>
      <c r="D348" s="258"/>
      <c r="E348" s="258"/>
      <c r="F348" s="237"/>
    </row>
    <row r="349" spans="1:6" x14ac:dyDescent="0.2">
      <c r="A349" s="257"/>
      <c r="B349" s="258"/>
      <c r="C349" s="258"/>
      <c r="D349" s="258"/>
      <c r="E349" s="258"/>
      <c r="F349" s="237"/>
    </row>
    <row r="350" spans="1:6" x14ac:dyDescent="0.2">
      <c r="A350" s="257"/>
      <c r="B350" s="258"/>
      <c r="C350" s="258"/>
      <c r="D350" s="258"/>
      <c r="E350" s="258"/>
      <c r="F350" s="237"/>
    </row>
    <row r="351" spans="1:6" x14ac:dyDescent="0.2">
      <c r="A351" s="257"/>
      <c r="B351" s="258"/>
      <c r="C351" s="258"/>
      <c r="D351" s="258"/>
      <c r="E351" s="258"/>
      <c r="F351" s="237"/>
    </row>
    <row r="352" spans="1:6" x14ac:dyDescent="0.2">
      <c r="A352" s="257"/>
      <c r="B352" s="258"/>
      <c r="C352" s="258"/>
      <c r="D352" s="258"/>
      <c r="E352" s="258"/>
      <c r="F352" s="237"/>
    </row>
    <row r="353" spans="1:7" x14ac:dyDescent="0.2">
      <c r="A353" s="257"/>
      <c r="B353" s="258"/>
      <c r="C353" s="258"/>
      <c r="D353" s="258"/>
      <c r="E353" s="258"/>
      <c r="F353" s="237"/>
    </row>
    <row r="354" spans="1:7" x14ac:dyDescent="0.2">
      <c r="A354" s="257"/>
      <c r="B354" s="258"/>
      <c r="C354" s="258"/>
      <c r="D354" s="258"/>
      <c r="E354" s="258"/>
      <c r="F354" s="237"/>
    </row>
    <row r="355" spans="1:7" x14ac:dyDescent="0.2">
      <c r="A355" s="257"/>
      <c r="B355" s="258"/>
      <c r="C355" s="258"/>
      <c r="D355" s="258"/>
      <c r="E355" s="258"/>
      <c r="F355" s="237"/>
    </row>
    <row r="356" spans="1:7" x14ac:dyDescent="0.2">
      <c r="A356" s="257"/>
      <c r="B356" s="258"/>
      <c r="C356" s="258"/>
      <c r="D356" s="258"/>
      <c r="E356" s="258"/>
      <c r="F356" s="237"/>
    </row>
    <row r="357" spans="1:7" x14ac:dyDescent="0.2">
      <c r="A357" s="257"/>
      <c r="B357" s="258"/>
      <c r="C357" s="258"/>
      <c r="D357" s="258"/>
      <c r="E357" s="258"/>
      <c r="F357" s="237"/>
    </row>
    <row r="358" spans="1:7" x14ac:dyDescent="0.2">
      <c r="A358" s="257"/>
      <c r="B358" s="258"/>
      <c r="C358" s="258"/>
      <c r="D358" s="258"/>
      <c r="E358" s="258"/>
      <c r="F358" s="237"/>
    </row>
    <row r="359" spans="1:7" x14ac:dyDescent="0.2">
      <c r="A359" s="257"/>
      <c r="B359" s="258"/>
      <c r="C359" s="258"/>
      <c r="D359" s="258"/>
      <c r="E359" s="258"/>
      <c r="F359" s="237"/>
    </row>
    <row r="360" spans="1:7" x14ac:dyDescent="0.2">
      <c r="A360" s="257"/>
      <c r="B360" s="258"/>
      <c r="C360" s="258"/>
      <c r="D360" s="258"/>
      <c r="E360" s="258"/>
      <c r="F360" s="237"/>
    </row>
    <row r="361" spans="1:7" x14ac:dyDescent="0.2">
      <c r="A361" s="257"/>
      <c r="B361" s="258"/>
      <c r="C361" s="258"/>
      <c r="D361" s="258"/>
      <c r="E361" s="258"/>
      <c r="F361" s="237"/>
    </row>
    <row r="362" spans="1:7" x14ac:dyDescent="0.2">
      <c r="A362" s="257"/>
      <c r="B362" s="258"/>
      <c r="C362" s="258"/>
      <c r="D362" s="258"/>
      <c r="E362" s="258"/>
      <c r="F362" s="237"/>
    </row>
    <row r="363" spans="1:7" x14ac:dyDescent="0.2">
      <c r="A363" s="257"/>
      <c r="B363" s="258"/>
      <c r="C363" s="258"/>
      <c r="D363" s="258"/>
      <c r="E363" s="258"/>
      <c r="F363" s="237"/>
    </row>
    <row r="364" spans="1:7" x14ac:dyDescent="0.2">
      <c r="A364" s="257"/>
      <c r="B364" s="258"/>
      <c r="C364" s="258"/>
      <c r="D364" s="258"/>
      <c r="E364" s="258"/>
      <c r="F364" s="237"/>
    </row>
    <row r="365" spans="1:7" x14ac:dyDescent="0.2">
      <c r="A365" s="257"/>
      <c r="B365" s="258"/>
      <c r="C365" s="258"/>
      <c r="D365" s="258"/>
      <c r="E365" s="258"/>
      <c r="F365" s="237"/>
    </row>
    <row r="366" spans="1:7" s="12" customFormat="1" x14ac:dyDescent="0.2">
      <c r="A366" s="257"/>
      <c r="B366" s="258"/>
      <c r="C366" s="258"/>
      <c r="D366" s="258"/>
      <c r="E366" s="258"/>
      <c r="F366" s="300"/>
      <c r="G366" s="171"/>
    </row>
    <row r="367" spans="1:7" s="12" customFormat="1" x14ac:dyDescent="0.2">
      <c r="A367" s="257"/>
      <c r="B367" s="258"/>
      <c r="C367" s="258"/>
      <c r="D367" s="258"/>
      <c r="E367" s="258"/>
      <c r="F367" s="300"/>
      <c r="G367" s="171"/>
    </row>
    <row r="368" spans="1:7" s="12" customFormat="1" x14ac:dyDescent="0.2">
      <c r="A368" s="257"/>
      <c r="B368" s="258"/>
      <c r="C368" s="258"/>
      <c r="D368" s="258"/>
      <c r="E368" s="258"/>
      <c r="F368" s="300"/>
      <c r="G368" s="171"/>
    </row>
    <row r="369" spans="1:7" s="12" customFormat="1" x14ac:dyDescent="0.2">
      <c r="A369" s="257"/>
      <c r="B369" s="258"/>
      <c r="C369" s="258"/>
      <c r="D369" s="258"/>
      <c r="E369" s="258"/>
      <c r="F369" s="300"/>
      <c r="G369" s="171"/>
    </row>
    <row r="370" spans="1:7" s="12" customFormat="1" x14ac:dyDescent="0.2">
      <c r="A370" s="257"/>
      <c r="B370" s="258"/>
      <c r="C370" s="258"/>
      <c r="D370" s="258"/>
      <c r="E370" s="258"/>
      <c r="F370" s="300"/>
      <c r="G370" s="171"/>
    </row>
    <row r="371" spans="1:7" s="12" customFormat="1" x14ac:dyDescent="0.2">
      <c r="A371" s="257"/>
      <c r="B371" s="258"/>
      <c r="C371" s="258"/>
      <c r="D371" s="258"/>
      <c r="E371" s="258"/>
      <c r="F371" s="300"/>
      <c r="G371" s="171"/>
    </row>
    <row r="372" spans="1:7" s="12" customFormat="1" x14ac:dyDescent="0.2">
      <c r="A372" s="257"/>
      <c r="B372" s="258"/>
      <c r="C372" s="258"/>
      <c r="D372" s="258"/>
      <c r="E372" s="258"/>
      <c r="F372" s="300"/>
      <c r="G372" s="171"/>
    </row>
    <row r="373" spans="1:7" s="12" customFormat="1" x14ac:dyDescent="0.2">
      <c r="A373" s="257"/>
      <c r="B373" s="258"/>
      <c r="C373" s="258"/>
      <c r="D373" s="258"/>
      <c r="E373" s="258"/>
      <c r="F373" s="300"/>
      <c r="G373" s="171"/>
    </row>
    <row r="374" spans="1:7" s="12" customFormat="1" x14ac:dyDescent="0.2">
      <c r="A374" s="257"/>
      <c r="B374" s="258"/>
      <c r="C374" s="258"/>
      <c r="D374" s="258"/>
      <c r="E374" s="258"/>
      <c r="F374" s="300"/>
      <c r="G374" s="171"/>
    </row>
    <row r="375" spans="1:7" s="12" customFormat="1" x14ac:dyDescent="0.2">
      <c r="A375" s="257"/>
      <c r="B375" s="258"/>
      <c r="C375" s="258"/>
      <c r="D375" s="258"/>
      <c r="E375" s="258"/>
      <c r="F375" s="300"/>
      <c r="G375" s="171"/>
    </row>
    <row r="376" spans="1:7" s="12" customFormat="1" x14ac:dyDescent="0.2">
      <c r="A376" s="257"/>
      <c r="B376" s="258"/>
      <c r="C376" s="258"/>
      <c r="D376" s="258"/>
      <c r="E376" s="258"/>
      <c r="F376" s="300"/>
      <c r="G376" s="171"/>
    </row>
    <row r="377" spans="1:7" s="12" customFormat="1" x14ac:dyDescent="0.2">
      <c r="A377" s="257"/>
      <c r="B377" s="258"/>
      <c r="C377" s="258"/>
      <c r="D377" s="258"/>
      <c r="E377" s="258"/>
      <c r="F377" s="300"/>
      <c r="G377" s="171"/>
    </row>
    <row r="378" spans="1:7" s="12" customFormat="1" x14ac:dyDescent="0.2">
      <c r="A378" s="257"/>
      <c r="B378" s="258"/>
      <c r="C378" s="258"/>
      <c r="D378" s="258"/>
      <c r="E378" s="258"/>
      <c r="F378" s="300"/>
      <c r="G378" s="171"/>
    </row>
    <row r="379" spans="1:7" s="12" customFormat="1" x14ac:dyDescent="0.2">
      <c r="A379" s="257"/>
      <c r="B379" s="258"/>
      <c r="C379" s="258"/>
      <c r="D379" s="258"/>
      <c r="E379" s="258"/>
      <c r="F379" s="300"/>
      <c r="G379" s="171"/>
    </row>
    <row r="380" spans="1:7" s="12" customFormat="1" x14ac:dyDescent="0.2">
      <c r="A380" s="257"/>
      <c r="B380" s="258"/>
      <c r="C380" s="258"/>
      <c r="D380" s="258"/>
      <c r="E380" s="258"/>
      <c r="F380" s="300"/>
      <c r="G380" s="171"/>
    </row>
    <row r="381" spans="1:7" s="12" customFormat="1" x14ac:dyDescent="0.2">
      <c r="A381" s="257"/>
      <c r="B381" s="258"/>
      <c r="C381" s="258"/>
      <c r="D381" s="258"/>
      <c r="E381" s="258"/>
      <c r="F381" s="300"/>
      <c r="G381" s="171"/>
    </row>
    <row r="382" spans="1:7" s="12" customFormat="1" x14ac:dyDescent="0.2">
      <c r="A382" s="257"/>
      <c r="B382" s="258"/>
      <c r="C382" s="258"/>
      <c r="D382" s="258"/>
      <c r="E382" s="258"/>
      <c r="F382" s="300"/>
      <c r="G382" s="171"/>
    </row>
    <row r="383" spans="1:7" s="12" customFormat="1" x14ac:dyDescent="0.2">
      <c r="A383" s="257"/>
      <c r="B383" s="258"/>
      <c r="C383" s="258"/>
      <c r="D383" s="258"/>
      <c r="E383" s="258"/>
      <c r="F383" s="300"/>
      <c r="G383" s="171"/>
    </row>
    <row r="384" spans="1:7" s="12" customFormat="1" x14ac:dyDescent="0.2">
      <c r="A384" s="257"/>
      <c r="B384" s="258"/>
      <c r="C384" s="258"/>
      <c r="D384" s="258"/>
      <c r="E384" s="258"/>
      <c r="F384" s="300"/>
      <c r="G384" s="171"/>
    </row>
    <row r="385" spans="1:7" s="12" customFormat="1" x14ac:dyDescent="0.2">
      <c r="A385" s="257"/>
      <c r="B385" s="258"/>
      <c r="C385" s="258"/>
      <c r="D385" s="258"/>
      <c r="E385" s="258"/>
      <c r="F385" s="300"/>
      <c r="G385" s="171"/>
    </row>
    <row r="386" spans="1:7" s="12" customFormat="1" x14ac:dyDescent="0.2">
      <c r="A386" s="257"/>
      <c r="B386" s="258"/>
      <c r="C386" s="258"/>
      <c r="D386" s="258"/>
      <c r="E386" s="258"/>
      <c r="F386" s="300"/>
      <c r="G386" s="171"/>
    </row>
    <row r="387" spans="1:7" s="12" customFormat="1" x14ac:dyDescent="0.2">
      <c r="A387" s="257"/>
      <c r="B387" s="258"/>
      <c r="C387" s="258"/>
      <c r="D387" s="258"/>
      <c r="E387" s="258"/>
      <c r="F387" s="300"/>
      <c r="G387" s="171"/>
    </row>
    <row r="388" spans="1:7" s="12" customFormat="1" x14ac:dyDescent="0.2">
      <c r="A388" s="257"/>
      <c r="B388" s="258"/>
      <c r="C388" s="258"/>
      <c r="D388" s="258"/>
      <c r="E388" s="258"/>
      <c r="F388" s="300"/>
      <c r="G388" s="171"/>
    </row>
    <row r="389" spans="1:7" s="12" customFormat="1" x14ac:dyDescent="0.2">
      <c r="A389" s="257"/>
      <c r="B389" s="258"/>
      <c r="C389" s="258"/>
      <c r="D389" s="258"/>
      <c r="E389" s="258"/>
      <c r="F389" s="300"/>
      <c r="G389" s="171"/>
    </row>
    <row r="390" spans="1:7" s="12" customFormat="1" x14ac:dyDescent="0.2">
      <c r="A390" s="257"/>
      <c r="B390" s="258"/>
      <c r="C390" s="258"/>
      <c r="D390" s="258"/>
      <c r="E390" s="258"/>
      <c r="F390" s="300"/>
      <c r="G390" s="171"/>
    </row>
    <row r="391" spans="1:7" s="12" customFormat="1" x14ac:dyDescent="0.2">
      <c r="A391" s="257"/>
      <c r="B391" s="258"/>
      <c r="C391" s="258"/>
      <c r="D391" s="258"/>
      <c r="E391" s="258"/>
      <c r="F391" s="300"/>
      <c r="G391" s="171"/>
    </row>
    <row r="392" spans="1:7" s="12" customFormat="1" x14ac:dyDescent="0.2">
      <c r="A392" s="257"/>
      <c r="B392" s="258"/>
      <c r="C392" s="258"/>
      <c r="D392" s="258"/>
      <c r="E392" s="258"/>
      <c r="F392" s="300"/>
      <c r="G392" s="171"/>
    </row>
    <row r="393" spans="1:7" s="12" customFormat="1" x14ac:dyDescent="0.2">
      <c r="A393" s="257"/>
      <c r="B393" s="258"/>
      <c r="C393" s="258"/>
      <c r="D393" s="258"/>
      <c r="E393" s="258"/>
      <c r="F393" s="300"/>
      <c r="G393" s="171"/>
    </row>
    <row r="394" spans="1:7" s="12" customFormat="1" x14ac:dyDescent="0.2">
      <c r="A394" s="257"/>
      <c r="B394" s="258"/>
      <c r="C394" s="258"/>
      <c r="D394" s="258"/>
      <c r="E394" s="258"/>
      <c r="F394" s="300"/>
      <c r="G394" s="171"/>
    </row>
    <row r="395" spans="1:7" s="12" customFormat="1" x14ac:dyDescent="0.2">
      <c r="A395" s="257"/>
      <c r="B395" s="258"/>
      <c r="C395" s="258"/>
      <c r="D395" s="258"/>
      <c r="E395" s="258"/>
      <c r="F395" s="300"/>
      <c r="G395" s="171"/>
    </row>
    <row r="396" spans="1:7" s="12" customFormat="1" x14ac:dyDescent="0.2">
      <c r="A396" s="257"/>
      <c r="B396" s="258"/>
      <c r="C396" s="258"/>
      <c r="D396" s="258"/>
      <c r="E396" s="258"/>
      <c r="F396" s="300"/>
      <c r="G396" s="171"/>
    </row>
    <row r="397" spans="1:7" s="12" customFormat="1" x14ac:dyDescent="0.2">
      <c r="A397" s="257"/>
      <c r="B397" s="258"/>
      <c r="C397" s="258"/>
      <c r="D397" s="258"/>
      <c r="E397" s="258"/>
      <c r="F397" s="300"/>
      <c r="G397" s="171"/>
    </row>
    <row r="398" spans="1:7" s="12" customFormat="1" x14ac:dyDescent="0.2">
      <c r="A398" s="257"/>
      <c r="B398" s="258"/>
      <c r="C398" s="258"/>
      <c r="D398" s="258"/>
      <c r="E398" s="258"/>
      <c r="F398" s="300"/>
      <c r="G398" s="171"/>
    </row>
    <row r="399" spans="1:7" s="12" customFormat="1" x14ac:dyDescent="0.2">
      <c r="A399" s="257"/>
      <c r="B399" s="258"/>
      <c r="C399" s="258"/>
      <c r="D399" s="258"/>
      <c r="E399" s="258"/>
      <c r="F399" s="300"/>
      <c r="G399" s="171"/>
    </row>
    <row r="400" spans="1:7" s="12" customFormat="1" x14ac:dyDescent="0.2">
      <c r="A400" s="257"/>
      <c r="B400" s="258"/>
      <c r="C400" s="258"/>
      <c r="D400" s="258"/>
      <c r="E400" s="258"/>
      <c r="F400" s="300"/>
      <c r="G400" s="171"/>
    </row>
    <row r="401" spans="1:7" s="12" customFormat="1" x14ac:dyDescent="0.2">
      <c r="A401" s="257"/>
      <c r="B401" s="258"/>
      <c r="C401" s="258"/>
      <c r="D401" s="258"/>
      <c r="E401" s="258"/>
      <c r="F401" s="300"/>
      <c r="G401" s="171"/>
    </row>
    <row r="402" spans="1:7" s="12" customFormat="1" x14ac:dyDescent="0.2">
      <c r="A402" s="257"/>
      <c r="B402" s="258"/>
      <c r="C402" s="258"/>
      <c r="D402" s="258"/>
      <c r="E402" s="258"/>
      <c r="F402" s="300"/>
      <c r="G402" s="171"/>
    </row>
    <row r="403" spans="1:7" s="12" customFormat="1" x14ac:dyDescent="0.2">
      <c r="A403" s="257"/>
      <c r="B403" s="258"/>
      <c r="C403" s="258"/>
      <c r="D403" s="258"/>
      <c r="E403" s="258"/>
      <c r="F403" s="300"/>
      <c r="G403" s="171"/>
    </row>
    <row r="404" spans="1:7" s="12" customFormat="1" x14ac:dyDescent="0.2">
      <c r="A404" s="257"/>
      <c r="B404" s="258"/>
      <c r="C404" s="258"/>
      <c r="D404" s="258"/>
      <c r="E404" s="258"/>
      <c r="F404" s="300"/>
      <c r="G404" s="171"/>
    </row>
    <row r="405" spans="1:7" s="12" customFormat="1" x14ac:dyDescent="0.2">
      <c r="A405" s="257"/>
      <c r="B405" s="258"/>
      <c r="C405" s="258"/>
      <c r="D405" s="258"/>
      <c r="E405" s="258"/>
      <c r="F405" s="300"/>
      <c r="G405" s="171"/>
    </row>
    <row r="406" spans="1:7" s="12" customFormat="1" x14ac:dyDescent="0.2">
      <c r="A406" s="257"/>
      <c r="B406" s="258"/>
      <c r="C406" s="258"/>
      <c r="D406" s="258"/>
      <c r="E406" s="258"/>
      <c r="F406" s="300"/>
      <c r="G406" s="171"/>
    </row>
    <row r="407" spans="1:7" s="12" customFormat="1" x14ac:dyDescent="0.2">
      <c r="A407" s="257"/>
      <c r="B407" s="258"/>
      <c r="C407" s="258"/>
      <c r="D407" s="258"/>
      <c r="E407" s="258"/>
      <c r="F407" s="300"/>
      <c r="G407" s="171"/>
    </row>
    <row r="408" spans="1:7" s="12" customFormat="1" x14ac:dyDescent="0.2">
      <c r="A408" s="257"/>
      <c r="B408" s="258"/>
      <c r="C408" s="258"/>
      <c r="D408" s="258"/>
      <c r="E408" s="258"/>
      <c r="F408" s="300"/>
      <c r="G408" s="171"/>
    </row>
    <row r="409" spans="1:7" s="12" customFormat="1" x14ac:dyDescent="0.2">
      <c r="A409" s="257"/>
      <c r="B409" s="258"/>
      <c r="C409" s="258"/>
      <c r="D409" s="258"/>
      <c r="E409" s="258"/>
      <c r="F409" s="300"/>
      <c r="G409" s="171"/>
    </row>
    <row r="410" spans="1:7" s="12" customFormat="1" x14ac:dyDescent="0.2">
      <c r="A410" s="257"/>
      <c r="B410" s="258"/>
      <c r="C410" s="258"/>
      <c r="D410" s="258"/>
      <c r="E410" s="258"/>
      <c r="F410" s="300"/>
      <c r="G410" s="171"/>
    </row>
    <row r="411" spans="1:7" s="12" customFormat="1" x14ac:dyDescent="0.2">
      <c r="A411" s="257"/>
      <c r="B411" s="258"/>
      <c r="C411" s="258"/>
      <c r="D411" s="258"/>
      <c r="E411" s="258"/>
      <c r="F411" s="300"/>
      <c r="G411" s="171"/>
    </row>
    <row r="412" spans="1:7" s="12" customFormat="1" x14ac:dyDescent="0.2">
      <c r="A412" s="257"/>
      <c r="B412" s="258"/>
      <c r="C412" s="258"/>
      <c r="D412" s="258"/>
      <c r="E412" s="258"/>
      <c r="F412" s="300"/>
      <c r="G412" s="171"/>
    </row>
    <row r="413" spans="1:7" s="12" customFormat="1" x14ac:dyDescent="0.2">
      <c r="A413" s="257"/>
      <c r="B413" s="258"/>
      <c r="C413" s="258"/>
      <c r="D413" s="258"/>
      <c r="E413" s="258"/>
      <c r="F413" s="300"/>
      <c r="G413" s="171"/>
    </row>
    <row r="414" spans="1:7" s="12" customFormat="1" x14ac:dyDescent="0.2">
      <c r="A414" s="257"/>
      <c r="B414" s="258"/>
      <c r="C414" s="258"/>
      <c r="D414" s="258"/>
      <c r="E414" s="258"/>
      <c r="F414" s="300"/>
      <c r="G414" s="171"/>
    </row>
    <row r="415" spans="1:7" s="12" customFormat="1" x14ac:dyDescent="0.2">
      <c r="A415" s="257"/>
      <c r="B415" s="258"/>
      <c r="C415" s="258"/>
      <c r="D415" s="258"/>
      <c r="E415" s="258"/>
      <c r="F415" s="300"/>
      <c r="G415" s="171"/>
    </row>
    <row r="416" spans="1:7" s="12" customFormat="1" x14ac:dyDescent="0.2">
      <c r="A416" s="257"/>
      <c r="B416" s="258"/>
      <c r="C416" s="258"/>
      <c r="D416" s="258"/>
      <c r="E416" s="258"/>
      <c r="F416" s="300"/>
      <c r="G416" s="171"/>
    </row>
    <row r="417" spans="1:7" s="12" customFormat="1" x14ac:dyDescent="0.2">
      <c r="A417" s="257"/>
      <c r="B417" s="258"/>
      <c r="C417" s="258"/>
      <c r="D417" s="258"/>
      <c r="E417" s="258"/>
      <c r="F417" s="300"/>
      <c r="G417" s="171"/>
    </row>
    <row r="418" spans="1:7" s="12" customFormat="1" x14ac:dyDescent="0.2">
      <c r="A418" s="257"/>
      <c r="B418" s="258"/>
      <c r="C418" s="258"/>
      <c r="D418" s="258"/>
      <c r="E418" s="258"/>
      <c r="F418" s="300"/>
      <c r="G418" s="171"/>
    </row>
    <row r="419" spans="1:7" s="12" customFormat="1" x14ac:dyDescent="0.2">
      <c r="A419" s="257"/>
      <c r="B419" s="258"/>
      <c r="C419" s="258"/>
      <c r="D419" s="258"/>
      <c r="E419" s="258"/>
      <c r="F419" s="300"/>
      <c r="G419" s="171"/>
    </row>
    <row r="420" spans="1:7" s="12" customFormat="1" x14ac:dyDescent="0.2">
      <c r="A420" s="257"/>
      <c r="B420" s="258"/>
      <c r="C420" s="258"/>
      <c r="D420" s="258"/>
      <c r="E420" s="258"/>
      <c r="F420" s="300"/>
      <c r="G420" s="171"/>
    </row>
    <row r="421" spans="1:7" s="12" customFormat="1" x14ac:dyDescent="0.2">
      <c r="A421" s="257"/>
      <c r="B421" s="258"/>
      <c r="C421" s="258"/>
      <c r="D421" s="258"/>
      <c r="E421" s="258"/>
      <c r="F421" s="300"/>
      <c r="G421" s="171"/>
    </row>
    <row r="422" spans="1:7" s="12" customFormat="1" x14ac:dyDescent="0.2">
      <c r="A422" s="257"/>
      <c r="B422" s="258"/>
      <c r="C422" s="258"/>
      <c r="D422" s="258"/>
      <c r="E422" s="258"/>
      <c r="F422" s="300"/>
      <c r="G422" s="171"/>
    </row>
    <row r="423" spans="1:7" s="12" customFormat="1" x14ac:dyDescent="0.2">
      <c r="A423" s="257"/>
      <c r="B423" s="258"/>
      <c r="C423" s="258"/>
      <c r="D423" s="258"/>
      <c r="E423" s="258"/>
      <c r="F423" s="300"/>
      <c r="G423" s="171"/>
    </row>
    <row r="424" spans="1:7" s="12" customFormat="1" x14ac:dyDescent="0.2">
      <c r="A424" s="257"/>
      <c r="B424" s="258"/>
      <c r="C424" s="258"/>
      <c r="D424" s="258"/>
      <c r="E424" s="258"/>
      <c r="F424" s="300"/>
      <c r="G424" s="171"/>
    </row>
    <row r="425" spans="1:7" s="12" customFormat="1" x14ac:dyDescent="0.2">
      <c r="A425" s="257"/>
      <c r="B425" s="258"/>
      <c r="C425" s="258"/>
      <c r="D425" s="258"/>
      <c r="E425" s="258"/>
      <c r="F425" s="300"/>
      <c r="G425" s="171"/>
    </row>
    <row r="426" spans="1:7" s="12" customFormat="1" x14ac:dyDescent="0.2">
      <c r="A426" s="257"/>
      <c r="B426" s="258"/>
      <c r="C426" s="258"/>
      <c r="D426" s="258"/>
      <c r="E426" s="258"/>
      <c r="F426" s="300"/>
      <c r="G426" s="171"/>
    </row>
    <row r="427" spans="1:7" s="12" customFormat="1" x14ac:dyDescent="0.2">
      <c r="A427" s="257"/>
      <c r="B427" s="258"/>
      <c r="C427" s="258"/>
      <c r="D427" s="258"/>
      <c r="E427" s="258"/>
      <c r="F427" s="300"/>
      <c r="G427" s="171"/>
    </row>
    <row r="428" spans="1:7" s="12" customFormat="1" x14ac:dyDescent="0.2">
      <c r="A428" s="257"/>
      <c r="B428" s="258"/>
      <c r="C428" s="258"/>
      <c r="D428" s="258"/>
      <c r="E428" s="258"/>
      <c r="F428" s="300"/>
      <c r="G428" s="171"/>
    </row>
    <row r="429" spans="1:7" s="12" customFormat="1" x14ac:dyDescent="0.2">
      <c r="A429" s="257"/>
      <c r="B429" s="258"/>
      <c r="C429" s="258"/>
      <c r="D429" s="258"/>
      <c r="E429" s="258"/>
      <c r="F429" s="300"/>
      <c r="G429" s="171"/>
    </row>
    <row r="430" spans="1:7" s="12" customFormat="1" x14ac:dyDescent="0.2">
      <c r="A430" s="257"/>
      <c r="B430" s="258"/>
      <c r="C430" s="258"/>
      <c r="D430" s="258"/>
      <c r="E430" s="258"/>
      <c r="F430" s="300"/>
      <c r="G430" s="171"/>
    </row>
    <row r="431" spans="1:7" s="12" customFormat="1" x14ac:dyDescent="0.2">
      <c r="A431" s="257"/>
      <c r="B431" s="258"/>
      <c r="C431" s="258"/>
      <c r="D431" s="258"/>
      <c r="E431" s="258"/>
      <c r="F431" s="300"/>
      <c r="G431" s="171"/>
    </row>
    <row r="432" spans="1:7" s="12" customFormat="1" x14ac:dyDescent="0.2">
      <c r="A432" s="257"/>
      <c r="B432" s="258"/>
      <c r="C432" s="258"/>
      <c r="D432" s="258"/>
      <c r="E432" s="258"/>
      <c r="F432" s="300"/>
      <c r="G432" s="171"/>
    </row>
    <row r="433" spans="1:7" s="12" customFormat="1" x14ac:dyDescent="0.2">
      <c r="A433" s="257"/>
      <c r="B433" s="258"/>
      <c r="C433" s="258"/>
      <c r="D433" s="258"/>
      <c r="E433" s="258"/>
      <c r="F433" s="300"/>
      <c r="G433" s="171"/>
    </row>
    <row r="434" spans="1:7" s="12" customFormat="1" x14ac:dyDescent="0.2">
      <c r="A434" s="257"/>
      <c r="B434" s="258"/>
      <c r="C434" s="258"/>
      <c r="D434" s="258"/>
      <c r="E434" s="258"/>
      <c r="F434" s="300"/>
      <c r="G434" s="171"/>
    </row>
    <row r="435" spans="1:7" s="12" customFormat="1" x14ac:dyDescent="0.2">
      <c r="A435" s="257"/>
      <c r="B435" s="258"/>
      <c r="C435" s="258"/>
      <c r="D435" s="258"/>
      <c r="E435" s="258"/>
      <c r="F435" s="300"/>
      <c r="G435" s="171"/>
    </row>
    <row r="436" spans="1:7" s="12" customFormat="1" x14ac:dyDescent="0.2">
      <c r="A436" s="257"/>
      <c r="B436" s="258"/>
      <c r="C436" s="258"/>
      <c r="D436" s="258"/>
      <c r="E436" s="258"/>
      <c r="F436" s="300"/>
      <c r="G436" s="171"/>
    </row>
    <row r="437" spans="1:7" s="12" customFormat="1" x14ac:dyDescent="0.2">
      <c r="A437" s="257"/>
      <c r="B437" s="258"/>
      <c r="C437" s="258"/>
      <c r="D437" s="258"/>
      <c r="E437" s="258"/>
      <c r="F437" s="300"/>
      <c r="G437" s="171"/>
    </row>
    <row r="438" spans="1:7" s="12" customFormat="1" x14ac:dyDescent="0.2">
      <c r="A438" s="257"/>
      <c r="B438" s="258"/>
      <c r="C438" s="258"/>
      <c r="D438" s="258"/>
      <c r="E438" s="258"/>
      <c r="F438" s="300"/>
      <c r="G438" s="171"/>
    </row>
    <row r="439" spans="1:7" s="12" customFormat="1" x14ac:dyDescent="0.2">
      <c r="A439" s="257"/>
      <c r="B439" s="258"/>
      <c r="C439" s="258"/>
      <c r="D439" s="258"/>
      <c r="E439" s="258"/>
      <c r="F439" s="300"/>
      <c r="G439" s="171"/>
    </row>
    <row r="440" spans="1:7" s="12" customFormat="1" x14ac:dyDescent="0.2">
      <c r="A440" s="257"/>
      <c r="B440" s="258"/>
      <c r="C440" s="258"/>
      <c r="D440" s="258"/>
      <c r="E440" s="258"/>
      <c r="F440" s="300"/>
      <c r="G440" s="171"/>
    </row>
    <row r="441" spans="1:7" s="12" customFormat="1" x14ac:dyDescent="0.2">
      <c r="A441" s="257"/>
      <c r="B441" s="258"/>
      <c r="C441" s="258"/>
      <c r="D441" s="258"/>
      <c r="E441" s="258"/>
      <c r="F441" s="300"/>
      <c r="G441" s="171"/>
    </row>
    <row r="442" spans="1:7" s="12" customFormat="1" x14ac:dyDescent="0.2">
      <c r="A442" s="257"/>
      <c r="B442" s="258"/>
      <c r="C442" s="258"/>
      <c r="D442" s="258"/>
      <c r="E442" s="258"/>
      <c r="F442" s="300"/>
      <c r="G442" s="171"/>
    </row>
    <row r="443" spans="1:7" s="12" customFormat="1" x14ac:dyDescent="0.2">
      <c r="A443" s="257"/>
      <c r="B443" s="258"/>
      <c r="C443" s="258"/>
      <c r="D443" s="258"/>
      <c r="E443" s="258"/>
      <c r="F443" s="300"/>
      <c r="G443" s="171"/>
    </row>
    <row r="444" spans="1:7" s="12" customFormat="1" x14ac:dyDescent="0.2">
      <c r="A444" s="257"/>
      <c r="B444" s="258"/>
      <c r="C444" s="258"/>
      <c r="D444" s="258"/>
      <c r="E444" s="258"/>
      <c r="F444" s="300"/>
      <c r="G444" s="171"/>
    </row>
    <row r="445" spans="1:7" s="12" customFormat="1" x14ac:dyDescent="0.2">
      <c r="A445" s="257"/>
      <c r="B445" s="258"/>
      <c r="C445" s="258"/>
      <c r="D445" s="258"/>
      <c r="E445" s="258"/>
      <c r="F445" s="300"/>
      <c r="G445" s="171"/>
    </row>
    <row r="446" spans="1:7" s="12" customFormat="1" x14ac:dyDescent="0.2">
      <c r="A446" s="257"/>
      <c r="B446" s="258"/>
      <c r="C446" s="258"/>
      <c r="D446" s="258"/>
      <c r="E446" s="258"/>
      <c r="F446" s="300"/>
      <c r="G446" s="171"/>
    </row>
    <row r="447" spans="1:7" s="12" customFormat="1" x14ac:dyDescent="0.2">
      <c r="A447" s="257"/>
      <c r="B447" s="258"/>
      <c r="C447" s="258"/>
      <c r="D447" s="258"/>
      <c r="E447" s="258"/>
      <c r="F447" s="300"/>
      <c r="G447" s="171"/>
    </row>
    <row r="448" spans="1:7" s="12" customFormat="1" x14ac:dyDescent="0.2">
      <c r="A448" s="257"/>
      <c r="B448" s="258"/>
      <c r="C448" s="258"/>
      <c r="D448" s="258"/>
      <c r="E448" s="258"/>
      <c r="F448" s="300"/>
      <c r="G448" s="171"/>
    </row>
    <row r="449" spans="1:7" s="12" customFormat="1" x14ac:dyDescent="0.2">
      <c r="A449" s="257"/>
      <c r="B449" s="258"/>
      <c r="C449" s="258"/>
      <c r="D449" s="258"/>
      <c r="E449" s="258"/>
      <c r="F449" s="300"/>
      <c r="G449" s="171"/>
    </row>
    <row r="450" spans="1:7" s="12" customFormat="1" x14ac:dyDescent="0.2">
      <c r="A450" s="257"/>
      <c r="B450" s="258"/>
      <c r="C450" s="258"/>
      <c r="D450" s="258"/>
      <c r="E450" s="258"/>
      <c r="F450" s="300"/>
      <c r="G450" s="171"/>
    </row>
    <row r="451" spans="1:7" s="12" customFormat="1" x14ac:dyDescent="0.2">
      <c r="A451" s="257"/>
      <c r="B451" s="258"/>
      <c r="C451" s="258"/>
      <c r="D451" s="258"/>
      <c r="E451" s="258"/>
      <c r="F451" s="300"/>
      <c r="G451" s="171"/>
    </row>
    <row r="452" spans="1:7" s="12" customFormat="1" x14ac:dyDescent="0.2">
      <c r="A452" s="257"/>
      <c r="B452" s="258"/>
      <c r="C452" s="258"/>
      <c r="D452" s="258"/>
      <c r="E452" s="258"/>
      <c r="F452" s="300"/>
      <c r="G452" s="171"/>
    </row>
    <row r="453" spans="1:7" s="12" customFormat="1" x14ac:dyDescent="0.2">
      <c r="A453" s="257"/>
      <c r="B453" s="258"/>
      <c r="C453" s="258"/>
      <c r="D453" s="258"/>
      <c r="E453" s="258"/>
      <c r="F453" s="300"/>
      <c r="G453" s="171"/>
    </row>
    <row r="454" spans="1:7" s="12" customFormat="1" x14ac:dyDescent="0.2">
      <c r="A454" s="257"/>
      <c r="B454" s="258"/>
      <c r="C454" s="258"/>
      <c r="D454" s="258"/>
      <c r="E454" s="258"/>
      <c r="F454" s="300"/>
      <c r="G454" s="171"/>
    </row>
    <row r="455" spans="1:7" s="12" customFormat="1" x14ac:dyDescent="0.2">
      <c r="A455" s="257"/>
      <c r="B455" s="258"/>
      <c r="C455" s="258"/>
      <c r="D455" s="258"/>
      <c r="E455" s="258"/>
      <c r="F455" s="300"/>
      <c r="G455" s="171"/>
    </row>
    <row r="456" spans="1:7" s="12" customFormat="1" x14ac:dyDescent="0.2">
      <c r="A456" s="257"/>
      <c r="B456" s="258"/>
      <c r="C456" s="258"/>
      <c r="D456" s="258"/>
      <c r="E456" s="258"/>
      <c r="F456" s="300"/>
      <c r="G456" s="171"/>
    </row>
    <row r="457" spans="1:7" s="12" customFormat="1" x14ac:dyDescent="0.2">
      <c r="A457" s="257"/>
      <c r="B457" s="258"/>
      <c r="C457" s="258"/>
      <c r="D457" s="258"/>
      <c r="E457" s="258"/>
      <c r="F457" s="300"/>
      <c r="G457" s="171"/>
    </row>
    <row r="458" spans="1:7" s="12" customFormat="1" x14ac:dyDescent="0.2">
      <c r="A458" s="257"/>
      <c r="B458" s="258"/>
      <c r="C458" s="258"/>
      <c r="D458" s="258"/>
      <c r="E458" s="258"/>
      <c r="F458" s="300"/>
      <c r="G458" s="171"/>
    </row>
    <row r="459" spans="1:7" s="12" customFormat="1" x14ac:dyDescent="0.2">
      <c r="A459" s="257"/>
      <c r="B459" s="258"/>
      <c r="C459" s="258"/>
      <c r="D459" s="258"/>
      <c r="E459" s="258"/>
      <c r="F459" s="300"/>
      <c r="G459" s="171"/>
    </row>
    <row r="460" spans="1:7" s="12" customFormat="1" x14ac:dyDescent="0.2">
      <c r="A460" s="257"/>
      <c r="B460" s="258"/>
      <c r="C460" s="258"/>
      <c r="D460" s="258"/>
      <c r="E460" s="258"/>
      <c r="F460" s="300"/>
      <c r="G460" s="171"/>
    </row>
    <row r="461" spans="1:7" s="12" customFormat="1" x14ac:dyDescent="0.2">
      <c r="A461" s="257"/>
      <c r="B461" s="258"/>
      <c r="C461" s="258"/>
      <c r="D461" s="258"/>
      <c r="E461" s="258"/>
      <c r="F461" s="300"/>
      <c r="G461" s="171"/>
    </row>
    <row r="462" spans="1:7" s="12" customFormat="1" x14ac:dyDescent="0.2">
      <c r="A462" s="257"/>
      <c r="B462" s="258"/>
      <c r="C462" s="258"/>
      <c r="D462" s="258"/>
      <c r="E462" s="258"/>
      <c r="F462" s="300"/>
      <c r="G462" s="171"/>
    </row>
    <row r="463" spans="1:7" s="12" customFormat="1" x14ac:dyDescent="0.2">
      <c r="A463" s="257"/>
      <c r="B463" s="258"/>
      <c r="C463" s="258"/>
      <c r="D463" s="258"/>
      <c r="E463" s="258"/>
      <c r="F463" s="300"/>
      <c r="G463" s="171"/>
    </row>
    <row r="464" spans="1:7" s="12" customFormat="1" x14ac:dyDescent="0.2">
      <c r="A464" s="257"/>
      <c r="B464" s="258"/>
      <c r="C464" s="258"/>
      <c r="D464" s="258"/>
      <c r="E464" s="258"/>
      <c r="F464" s="300"/>
      <c r="G464" s="171"/>
    </row>
    <row r="465" spans="1:7" s="12" customFormat="1" x14ac:dyDescent="0.2">
      <c r="A465" s="257"/>
      <c r="B465" s="258"/>
      <c r="C465" s="258"/>
      <c r="D465" s="258"/>
      <c r="E465" s="258"/>
      <c r="F465" s="300"/>
      <c r="G465" s="171"/>
    </row>
    <row r="466" spans="1:7" s="12" customFormat="1" x14ac:dyDescent="0.2">
      <c r="A466" s="257"/>
      <c r="B466" s="258"/>
      <c r="C466" s="258"/>
      <c r="D466" s="258"/>
      <c r="E466" s="258"/>
      <c r="F466" s="300"/>
      <c r="G466" s="171"/>
    </row>
    <row r="467" spans="1:7" s="12" customFormat="1" x14ac:dyDescent="0.2">
      <c r="A467" s="257"/>
      <c r="B467" s="258"/>
      <c r="C467" s="258"/>
      <c r="D467" s="258"/>
      <c r="E467" s="258"/>
      <c r="F467" s="300"/>
      <c r="G467" s="171"/>
    </row>
    <row r="468" spans="1:7" s="12" customFormat="1" x14ac:dyDescent="0.2">
      <c r="A468" s="257"/>
      <c r="B468" s="258"/>
      <c r="C468" s="258"/>
      <c r="D468" s="258"/>
      <c r="E468" s="258"/>
      <c r="F468" s="300"/>
      <c r="G468" s="171"/>
    </row>
    <row r="469" spans="1:7" s="12" customFormat="1" x14ac:dyDescent="0.2">
      <c r="A469" s="257"/>
      <c r="B469" s="258"/>
      <c r="C469" s="258"/>
      <c r="D469" s="258"/>
      <c r="E469" s="258"/>
      <c r="F469" s="300"/>
      <c r="G469" s="171"/>
    </row>
    <row r="470" spans="1:7" s="12" customFormat="1" x14ac:dyDescent="0.2">
      <c r="A470" s="257"/>
      <c r="B470" s="258"/>
      <c r="C470" s="258"/>
      <c r="D470" s="258"/>
      <c r="E470" s="258"/>
      <c r="F470" s="300"/>
      <c r="G470" s="171"/>
    </row>
    <row r="471" spans="1:7" s="12" customFormat="1" x14ac:dyDescent="0.2">
      <c r="A471" s="257"/>
      <c r="B471" s="258"/>
      <c r="C471" s="258"/>
      <c r="D471" s="258"/>
      <c r="E471" s="258"/>
      <c r="F471" s="300"/>
      <c r="G471" s="171"/>
    </row>
    <row r="472" spans="1:7" s="12" customFormat="1" x14ac:dyDescent="0.2">
      <c r="A472" s="257"/>
      <c r="B472" s="258"/>
      <c r="C472" s="258"/>
      <c r="D472" s="258"/>
      <c r="E472" s="258"/>
      <c r="F472" s="300"/>
      <c r="G472" s="171"/>
    </row>
    <row r="473" spans="1:7" s="12" customFormat="1" x14ac:dyDescent="0.2">
      <c r="A473" s="257"/>
      <c r="B473" s="258"/>
      <c r="C473" s="258"/>
      <c r="D473" s="258"/>
      <c r="E473" s="258"/>
      <c r="F473" s="300"/>
      <c r="G473" s="171"/>
    </row>
    <row r="474" spans="1:7" s="12" customFormat="1" x14ac:dyDescent="0.2">
      <c r="A474" s="257"/>
      <c r="B474" s="258"/>
      <c r="C474" s="258"/>
      <c r="D474" s="258"/>
      <c r="E474" s="258"/>
      <c r="F474" s="300"/>
      <c r="G474" s="171"/>
    </row>
    <row r="475" spans="1:7" s="12" customFormat="1" x14ac:dyDescent="0.2">
      <c r="A475" s="257"/>
      <c r="B475" s="258"/>
      <c r="C475" s="258"/>
      <c r="D475" s="258"/>
      <c r="E475" s="258"/>
      <c r="F475" s="300"/>
      <c r="G475" s="171"/>
    </row>
    <row r="476" spans="1:7" s="12" customFormat="1" x14ac:dyDescent="0.2">
      <c r="A476" s="257"/>
      <c r="B476" s="258"/>
      <c r="C476" s="258"/>
      <c r="D476" s="258"/>
      <c r="E476" s="258"/>
      <c r="F476" s="300"/>
      <c r="G476" s="171"/>
    </row>
    <row r="477" spans="1:7" s="12" customFormat="1" x14ac:dyDescent="0.2">
      <c r="A477" s="257"/>
      <c r="B477" s="258"/>
      <c r="C477" s="258"/>
      <c r="D477" s="258"/>
      <c r="E477" s="258"/>
      <c r="F477" s="300"/>
      <c r="G477" s="171"/>
    </row>
    <row r="478" spans="1:7" s="12" customFormat="1" x14ac:dyDescent="0.2">
      <c r="A478" s="257"/>
      <c r="B478" s="258"/>
      <c r="C478" s="258"/>
      <c r="D478" s="258"/>
      <c r="E478" s="258"/>
      <c r="F478" s="300"/>
      <c r="G478" s="171"/>
    </row>
    <row r="479" spans="1:7" s="12" customFormat="1" x14ac:dyDescent="0.2">
      <c r="A479" s="257"/>
      <c r="B479" s="258"/>
      <c r="C479" s="258"/>
      <c r="D479" s="258"/>
      <c r="E479" s="258"/>
      <c r="F479" s="300"/>
      <c r="G479" s="171"/>
    </row>
    <row r="480" spans="1:7" s="12" customFormat="1" x14ac:dyDescent="0.2">
      <c r="A480" s="257"/>
      <c r="B480" s="258"/>
      <c r="C480" s="258"/>
      <c r="D480" s="258"/>
      <c r="E480" s="258"/>
      <c r="F480" s="300"/>
      <c r="G480" s="171"/>
    </row>
    <row r="481" spans="1:7" s="12" customFormat="1" x14ac:dyDescent="0.2">
      <c r="A481" s="257"/>
      <c r="B481" s="258"/>
      <c r="C481" s="258"/>
      <c r="D481" s="258"/>
      <c r="E481" s="258"/>
      <c r="F481" s="300"/>
      <c r="G481" s="171"/>
    </row>
    <row r="482" spans="1:7" s="12" customFormat="1" x14ac:dyDescent="0.2">
      <c r="A482" s="257"/>
      <c r="B482" s="258"/>
      <c r="C482" s="258"/>
      <c r="D482" s="258"/>
      <c r="E482" s="258"/>
      <c r="F482" s="300"/>
      <c r="G482" s="171"/>
    </row>
    <row r="483" spans="1:7" s="12" customFormat="1" x14ac:dyDescent="0.2">
      <c r="A483" s="257"/>
      <c r="B483" s="258"/>
      <c r="C483" s="258"/>
      <c r="D483" s="258"/>
      <c r="E483" s="258"/>
      <c r="F483" s="300"/>
      <c r="G483" s="171"/>
    </row>
    <row r="484" spans="1:7" s="12" customFormat="1" x14ac:dyDescent="0.2">
      <c r="A484" s="257"/>
      <c r="B484" s="258"/>
      <c r="C484" s="258"/>
      <c r="D484" s="258"/>
      <c r="E484" s="258"/>
      <c r="F484" s="300"/>
      <c r="G484" s="171"/>
    </row>
    <row r="485" spans="1:7" s="12" customFormat="1" x14ac:dyDescent="0.2">
      <c r="A485" s="257"/>
      <c r="B485" s="258"/>
      <c r="C485" s="258"/>
      <c r="D485" s="258"/>
      <c r="E485" s="258"/>
      <c r="F485" s="300"/>
      <c r="G485" s="171"/>
    </row>
    <row r="486" spans="1:7" s="12" customFormat="1" x14ac:dyDescent="0.2">
      <c r="A486" s="257"/>
      <c r="B486" s="258"/>
      <c r="C486" s="258"/>
      <c r="D486" s="258"/>
      <c r="E486" s="258"/>
      <c r="F486" s="300"/>
      <c r="G486" s="171"/>
    </row>
    <row r="487" spans="1:7" s="12" customFormat="1" x14ac:dyDescent="0.2">
      <c r="A487" s="257"/>
      <c r="B487" s="258"/>
      <c r="C487" s="258"/>
      <c r="D487" s="258"/>
      <c r="E487" s="258"/>
      <c r="F487" s="300"/>
      <c r="G487" s="171"/>
    </row>
    <row r="488" spans="1:7" s="12" customFormat="1" x14ac:dyDescent="0.2">
      <c r="A488" s="257"/>
      <c r="B488" s="258"/>
      <c r="C488" s="258"/>
      <c r="D488" s="258"/>
      <c r="E488" s="258"/>
      <c r="F488" s="300"/>
      <c r="G488" s="171"/>
    </row>
    <row r="489" spans="1:7" s="12" customFormat="1" x14ac:dyDescent="0.2">
      <c r="A489" s="257"/>
      <c r="B489" s="258"/>
      <c r="C489" s="258"/>
      <c r="D489" s="258"/>
      <c r="E489" s="258"/>
      <c r="F489" s="300"/>
      <c r="G489" s="171"/>
    </row>
    <row r="490" spans="1:7" s="12" customFormat="1" x14ac:dyDescent="0.2">
      <c r="A490" s="257"/>
      <c r="B490" s="258"/>
      <c r="C490" s="258"/>
      <c r="D490" s="258"/>
      <c r="E490" s="258"/>
      <c r="F490" s="300"/>
      <c r="G490" s="171"/>
    </row>
    <row r="491" spans="1:7" s="12" customFormat="1" x14ac:dyDescent="0.2">
      <c r="A491" s="257"/>
      <c r="B491" s="258"/>
      <c r="C491" s="258"/>
      <c r="D491" s="258"/>
      <c r="E491" s="258"/>
      <c r="F491" s="300"/>
      <c r="G491" s="171"/>
    </row>
    <row r="492" spans="1:7" s="12" customFormat="1" x14ac:dyDescent="0.2">
      <c r="A492" s="257"/>
      <c r="B492" s="258"/>
      <c r="C492" s="258"/>
      <c r="D492" s="258"/>
      <c r="E492" s="258"/>
      <c r="F492" s="300"/>
      <c r="G492" s="171"/>
    </row>
    <row r="493" spans="1:7" s="12" customFormat="1" x14ac:dyDescent="0.2">
      <c r="A493" s="257"/>
      <c r="B493" s="258"/>
      <c r="C493" s="258"/>
      <c r="D493" s="258"/>
      <c r="E493" s="258"/>
      <c r="F493" s="300"/>
      <c r="G493" s="171"/>
    </row>
    <row r="494" spans="1:7" s="12" customFormat="1" x14ac:dyDescent="0.2">
      <c r="A494" s="257"/>
      <c r="B494" s="258"/>
      <c r="C494" s="258"/>
      <c r="D494" s="258"/>
      <c r="E494" s="258"/>
      <c r="F494" s="300"/>
      <c r="G494" s="171"/>
    </row>
    <row r="495" spans="1:7" s="12" customFormat="1" x14ac:dyDescent="0.2">
      <c r="A495" s="257"/>
      <c r="B495" s="258"/>
      <c r="C495" s="258"/>
      <c r="D495" s="258"/>
      <c r="E495" s="258"/>
      <c r="F495" s="300"/>
      <c r="G495" s="171"/>
    </row>
    <row r="496" spans="1:7" s="12" customFormat="1" x14ac:dyDescent="0.2">
      <c r="A496" s="257"/>
      <c r="B496" s="258"/>
      <c r="C496" s="258"/>
      <c r="D496" s="258"/>
      <c r="E496" s="258"/>
      <c r="F496" s="300"/>
      <c r="G496" s="171"/>
    </row>
    <row r="497" spans="1:7" s="12" customFormat="1" x14ac:dyDescent="0.2">
      <c r="A497" s="257"/>
      <c r="B497" s="258"/>
      <c r="C497" s="258"/>
      <c r="D497" s="258"/>
      <c r="E497" s="258"/>
      <c r="F497" s="300"/>
      <c r="G497" s="171"/>
    </row>
    <row r="498" spans="1:7" s="12" customFormat="1" x14ac:dyDescent="0.2">
      <c r="A498" s="257"/>
      <c r="B498" s="258"/>
      <c r="C498" s="258"/>
      <c r="D498" s="258"/>
      <c r="E498" s="258"/>
      <c r="F498" s="300"/>
      <c r="G498" s="171"/>
    </row>
    <row r="499" spans="1:7" s="12" customFormat="1" x14ac:dyDescent="0.2">
      <c r="A499" s="257"/>
      <c r="B499" s="258"/>
      <c r="C499" s="258"/>
      <c r="D499" s="258"/>
      <c r="E499" s="258"/>
      <c r="F499" s="300"/>
      <c r="G499" s="171"/>
    </row>
    <row r="500" spans="1:7" s="12" customFormat="1" x14ac:dyDescent="0.2">
      <c r="A500" s="257"/>
      <c r="B500" s="258"/>
      <c r="C500" s="258"/>
      <c r="D500" s="258"/>
      <c r="E500" s="258"/>
      <c r="F500" s="300"/>
      <c r="G500" s="171"/>
    </row>
    <row r="501" spans="1:7" s="12" customFormat="1" x14ac:dyDescent="0.2">
      <c r="A501" s="257"/>
      <c r="B501" s="258"/>
      <c r="C501" s="258"/>
      <c r="D501" s="258"/>
      <c r="E501" s="258"/>
      <c r="F501" s="300"/>
      <c r="G501" s="171"/>
    </row>
    <row r="502" spans="1:7" s="12" customFormat="1" x14ac:dyDescent="0.2">
      <c r="A502" s="257"/>
      <c r="B502" s="258"/>
      <c r="C502" s="258"/>
      <c r="D502" s="258"/>
      <c r="E502" s="258"/>
      <c r="F502" s="300"/>
      <c r="G502" s="171"/>
    </row>
    <row r="503" spans="1:7" s="12" customFormat="1" x14ac:dyDescent="0.2">
      <c r="A503" s="257"/>
      <c r="B503" s="258"/>
      <c r="C503" s="258"/>
      <c r="D503" s="258"/>
      <c r="E503" s="258"/>
      <c r="F503" s="300"/>
      <c r="G503" s="171"/>
    </row>
    <row r="504" spans="1:7" s="12" customFormat="1" x14ac:dyDescent="0.2">
      <c r="A504" s="257"/>
      <c r="B504" s="258"/>
      <c r="C504" s="258"/>
      <c r="D504" s="258"/>
      <c r="E504" s="258"/>
      <c r="F504" s="300"/>
      <c r="G504" s="171"/>
    </row>
    <row r="505" spans="1:7" s="12" customFormat="1" x14ac:dyDescent="0.2">
      <c r="A505" s="257"/>
      <c r="B505" s="258"/>
      <c r="C505" s="258"/>
      <c r="D505" s="258"/>
      <c r="E505" s="258"/>
      <c r="F505" s="300"/>
      <c r="G505" s="171"/>
    </row>
    <row r="506" spans="1:7" s="12" customFormat="1" x14ac:dyDescent="0.2">
      <c r="A506" s="257"/>
      <c r="B506" s="258"/>
      <c r="C506" s="258"/>
      <c r="D506" s="258"/>
      <c r="E506" s="258"/>
      <c r="F506" s="300"/>
      <c r="G506" s="171"/>
    </row>
    <row r="507" spans="1:7" s="12" customFormat="1" x14ac:dyDescent="0.2">
      <c r="A507" s="257"/>
      <c r="B507" s="258"/>
      <c r="C507" s="258"/>
      <c r="D507" s="258"/>
      <c r="E507" s="258"/>
      <c r="F507" s="300"/>
      <c r="G507" s="171"/>
    </row>
    <row r="508" spans="1:7" s="12" customFormat="1" x14ac:dyDescent="0.2">
      <c r="A508" s="257"/>
      <c r="B508" s="258"/>
      <c r="C508" s="258"/>
      <c r="D508" s="258"/>
      <c r="E508" s="258"/>
      <c r="F508" s="300"/>
      <c r="G508" s="171"/>
    </row>
    <row r="509" spans="1:7" s="12" customFormat="1" x14ac:dyDescent="0.2">
      <c r="A509" s="257"/>
      <c r="B509" s="258"/>
      <c r="C509" s="258"/>
      <c r="D509" s="258"/>
      <c r="E509" s="258"/>
      <c r="F509" s="300"/>
      <c r="G509" s="171"/>
    </row>
    <row r="510" spans="1:7" s="12" customFormat="1" x14ac:dyDescent="0.2">
      <c r="A510" s="257"/>
      <c r="B510" s="258"/>
      <c r="C510" s="258"/>
      <c r="D510" s="258"/>
      <c r="E510" s="258"/>
      <c r="F510" s="300"/>
      <c r="G510" s="171"/>
    </row>
    <row r="511" spans="1:7" s="12" customFormat="1" x14ac:dyDescent="0.2">
      <c r="A511" s="257"/>
      <c r="B511" s="258"/>
      <c r="C511" s="258"/>
      <c r="D511" s="258"/>
      <c r="E511" s="258"/>
      <c r="F511" s="300"/>
      <c r="G511" s="171"/>
    </row>
    <row r="512" spans="1:7" s="12" customFormat="1" x14ac:dyDescent="0.2">
      <c r="A512" s="257"/>
      <c r="B512" s="258"/>
      <c r="C512" s="258"/>
      <c r="D512" s="258"/>
      <c r="E512" s="258"/>
      <c r="F512" s="300"/>
      <c r="G512" s="171"/>
    </row>
    <row r="513" spans="1:7" s="12" customFormat="1" x14ac:dyDescent="0.2">
      <c r="A513" s="257"/>
      <c r="B513" s="258"/>
      <c r="C513" s="258"/>
      <c r="D513" s="258"/>
      <c r="E513" s="258"/>
      <c r="F513" s="300"/>
      <c r="G513" s="171"/>
    </row>
    <row r="514" spans="1:7" s="12" customFormat="1" x14ac:dyDescent="0.2">
      <c r="A514" s="257"/>
      <c r="B514" s="258"/>
      <c r="C514" s="258"/>
      <c r="D514" s="258"/>
      <c r="E514" s="258"/>
      <c r="F514" s="300"/>
      <c r="G514" s="171"/>
    </row>
    <row r="515" spans="1:7" s="12" customFormat="1" x14ac:dyDescent="0.2">
      <c r="A515" s="257"/>
      <c r="B515" s="258"/>
      <c r="C515" s="258"/>
      <c r="D515" s="258"/>
      <c r="E515" s="258"/>
      <c r="F515" s="300"/>
      <c r="G515" s="171"/>
    </row>
    <row r="516" spans="1:7" s="12" customFormat="1" x14ac:dyDescent="0.2">
      <c r="A516" s="257"/>
      <c r="B516" s="258"/>
      <c r="C516" s="258"/>
      <c r="D516" s="258"/>
      <c r="E516" s="258"/>
      <c r="F516" s="300"/>
      <c r="G516" s="171"/>
    </row>
    <row r="517" spans="1:7" s="12" customFormat="1" x14ac:dyDescent="0.2">
      <c r="A517" s="257"/>
      <c r="B517" s="258"/>
      <c r="C517" s="258"/>
      <c r="D517" s="258"/>
      <c r="E517" s="258"/>
      <c r="F517" s="300"/>
      <c r="G517" s="171"/>
    </row>
    <row r="518" spans="1:7" s="12" customFormat="1" x14ac:dyDescent="0.2">
      <c r="A518" s="257"/>
      <c r="B518" s="258"/>
      <c r="C518" s="258"/>
      <c r="D518" s="258"/>
      <c r="E518" s="258"/>
      <c r="F518" s="300"/>
      <c r="G518" s="171"/>
    </row>
    <row r="519" spans="1:7" s="12" customFormat="1" x14ac:dyDescent="0.2">
      <c r="A519" s="257"/>
      <c r="B519" s="258"/>
      <c r="C519" s="258"/>
      <c r="D519" s="258"/>
      <c r="E519" s="258"/>
      <c r="F519" s="300"/>
      <c r="G519" s="171"/>
    </row>
    <row r="520" spans="1:7" s="12" customFormat="1" x14ac:dyDescent="0.2">
      <c r="A520" s="257"/>
      <c r="B520" s="258"/>
      <c r="C520" s="258"/>
      <c r="D520" s="258"/>
      <c r="E520" s="258"/>
      <c r="F520" s="300"/>
      <c r="G520" s="171"/>
    </row>
    <row r="521" spans="1:7" s="12" customFormat="1" x14ac:dyDescent="0.2">
      <c r="A521" s="257"/>
      <c r="B521" s="258"/>
      <c r="C521" s="258"/>
      <c r="D521" s="258"/>
      <c r="E521" s="258"/>
      <c r="F521" s="300"/>
      <c r="G521" s="171"/>
    </row>
    <row r="522" spans="1:7" s="12" customFormat="1" x14ac:dyDescent="0.2">
      <c r="A522" s="257"/>
      <c r="B522" s="258"/>
      <c r="C522" s="258"/>
      <c r="D522" s="258"/>
      <c r="E522" s="258"/>
      <c r="F522" s="300"/>
      <c r="G522" s="171"/>
    </row>
    <row r="523" spans="1:7" s="12" customFormat="1" x14ac:dyDescent="0.2">
      <c r="A523" s="257"/>
      <c r="B523" s="258"/>
      <c r="C523" s="258"/>
      <c r="D523" s="258"/>
      <c r="E523" s="258"/>
      <c r="F523" s="300"/>
      <c r="G523" s="171"/>
    </row>
    <row r="524" spans="1:7" s="12" customFormat="1" x14ac:dyDescent="0.2">
      <c r="A524" s="257"/>
      <c r="B524" s="258"/>
      <c r="C524" s="258"/>
      <c r="D524" s="258"/>
      <c r="E524" s="258"/>
      <c r="F524" s="300"/>
      <c r="G524" s="171"/>
    </row>
    <row r="525" spans="1:7" s="12" customFormat="1" x14ac:dyDescent="0.2">
      <c r="A525" s="257"/>
      <c r="B525" s="258"/>
      <c r="C525" s="258"/>
      <c r="D525" s="258"/>
      <c r="E525" s="258"/>
      <c r="F525" s="300"/>
      <c r="G525" s="171"/>
    </row>
    <row r="526" spans="1:7" s="12" customFormat="1" x14ac:dyDescent="0.2">
      <c r="A526" s="257"/>
      <c r="B526" s="258"/>
      <c r="C526" s="258"/>
      <c r="D526" s="258"/>
      <c r="E526" s="258"/>
      <c r="F526" s="300"/>
      <c r="G526" s="171"/>
    </row>
    <row r="527" spans="1:7" s="12" customFormat="1" x14ac:dyDescent="0.2">
      <c r="A527" s="257"/>
      <c r="B527" s="258"/>
      <c r="C527" s="258"/>
      <c r="D527" s="258"/>
      <c r="E527" s="258"/>
      <c r="F527" s="300"/>
      <c r="G527" s="171"/>
    </row>
    <row r="528" spans="1:7" s="12" customFormat="1" x14ac:dyDescent="0.2">
      <c r="A528" s="257"/>
      <c r="B528" s="258"/>
      <c r="C528" s="258"/>
      <c r="D528" s="258"/>
      <c r="E528" s="258"/>
      <c r="F528" s="300"/>
      <c r="G528" s="171"/>
    </row>
    <row r="529" spans="1:7" s="12" customFormat="1" x14ac:dyDescent="0.2">
      <c r="A529" s="257"/>
      <c r="B529" s="258"/>
      <c r="C529" s="258"/>
      <c r="D529" s="258"/>
      <c r="E529" s="258"/>
      <c r="F529" s="300"/>
      <c r="G529" s="171"/>
    </row>
    <row r="530" spans="1:7" s="12" customFormat="1" x14ac:dyDescent="0.2">
      <c r="A530" s="257"/>
      <c r="B530" s="258"/>
      <c r="C530" s="258"/>
      <c r="D530" s="258"/>
      <c r="E530" s="258"/>
      <c r="F530" s="300"/>
      <c r="G530" s="171"/>
    </row>
    <row r="531" spans="1:7" s="12" customFormat="1" x14ac:dyDescent="0.2">
      <c r="A531" s="257"/>
      <c r="B531" s="258"/>
      <c r="C531" s="258"/>
      <c r="D531" s="258"/>
      <c r="E531" s="258"/>
      <c r="F531" s="300"/>
      <c r="G531" s="171"/>
    </row>
    <row r="532" spans="1:7" s="12" customFormat="1" x14ac:dyDescent="0.2">
      <c r="A532" s="257"/>
      <c r="B532" s="258"/>
      <c r="C532" s="258"/>
      <c r="D532" s="258"/>
      <c r="E532" s="258"/>
      <c r="F532" s="300"/>
      <c r="G532" s="171"/>
    </row>
    <row r="533" spans="1:7" s="12" customFormat="1" x14ac:dyDescent="0.2">
      <c r="A533" s="257"/>
      <c r="B533" s="258"/>
      <c r="C533" s="258"/>
      <c r="D533" s="258"/>
      <c r="E533" s="258"/>
      <c r="F533" s="300"/>
      <c r="G533" s="171"/>
    </row>
    <row r="534" spans="1:7" s="12" customFormat="1" x14ac:dyDescent="0.2">
      <c r="A534" s="257"/>
      <c r="B534" s="258"/>
      <c r="C534" s="258"/>
      <c r="D534" s="258"/>
      <c r="E534" s="258"/>
      <c r="F534" s="300"/>
      <c r="G534" s="171"/>
    </row>
    <row r="535" spans="1:7" s="12" customFormat="1" x14ac:dyDescent="0.2">
      <c r="A535" s="257"/>
      <c r="B535" s="258"/>
      <c r="C535" s="258"/>
      <c r="D535" s="258"/>
      <c r="E535" s="258"/>
      <c r="F535" s="300"/>
      <c r="G535" s="171"/>
    </row>
    <row r="536" spans="1:7" s="12" customFormat="1" x14ac:dyDescent="0.2">
      <c r="A536" s="257"/>
      <c r="B536" s="258"/>
      <c r="C536" s="258"/>
      <c r="D536" s="258"/>
      <c r="E536" s="258"/>
      <c r="F536" s="300"/>
      <c r="G536" s="171"/>
    </row>
    <row r="537" spans="1:7" s="12" customFormat="1" x14ac:dyDescent="0.2">
      <c r="A537" s="257"/>
      <c r="B537" s="258"/>
      <c r="C537" s="258"/>
      <c r="D537" s="258"/>
      <c r="E537" s="258"/>
      <c r="F537" s="300"/>
      <c r="G537" s="171"/>
    </row>
    <row r="538" spans="1:7" s="12" customFormat="1" x14ac:dyDescent="0.2">
      <c r="A538" s="257"/>
      <c r="B538" s="258"/>
      <c r="C538" s="258"/>
      <c r="D538" s="258"/>
      <c r="E538" s="258"/>
      <c r="F538" s="300"/>
      <c r="G538" s="171"/>
    </row>
    <row r="539" spans="1:7" s="12" customFormat="1" x14ac:dyDescent="0.2">
      <c r="A539" s="257"/>
      <c r="B539" s="258"/>
      <c r="C539" s="258"/>
      <c r="D539" s="258"/>
      <c r="E539" s="258"/>
      <c r="F539" s="300"/>
      <c r="G539" s="171"/>
    </row>
    <row r="540" spans="1:7" s="12" customFormat="1" x14ac:dyDescent="0.2">
      <c r="A540" s="257"/>
      <c r="B540" s="258"/>
      <c r="C540" s="258"/>
      <c r="D540" s="258"/>
      <c r="E540" s="258"/>
      <c r="F540" s="300"/>
      <c r="G540" s="171"/>
    </row>
    <row r="541" spans="1:7" s="12" customFormat="1" x14ac:dyDescent="0.2">
      <c r="A541" s="257"/>
      <c r="B541" s="258"/>
      <c r="C541" s="258"/>
      <c r="D541" s="258"/>
      <c r="E541" s="258"/>
      <c r="F541" s="300"/>
      <c r="G541" s="171"/>
    </row>
    <row r="542" spans="1:7" s="12" customFormat="1" x14ac:dyDescent="0.2">
      <c r="A542" s="257"/>
      <c r="B542" s="258"/>
      <c r="C542" s="258"/>
      <c r="D542" s="258"/>
      <c r="E542" s="258"/>
      <c r="F542" s="300"/>
      <c r="G542" s="171"/>
    </row>
    <row r="543" spans="1:7" s="12" customFormat="1" x14ac:dyDescent="0.2">
      <c r="A543" s="257"/>
      <c r="B543" s="258"/>
      <c r="C543" s="258"/>
      <c r="D543" s="258"/>
      <c r="E543" s="258"/>
      <c r="F543" s="300"/>
      <c r="G543" s="171"/>
    </row>
    <row r="544" spans="1:7" s="12" customFormat="1" x14ac:dyDescent="0.2">
      <c r="A544" s="257"/>
      <c r="B544" s="258"/>
      <c r="C544" s="258"/>
      <c r="D544" s="258"/>
      <c r="E544" s="258"/>
      <c r="F544" s="300"/>
      <c r="G544" s="171"/>
    </row>
    <row r="545" spans="1:7" s="12" customFormat="1" x14ac:dyDescent="0.2">
      <c r="A545" s="257"/>
      <c r="B545" s="258"/>
      <c r="C545" s="258"/>
      <c r="D545" s="258"/>
      <c r="E545" s="258"/>
      <c r="F545" s="300"/>
      <c r="G545" s="171"/>
    </row>
    <row r="546" spans="1:7" s="12" customFormat="1" x14ac:dyDescent="0.2">
      <c r="A546" s="257"/>
      <c r="B546" s="258"/>
      <c r="C546" s="258"/>
      <c r="D546" s="258"/>
      <c r="E546" s="258"/>
      <c r="F546" s="300"/>
      <c r="G546" s="171"/>
    </row>
    <row r="547" spans="1:7" s="12" customFormat="1" x14ac:dyDescent="0.2">
      <c r="A547" s="257"/>
      <c r="B547" s="258"/>
      <c r="C547" s="258"/>
      <c r="D547" s="258"/>
      <c r="E547" s="258"/>
      <c r="F547" s="300"/>
      <c r="G547" s="171"/>
    </row>
    <row r="548" spans="1:7" s="12" customFormat="1" x14ac:dyDescent="0.2">
      <c r="A548" s="257"/>
      <c r="B548" s="258"/>
      <c r="C548" s="258"/>
      <c r="D548" s="258"/>
      <c r="E548" s="258"/>
      <c r="F548" s="300"/>
      <c r="G548" s="171"/>
    </row>
    <row r="549" spans="1:7" s="12" customFormat="1" x14ac:dyDescent="0.2">
      <c r="A549" s="257"/>
      <c r="B549" s="258"/>
      <c r="C549" s="258"/>
      <c r="D549" s="258"/>
      <c r="E549" s="258"/>
      <c r="F549" s="300"/>
      <c r="G549" s="171"/>
    </row>
    <row r="550" spans="1:7" s="12" customFormat="1" x14ac:dyDescent="0.2">
      <c r="A550" s="257"/>
      <c r="B550" s="258"/>
      <c r="C550" s="258"/>
      <c r="D550" s="258"/>
      <c r="E550" s="258"/>
      <c r="F550" s="300"/>
      <c r="G550" s="171"/>
    </row>
    <row r="551" spans="1:7" s="12" customFormat="1" x14ac:dyDescent="0.2">
      <c r="A551" s="257"/>
      <c r="B551" s="258"/>
      <c r="C551" s="258"/>
      <c r="D551" s="258"/>
      <c r="E551" s="258"/>
      <c r="F551" s="300"/>
      <c r="G551" s="171"/>
    </row>
    <row r="552" spans="1:7" s="12" customFormat="1" x14ac:dyDescent="0.2">
      <c r="A552" s="257"/>
      <c r="B552" s="258"/>
      <c r="C552" s="258"/>
      <c r="D552" s="258"/>
      <c r="E552" s="258"/>
      <c r="F552" s="300"/>
      <c r="G552" s="171"/>
    </row>
    <row r="553" spans="1:7" s="12" customFormat="1" x14ac:dyDescent="0.2">
      <c r="A553" s="257"/>
      <c r="B553" s="258"/>
      <c r="C553" s="258"/>
      <c r="D553" s="258"/>
      <c r="E553" s="258"/>
      <c r="F553" s="300"/>
      <c r="G553" s="171"/>
    </row>
    <row r="554" spans="1:7" s="12" customFormat="1" x14ac:dyDescent="0.2">
      <c r="A554" s="257"/>
      <c r="B554" s="258"/>
      <c r="C554" s="258"/>
      <c r="D554" s="258"/>
      <c r="E554" s="258"/>
      <c r="F554" s="300"/>
      <c r="G554" s="171"/>
    </row>
    <row r="555" spans="1:7" s="12" customFormat="1" x14ac:dyDescent="0.2">
      <c r="A555" s="257"/>
      <c r="B555" s="258"/>
      <c r="C555" s="258"/>
      <c r="D555" s="258"/>
      <c r="E555" s="258"/>
      <c r="F555" s="300"/>
      <c r="G555" s="171"/>
    </row>
    <row r="556" spans="1:7" s="12" customFormat="1" x14ac:dyDescent="0.2">
      <c r="A556" s="257"/>
      <c r="B556" s="258"/>
      <c r="C556" s="258"/>
      <c r="D556" s="258"/>
      <c r="E556" s="258"/>
      <c r="F556" s="300"/>
      <c r="G556" s="171"/>
    </row>
    <row r="557" spans="1:7" s="12" customFormat="1" x14ac:dyDescent="0.2">
      <c r="A557" s="257"/>
      <c r="B557" s="258"/>
      <c r="C557" s="258"/>
      <c r="D557" s="258"/>
      <c r="E557" s="258"/>
      <c r="F557" s="300"/>
      <c r="G557" s="171"/>
    </row>
    <row r="558" spans="1:7" s="12" customFormat="1" x14ac:dyDescent="0.2">
      <c r="A558" s="257"/>
      <c r="B558" s="258"/>
      <c r="C558" s="258"/>
      <c r="D558" s="258"/>
      <c r="E558" s="258"/>
      <c r="F558" s="300"/>
      <c r="G558" s="171"/>
    </row>
    <row r="559" spans="1:7" s="12" customFormat="1" x14ac:dyDescent="0.2">
      <c r="A559" s="257"/>
      <c r="B559" s="258"/>
      <c r="C559" s="258"/>
      <c r="D559" s="258"/>
      <c r="E559" s="258"/>
      <c r="F559" s="300"/>
      <c r="G559" s="171"/>
    </row>
    <row r="560" spans="1:7" s="12" customFormat="1" x14ac:dyDescent="0.2">
      <c r="A560" s="257"/>
      <c r="B560" s="258"/>
      <c r="C560" s="258"/>
      <c r="D560" s="258"/>
      <c r="E560" s="258"/>
      <c r="F560" s="300"/>
      <c r="G560" s="171"/>
    </row>
    <row r="561" spans="1:7" s="12" customFormat="1" x14ac:dyDescent="0.2">
      <c r="A561" s="257"/>
      <c r="B561" s="258"/>
      <c r="C561" s="258"/>
      <c r="D561" s="258"/>
      <c r="E561" s="258"/>
      <c r="F561" s="300"/>
      <c r="G561" s="171"/>
    </row>
    <row r="562" spans="1:7" s="12" customFormat="1" x14ac:dyDescent="0.2">
      <c r="A562" s="257"/>
      <c r="B562" s="258"/>
      <c r="C562" s="258"/>
      <c r="D562" s="258"/>
      <c r="E562" s="258"/>
      <c r="F562" s="300"/>
      <c r="G562" s="171"/>
    </row>
    <row r="563" spans="1:7" s="12" customFormat="1" x14ac:dyDescent="0.2">
      <c r="A563" s="257"/>
      <c r="B563" s="258"/>
      <c r="C563" s="258"/>
      <c r="D563" s="258"/>
      <c r="E563" s="258"/>
      <c r="F563" s="300"/>
      <c r="G563" s="171"/>
    </row>
    <row r="564" spans="1:7" s="12" customFormat="1" x14ac:dyDescent="0.2">
      <c r="A564" s="257"/>
      <c r="B564" s="258"/>
      <c r="C564" s="258"/>
      <c r="D564" s="258"/>
      <c r="E564" s="258"/>
      <c r="F564" s="300"/>
      <c r="G564" s="171"/>
    </row>
    <row r="565" spans="1:7" s="12" customFormat="1" x14ac:dyDescent="0.2">
      <c r="A565" s="257"/>
      <c r="B565" s="258"/>
      <c r="C565" s="258"/>
      <c r="D565" s="258"/>
      <c r="E565" s="258"/>
      <c r="F565" s="300"/>
      <c r="G565" s="171"/>
    </row>
    <row r="566" spans="1:7" s="12" customFormat="1" x14ac:dyDescent="0.2">
      <c r="A566" s="257"/>
      <c r="B566" s="258"/>
      <c r="C566" s="258"/>
      <c r="D566" s="258"/>
      <c r="E566" s="258"/>
      <c r="F566" s="300"/>
      <c r="G566" s="171"/>
    </row>
    <row r="567" spans="1:7" s="12" customFormat="1" x14ac:dyDescent="0.2">
      <c r="A567" s="257"/>
      <c r="B567" s="258"/>
      <c r="C567" s="258"/>
      <c r="D567" s="258"/>
      <c r="E567" s="258"/>
      <c r="F567" s="300"/>
      <c r="G567" s="171"/>
    </row>
    <row r="568" spans="1:7" s="12" customFormat="1" x14ac:dyDescent="0.2">
      <c r="A568" s="257"/>
      <c r="B568" s="258"/>
      <c r="C568" s="258"/>
      <c r="D568" s="258"/>
      <c r="E568" s="258"/>
      <c r="F568" s="300"/>
      <c r="G568" s="171"/>
    </row>
    <row r="569" spans="1:7" s="12" customFormat="1" x14ac:dyDescent="0.2">
      <c r="A569" s="257"/>
      <c r="B569" s="258"/>
      <c r="C569" s="258"/>
      <c r="D569" s="258"/>
      <c r="E569" s="258"/>
      <c r="F569" s="300"/>
      <c r="G569" s="171"/>
    </row>
    <row r="570" spans="1:7" s="12" customFormat="1" x14ac:dyDescent="0.2">
      <c r="A570" s="257"/>
      <c r="B570" s="258"/>
      <c r="C570" s="258"/>
      <c r="D570" s="258"/>
      <c r="E570" s="258"/>
      <c r="F570" s="300"/>
      <c r="G570" s="171"/>
    </row>
    <row r="571" spans="1:7" s="12" customFormat="1" x14ac:dyDescent="0.2">
      <c r="A571" s="257"/>
      <c r="B571" s="258"/>
      <c r="C571" s="258"/>
      <c r="D571" s="258"/>
      <c r="E571" s="258"/>
      <c r="F571" s="300"/>
      <c r="G571" s="171"/>
    </row>
    <row r="572" spans="1:7" s="12" customFormat="1" x14ac:dyDescent="0.2">
      <c r="A572" s="257"/>
      <c r="B572" s="258"/>
      <c r="C572" s="258"/>
      <c r="D572" s="258"/>
      <c r="E572" s="258"/>
      <c r="F572" s="300"/>
      <c r="G572" s="171"/>
    </row>
    <row r="573" spans="1:7" s="12" customFormat="1" x14ac:dyDescent="0.2">
      <c r="A573" s="257"/>
      <c r="B573" s="258"/>
      <c r="C573" s="258"/>
      <c r="D573" s="258"/>
      <c r="E573" s="258"/>
      <c r="F573" s="300"/>
      <c r="G573" s="171"/>
    </row>
    <row r="574" spans="1:7" s="12" customFormat="1" x14ac:dyDescent="0.2">
      <c r="A574" s="257"/>
      <c r="B574" s="258"/>
      <c r="C574" s="258"/>
      <c r="D574" s="258"/>
      <c r="E574" s="258"/>
      <c r="F574" s="300"/>
      <c r="G574" s="171"/>
    </row>
    <row r="575" spans="1:7" s="12" customFormat="1" x14ac:dyDescent="0.2">
      <c r="A575" s="257"/>
      <c r="B575" s="258"/>
      <c r="C575" s="258"/>
      <c r="D575" s="258"/>
      <c r="E575" s="258"/>
      <c r="F575" s="300"/>
      <c r="G575" s="171"/>
    </row>
    <row r="576" spans="1:7" s="12" customFormat="1" x14ac:dyDescent="0.2">
      <c r="A576" s="257"/>
      <c r="B576" s="258"/>
      <c r="C576" s="258"/>
      <c r="D576" s="258"/>
      <c r="E576" s="258"/>
      <c r="F576" s="300"/>
      <c r="G576" s="171"/>
    </row>
    <row r="577" spans="1:7" s="12" customFormat="1" x14ac:dyDescent="0.2">
      <c r="A577" s="257"/>
      <c r="B577" s="258"/>
      <c r="C577" s="258"/>
      <c r="D577" s="258"/>
      <c r="E577" s="258"/>
      <c r="F577" s="300"/>
      <c r="G577" s="171"/>
    </row>
    <row r="578" spans="1:7" s="12" customFormat="1" x14ac:dyDescent="0.2">
      <c r="A578" s="257"/>
      <c r="B578" s="258"/>
      <c r="C578" s="258"/>
      <c r="D578" s="258"/>
      <c r="E578" s="258"/>
      <c r="F578" s="300"/>
      <c r="G578" s="171"/>
    </row>
    <row r="579" spans="1:7" s="12" customFormat="1" x14ac:dyDescent="0.2">
      <c r="A579" s="257"/>
      <c r="B579" s="258"/>
      <c r="C579" s="258"/>
      <c r="D579" s="258"/>
      <c r="E579" s="258"/>
      <c r="F579" s="300"/>
      <c r="G579" s="171"/>
    </row>
    <row r="580" spans="1:7" s="12" customFormat="1" x14ac:dyDescent="0.2">
      <c r="A580" s="257"/>
      <c r="B580" s="258"/>
      <c r="C580" s="258"/>
      <c r="D580" s="258"/>
      <c r="E580" s="258"/>
      <c r="F580" s="300"/>
      <c r="G580" s="171"/>
    </row>
    <row r="581" spans="1:7" s="12" customFormat="1" x14ac:dyDescent="0.2">
      <c r="A581" s="257"/>
      <c r="B581" s="258"/>
      <c r="C581" s="258"/>
      <c r="D581" s="258"/>
      <c r="E581" s="258"/>
      <c r="F581" s="300"/>
      <c r="G581" s="171"/>
    </row>
    <row r="582" spans="1:7" s="12" customFormat="1" x14ac:dyDescent="0.2">
      <c r="A582" s="257"/>
      <c r="B582" s="258"/>
      <c r="C582" s="258"/>
      <c r="D582" s="258"/>
      <c r="E582" s="258"/>
      <c r="F582" s="300"/>
      <c r="G582" s="171"/>
    </row>
    <row r="583" spans="1:7" s="12" customFormat="1" x14ac:dyDescent="0.2">
      <c r="A583" s="257"/>
      <c r="B583" s="258"/>
      <c r="C583" s="258"/>
      <c r="D583" s="258"/>
      <c r="E583" s="258"/>
      <c r="F583" s="300"/>
      <c r="G583" s="171"/>
    </row>
    <row r="584" spans="1:7" s="12" customFormat="1" x14ac:dyDescent="0.2">
      <c r="A584" s="257"/>
      <c r="B584" s="258"/>
      <c r="C584" s="258"/>
      <c r="D584" s="258"/>
      <c r="E584" s="258"/>
      <c r="F584" s="300"/>
      <c r="G584" s="171"/>
    </row>
    <row r="585" spans="1:7" s="12" customFormat="1" x14ac:dyDescent="0.2">
      <c r="A585" s="257"/>
      <c r="B585" s="258"/>
      <c r="C585" s="258"/>
      <c r="D585" s="258"/>
      <c r="E585" s="258"/>
      <c r="F585" s="300"/>
      <c r="G585" s="171"/>
    </row>
    <row r="586" spans="1:7" s="12" customFormat="1" x14ac:dyDescent="0.2">
      <c r="A586" s="257"/>
      <c r="B586" s="258"/>
      <c r="C586" s="258"/>
      <c r="D586" s="258"/>
      <c r="E586" s="258"/>
      <c r="F586" s="300"/>
      <c r="G586" s="171"/>
    </row>
    <row r="587" spans="1:7" s="12" customFormat="1" x14ac:dyDescent="0.2">
      <c r="A587" s="257"/>
      <c r="B587" s="258"/>
      <c r="C587" s="258"/>
      <c r="D587" s="258"/>
      <c r="E587" s="258"/>
      <c r="F587" s="300"/>
      <c r="G587" s="171"/>
    </row>
    <row r="588" spans="1:7" s="12" customFormat="1" x14ac:dyDescent="0.2">
      <c r="A588" s="257"/>
      <c r="B588" s="258"/>
      <c r="C588" s="258"/>
      <c r="D588" s="258"/>
      <c r="E588" s="258"/>
      <c r="F588" s="300"/>
      <c r="G588" s="171"/>
    </row>
    <row r="589" spans="1:7" s="12" customFormat="1" x14ac:dyDescent="0.2">
      <c r="A589" s="257"/>
      <c r="B589" s="258"/>
      <c r="C589" s="258"/>
      <c r="D589" s="258"/>
      <c r="E589" s="258"/>
      <c r="F589" s="300"/>
      <c r="G589" s="171"/>
    </row>
    <row r="590" spans="1:7" s="12" customFormat="1" x14ac:dyDescent="0.2">
      <c r="A590" s="257"/>
      <c r="B590" s="258"/>
      <c r="C590" s="258"/>
      <c r="D590" s="258"/>
      <c r="E590" s="258"/>
      <c r="F590" s="300"/>
      <c r="G590" s="171"/>
    </row>
    <row r="591" spans="1:7" s="12" customFormat="1" x14ac:dyDescent="0.2">
      <c r="A591" s="257"/>
      <c r="B591" s="258"/>
      <c r="C591" s="258"/>
      <c r="D591" s="258"/>
      <c r="E591" s="258"/>
      <c r="F591" s="300"/>
      <c r="G591" s="171"/>
    </row>
    <row r="592" spans="1:7" s="12" customFormat="1" x14ac:dyDescent="0.2">
      <c r="A592" s="257"/>
      <c r="B592" s="258"/>
      <c r="C592" s="258"/>
      <c r="D592" s="258"/>
      <c r="E592" s="258"/>
      <c r="F592" s="300"/>
      <c r="G592" s="171"/>
    </row>
    <row r="593" spans="1:7" s="12" customFormat="1" x14ac:dyDescent="0.2">
      <c r="A593" s="257"/>
      <c r="B593" s="258"/>
      <c r="C593" s="258"/>
      <c r="D593" s="258"/>
      <c r="E593" s="258"/>
      <c r="F593" s="300"/>
      <c r="G593" s="171"/>
    </row>
    <row r="594" spans="1:7" s="12" customFormat="1" x14ac:dyDescent="0.2">
      <c r="A594" s="257"/>
      <c r="B594" s="258"/>
      <c r="C594" s="258"/>
      <c r="D594" s="258"/>
      <c r="E594" s="258"/>
      <c r="F594" s="300"/>
      <c r="G594" s="171"/>
    </row>
    <row r="595" spans="1:7" s="12" customFormat="1" x14ac:dyDescent="0.2">
      <c r="A595" s="257"/>
      <c r="B595" s="258"/>
      <c r="C595" s="258"/>
      <c r="D595" s="258"/>
      <c r="E595" s="258"/>
      <c r="F595" s="300"/>
      <c r="G595" s="171"/>
    </row>
    <row r="596" spans="1:7" s="12" customFormat="1" x14ac:dyDescent="0.2">
      <c r="A596" s="257"/>
      <c r="B596" s="258"/>
      <c r="C596" s="258"/>
      <c r="D596" s="258"/>
      <c r="E596" s="258"/>
      <c r="F596" s="300"/>
      <c r="G596" s="171"/>
    </row>
    <row r="597" spans="1:7" s="12" customFormat="1" x14ac:dyDescent="0.2">
      <c r="A597" s="257"/>
      <c r="B597" s="258"/>
      <c r="C597" s="258"/>
      <c r="D597" s="258"/>
      <c r="E597" s="258"/>
      <c r="F597" s="300"/>
      <c r="G597" s="171"/>
    </row>
    <row r="598" spans="1:7" s="12" customFormat="1" x14ac:dyDescent="0.2">
      <c r="A598" s="257"/>
      <c r="B598" s="258"/>
      <c r="C598" s="258"/>
      <c r="D598" s="258"/>
      <c r="E598" s="258"/>
      <c r="F598" s="300"/>
      <c r="G598" s="171"/>
    </row>
    <row r="599" spans="1:7" s="12" customFormat="1" x14ac:dyDescent="0.2">
      <c r="A599" s="257"/>
      <c r="B599" s="258"/>
      <c r="C599" s="258"/>
      <c r="D599" s="258"/>
      <c r="E599" s="258"/>
      <c r="F599" s="300"/>
      <c r="G599" s="171"/>
    </row>
    <row r="600" spans="1:7" s="12" customFormat="1" x14ac:dyDescent="0.2">
      <c r="A600" s="257"/>
      <c r="B600" s="258"/>
      <c r="C600" s="258"/>
      <c r="D600" s="258"/>
      <c r="E600" s="258"/>
      <c r="F600" s="300"/>
      <c r="G600" s="171"/>
    </row>
    <row r="601" spans="1:7" s="12" customFormat="1" x14ac:dyDescent="0.2">
      <c r="A601" s="257"/>
      <c r="B601" s="258"/>
      <c r="C601" s="258"/>
      <c r="D601" s="258"/>
      <c r="E601" s="258"/>
      <c r="F601" s="300"/>
      <c r="G601" s="171"/>
    </row>
    <row r="602" spans="1:7" s="12" customFormat="1" x14ac:dyDescent="0.2">
      <c r="A602" s="257"/>
      <c r="B602" s="258"/>
      <c r="C602" s="258"/>
      <c r="D602" s="258"/>
      <c r="E602" s="258"/>
      <c r="F602" s="300"/>
      <c r="G602" s="171"/>
    </row>
    <row r="603" spans="1:7" s="12" customFormat="1" x14ac:dyDescent="0.2">
      <c r="A603" s="257"/>
      <c r="B603" s="258"/>
      <c r="C603" s="258"/>
      <c r="D603" s="258"/>
      <c r="E603" s="258"/>
      <c r="F603" s="300"/>
      <c r="G603" s="171"/>
    </row>
    <row r="604" spans="1:7" s="12" customFormat="1" x14ac:dyDescent="0.2">
      <c r="A604" s="257"/>
      <c r="B604" s="258"/>
      <c r="C604" s="258"/>
      <c r="D604" s="258"/>
      <c r="E604" s="258"/>
      <c r="F604" s="300"/>
      <c r="G604" s="171"/>
    </row>
    <row r="605" spans="1:7" s="12" customFormat="1" x14ac:dyDescent="0.2">
      <c r="A605" s="257"/>
      <c r="B605" s="258"/>
      <c r="C605" s="258"/>
      <c r="D605" s="258"/>
      <c r="E605" s="258"/>
      <c r="F605" s="300"/>
      <c r="G605" s="171"/>
    </row>
    <row r="606" spans="1:7" s="12" customFormat="1" x14ac:dyDescent="0.2">
      <c r="A606" s="257"/>
      <c r="B606" s="258"/>
      <c r="C606" s="258"/>
      <c r="D606" s="258"/>
      <c r="E606" s="258"/>
      <c r="F606" s="300"/>
      <c r="G606" s="171"/>
    </row>
    <row r="607" spans="1:7" s="12" customFormat="1" x14ac:dyDescent="0.2">
      <c r="A607" s="257"/>
      <c r="B607" s="258"/>
      <c r="C607" s="258"/>
      <c r="D607" s="258"/>
      <c r="E607" s="258"/>
      <c r="F607" s="300"/>
      <c r="G607" s="171"/>
    </row>
    <row r="608" spans="1:7" s="12" customFormat="1" x14ac:dyDescent="0.2">
      <c r="A608" s="257"/>
      <c r="B608" s="258"/>
      <c r="C608" s="258"/>
      <c r="D608" s="258"/>
      <c r="E608" s="258"/>
      <c r="F608" s="300"/>
      <c r="G608" s="171"/>
    </row>
    <row r="609" spans="1:7" s="12" customFormat="1" x14ac:dyDescent="0.2">
      <c r="A609" s="257"/>
      <c r="B609" s="258"/>
      <c r="C609" s="258"/>
      <c r="D609" s="258"/>
      <c r="E609" s="258"/>
      <c r="F609" s="300"/>
      <c r="G609" s="171"/>
    </row>
    <row r="610" spans="1:7" s="12" customFormat="1" x14ac:dyDescent="0.2">
      <c r="A610" s="257"/>
      <c r="B610" s="258"/>
      <c r="C610" s="258"/>
      <c r="D610" s="258"/>
      <c r="E610" s="258"/>
      <c r="F610" s="300"/>
      <c r="G610" s="171"/>
    </row>
    <row r="611" spans="1:7" s="12" customFormat="1" x14ac:dyDescent="0.2">
      <c r="A611" s="257"/>
      <c r="B611" s="258"/>
      <c r="C611" s="258"/>
      <c r="D611" s="258"/>
      <c r="E611" s="258"/>
      <c r="F611" s="300"/>
      <c r="G611" s="171"/>
    </row>
    <row r="612" spans="1:7" s="12" customFormat="1" x14ac:dyDescent="0.2">
      <c r="A612" s="257"/>
      <c r="B612" s="258"/>
      <c r="C612" s="258"/>
      <c r="D612" s="258"/>
      <c r="E612" s="258"/>
      <c r="F612" s="300"/>
      <c r="G612" s="171"/>
    </row>
    <row r="613" spans="1:7" s="12" customFormat="1" x14ac:dyDescent="0.2">
      <c r="A613" s="257"/>
      <c r="B613" s="258"/>
      <c r="C613" s="258"/>
      <c r="D613" s="258"/>
      <c r="E613" s="258"/>
      <c r="F613" s="300"/>
      <c r="G613" s="171"/>
    </row>
    <row r="614" spans="1:7" s="12" customFormat="1" x14ac:dyDescent="0.2">
      <c r="A614" s="257"/>
      <c r="B614" s="258"/>
      <c r="C614" s="258"/>
      <c r="D614" s="258"/>
      <c r="E614" s="258"/>
      <c r="F614" s="300"/>
      <c r="G614" s="171"/>
    </row>
    <row r="615" spans="1:7" s="12" customFormat="1" x14ac:dyDescent="0.2">
      <c r="A615" s="257"/>
      <c r="B615" s="258"/>
      <c r="C615" s="258"/>
      <c r="D615" s="258"/>
      <c r="E615" s="258"/>
      <c r="F615" s="300"/>
      <c r="G615" s="171"/>
    </row>
    <row r="616" spans="1:7" s="12" customFormat="1" x14ac:dyDescent="0.2">
      <c r="A616" s="257"/>
      <c r="B616" s="258"/>
      <c r="C616" s="258"/>
      <c r="D616" s="258"/>
      <c r="E616" s="258"/>
      <c r="F616" s="300"/>
      <c r="G616" s="171"/>
    </row>
    <row r="617" spans="1:7" s="12" customFormat="1" x14ac:dyDescent="0.2">
      <c r="A617" s="257"/>
      <c r="B617" s="258"/>
      <c r="C617" s="258"/>
      <c r="D617" s="258"/>
      <c r="E617" s="258"/>
      <c r="F617" s="300"/>
      <c r="G617" s="171"/>
    </row>
    <row r="618" spans="1:7" s="12" customFormat="1" x14ac:dyDescent="0.2">
      <c r="A618" s="257"/>
      <c r="B618" s="258"/>
      <c r="C618" s="258"/>
      <c r="D618" s="258"/>
      <c r="E618" s="258"/>
      <c r="F618" s="300"/>
      <c r="G618" s="171"/>
    </row>
    <row r="619" spans="1:7" s="12" customFormat="1" x14ac:dyDescent="0.2">
      <c r="A619" s="257"/>
      <c r="B619" s="258"/>
      <c r="C619" s="258"/>
      <c r="D619" s="258"/>
      <c r="E619" s="258"/>
      <c r="F619" s="300"/>
      <c r="G619" s="171"/>
    </row>
    <row r="620" spans="1:7" s="12" customFormat="1" x14ac:dyDescent="0.2">
      <c r="A620" s="257"/>
      <c r="B620" s="258"/>
      <c r="C620" s="258"/>
      <c r="D620" s="258"/>
      <c r="E620" s="258"/>
      <c r="F620" s="300"/>
      <c r="G620" s="171"/>
    </row>
    <row r="621" spans="1:7" s="12" customFormat="1" x14ac:dyDescent="0.2">
      <c r="A621" s="257"/>
      <c r="B621" s="258"/>
      <c r="C621" s="258"/>
      <c r="D621" s="258"/>
      <c r="E621" s="258"/>
      <c r="F621" s="300"/>
      <c r="G621" s="171"/>
    </row>
    <row r="622" spans="1:7" s="12" customFormat="1" x14ac:dyDescent="0.2">
      <c r="A622" s="257"/>
      <c r="B622" s="258"/>
      <c r="C622" s="258"/>
      <c r="D622" s="258"/>
      <c r="E622" s="258"/>
      <c r="F622" s="300"/>
      <c r="G622" s="171"/>
    </row>
    <row r="623" spans="1:7" s="12" customFormat="1" x14ac:dyDescent="0.2">
      <c r="A623" s="257"/>
      <c r="B623" s="258"/>
      <c r="C623" s="258"/>
      <c r="D623" s="258"/>
      <c r="E623" s="258"/>
      <c r="F623" s="300"/>
      <c r="G623" s="171"/>
    </row>
    <row r="624" spans="1:7" s="12" customFormat="1" x14ac:dyDescent="0.2">
      <c r="A624" s="257"/>
      <c r="B624" s="258"/>
      <c r="C624" s="258"/>
      <c r="D624" s="258"/>
      <c r="E624" s="258"/>
      <c r="F624" s="300"/>
      <c r="G624" s="171"/>
    </row>
    <row r="625" spans="1:7" s="12" customFormat="1" x14ac:dyDescent="0.2">
      <c r="A625" s="257"/>
      <c r="B625" s="258"/>
      <c r="C625" s="258"/>
      <c r="D625" s="258"/>
      <c r="E625" s="258"/>
      <c r="F625" s="300"/>
      <c r="G625" s="171"/>
    </row>
    <row r="626" spans="1:7" s="12" customFormat="1" x14ac:dyDescent="0.2">
      <c r="A626" s="257"/>
      <c r="B626" s="258"/>
      <c r="C626" s="258"/>
      <c r="D626" s="258"/>
      <c r="E626" s="258"/>
      <c r="F626" s="300"/>
      <c r="G626" s="171"/>
    </row>
    <row r="627" spans="1:7" s="12" customFormat="1" x14ac:dyDescent="0.2">
      <c r="A627" s="257"/>
      <c r="B627" s="258"/>
      <c r="C627" s="258"/>
      <c r="D627" s="258"/>
      <c r="E627" s="258"/>
      <c r="F627" s="300"/>
      <c r="G627" s="171"/>
    </row>
    <row r="628" spans="1:7" s="12" customFormat="1" x14ac:dyDescent="0.2">
      <c r="A628" s="257"/>
      <c r="B628" s="258"/>
      <c r="C628" s="258"/>
      <c r="D628" s="258"/>
      <c r="E628" s="258"/>
      <c r="F628" s="300"/>
      <c r="G628" s="171"/>
    </row>
    <row r="629" spans="1:7" s="12" customFormat="1" x14ac:dyDescent="0.2">
      <c r="A629" s="257"/>
      <c r="B629" s="258"/>
      <c r="C629" s="258"/>
      <c r="D629" s="258"/>
      <c r="E629" s="258"/>
      <c r="F629" s="300"/>
      <c r="G629" s="171"/>
    </row>
    <row r="630" spans="1:7" s="12" customFormat="1" x14ac:dyDescent="0.2">
      <c r="A630" s="257"/>
      <c r="B630" s="258"/>
      <c r="C630" s="258"/>
      <c r="D630" s="258"/>
      <c r="E630" s="258"/>
      <c r="F630" s="300"/>
      <c r="G630" s="171"/>
    </row>
    <row r="631" spans="1:7" s="12" customFormat="1" x14ac:dyDescent="0.2">
      <c r="A631" s="257"/>
      <c r="B631" s="258"/>
      <c r="C631" s="258"/>
      <c r="D631" s="258"/>
      <c r="E631" s="258"/>
      <c r="F631" s="300"/>
      <c r="G631" s="171"/>
    </row>
    <row r="632" spans="1:7" s="12" customFormat="1" x14ac:dyDescent="0.2">
      <c r="A632" s="257"/>
      <c r="B632" s="258"/>
      <c r="C632" s="258"/>
      <c r="D632" s="258"/>
      <c r="E632" s="258"/>
      <c r="F632" s="300"/>
      <c r="G632" s="171"/>
    </row>
    <row r="633" spans="1:7" s="12" customFormat="1" x14ac:dyDescent="0.2">
      <c r="A633" s="257"/>
      <c r="B633" s="258"/>
      <c r="C633" s="258"/>
      <c r="D633" s="258"/>
      <c r="E633" s="258"/>
      <c r="F633" s="300"/>
      <c r="G633" s="171"/>
    </row>
    <row r="634" spans="1:7" s="12" customFormat="1" x14ac:dyDescent="0.2">
      <c r="A634" s="257"/>
      <c r="B634" s="258"/>
      <c r="C634" s="258"/>
      <c r="D634" s="258"/>
      <c r="E634" s="258"/>
      <c r="F634" s="300"/>
      <c r="G634" s="171"/>
    </row>
    <row r="635" spans="1:7" s="12" customFormat="1" x14ac:dyDescent="0.2">
      <c r="A635" s="257"/>
      <c r="B635" s="258"/>
      <c r="C635" s="258"/>
      <c r="D635" s="258"/>
      <c r="E635" s="258"/>
      <c r="F635" s="300"/>
      <c r="G635" s="171"/>
    </row>
    <row r="636" spans="1:7" s="12" customFormat="1" x14ac:dyDescent="0.2">
      <c r="A636" s="257"/>
      <c r="B636" s="258"/>
      <c r="C636" s="258"/>
      <c r="D636" s="258"/>
      <c r="E636" s="258"/>
      <c r="F636" s="300"/>
      <c r="G636" s="171"/>
    </row>
    <row r="637" spans="1:7" s="12" customFormat="1" x14ac:dyDescent="0.2">
      <c r="A637" s="257"/>
      <c r="B637" s="258"/>
      <c r="C637" s="258"/>
      <c r="D637" s="258"/>
      <c r="E637" s="258"/>
      <c r="F637" s="300"/>
      <c r="G637" s="171"/>
    </row>
    <row r="638" spans="1:7" s="12" customFormat="1" x14ac:dyDescent="0.2">
      <c r="A638" s="257"/>
      <c r="B638" s="258"/>
      <c r="C638" s="258"/>
      <c r="D638" s="258"/>
      <c r="E638" s="258"/>
      <c r="F638" s="300"/>
      <c r="G638" s="171"/>
    </row>
    <row r="639" spans="1:7" s="12" customFormat="1" x14ac:dyDescent="0.2">
      <c r="A639" s="257"/>
      <c r="B639" s="258"/>
      <c r="C639" s="258"/>
      <c r="D639" s="258"/>
      <c r="E639" s="258"/>
      <c r="F639" s="300"/>
      <c r="G639" s="171"/>
    </row>
    <row r="640" spans="1:7" s="12" customFormat="1" x14ac:dyDescent="0.2">
      <c r="A640" s="257"/>
      <c r="B640" s="258"/>
      <c r="C640" s="258"/>
      <c r="D640" s="258"/>
      <c r="E640" s="258"/>
      <c r="F640" s="300"/>
      <c r="G640" s="171"/>
    </row>
    <row r="641" spans="1:7" s="12" customFormat="1" x14ac:dyDescent="0.2">
      <c r="A641" s="257"/>
      <c r="B641" s="258"/>
      <c r="C641" s="258"/>
      <c r="D641" s="258"/>
      <c r="E641" s="258"/>
      <c r="F641" s="300"/>
      <c r="G641" s="171"/>
    </row>
    <row r="642" spans="1:7" s="12" customFormat="1" x14ac:dyDescent="0.2">
      <c r="A642" s="257"/>
      <c r="B642" s="258"/>
      <c r="C642" s="258"/>
      <c r="D642" s="258"/>
      <c r="E642" s="258"/>
      <c r="F642" s="300"/>
      <c r="G642" s="171"/>
    </row>
    <row r="643" spans="1:7" s="12" customFormat="1" x14ac:dyDescent="0.2">
      <c r="A643" s="257"/>
      <c r="B643" s="258"/>
      <c r="C643" s="258"/>
      <c r="D643" s="258"/>
      <c r="E643" s="258"/>
      <c r="F643" s="300"/>
      <c r="G643" s="171"/>
    </row>
    <row r="644" spans="1:7" s="12" customFormat="1" x14ac:dyDescent="0.2">
      <c r="A644" s="257"/>
      <c r="B644" s="258"/>
      <c r="C644" s="258"/>
      <c r="D644" s="258"/>
      <c r="E644" s="258"/>
      <c r="F644" s="300"/>
      <c r="G644" s="171"/>
    </row>
    <row r="645" spans="1:7" s="12" customFormat="1" x14ac:dyDescent="0.2">
      <c r="A645" s="257"/>
      <c r="B645" s="258"/>
      <c r="C645" s="258"/>
      <c r="D645" s="258"/>
      <c r="E645" s="258"/>
      <c r="F645" s="300"/>
      <c r="G645" s="171"/>
    </row>
    <row r="646" spans="1:7" s="12" customFormat="1" x14ac:dyDescent="0.2">
      <c r="A646" s="257"/>
      <c r="B646" s="258"/>
      <c r="C646" s="258"/>
      <c r="D646" s="258"/>
      <c r="E646" s="258"/>
      <c r="F646" s="300"/>
      <c r="G646" s="171"/>
    </row>
    <row r="647" spans="1:7" s="12" customFormat="1" x14ac:dyDescent="0.2">
      <c r="A647" s="257"/>
      <c r="B647" s="258"/>
      <c r="C647" s="258"/>
      <c r="D647" s="258"/>
      <c r="E647" s="258"/>
      <c r="F647" s="300"/>
      <c r="G647" s="171"/>
    </row>
    <row r="648" spans="1:7" s="12" customFormat="1" x14ac:dyDescent="0.2">
      <c r="A648" s="257"/>
      <c r="B648" s="258"/>
      <c r="C648" s="258"/>
      <c r="D648" s="258"/>
      <c r="E648" s="258"/>
      <c r="F648" s="300"/>
      <c r="G648" s="171"/>
    </row>
    <row r="649" spans="1:7" s="12" customFormat="1" x14ac:dyDescent="0.2">
      <c r="A649" s="257"/>
      <c r="B649" s="258"/>
      <c r="C649" s="258"/>
      <c r="D649" s="258"/>
      <c r="E649" s="258"/>
      <c r="F649" s="300"/>
      <c r="G649" s="171"/>
    </row>
    <row r="650" spans="1:7" s="12" customFormat="1" x14ac:dyDescent="0.2">
      <c r="A650" s="257"/>
      <c r="B650" s="258"/>
      <c r="C650" s="258"/>
      <c r="D650" s="258"/>
      <c r="E650" s="258"/>
      <c r="F650" s="300"/>
      <c r="G650" s="171"/>
    </row>
    <row r="651" spans="1:7" s="12" customFormat="1" x14ac:dyDescent="0.2">
      <c r="A651" s="257"/>
      <c r="B651" s="258"/>
      <c r="C651" s="258"/>
      <c r="D651" s="258"/>
      <c r="E651" s="258"/>
      <c r="F651" s="300"/>
      <c r="G651" s="171"/>
    </row>
    <row r="652" spans="1:7" s="12" customFormat="1" x14ac:dyDescent="0.2">
      <c r="A652" s="257"/>
      <c r="B652" s="258"/>
      <c r="C652" s="258"/>
      <c r="D652" s="258"/>
      <c r="E652" s="258"/>
      <c r="F652" s="300"/>
      <c r="G652" s="171"/>
    </row>
    <row r="653" spans="1:7" s="12" customFormat="1" x14ac:dyDescent="0.2">
      <c r="A653" s="257"/>
      <c r="B653" s="258"/>
      <c r="C653" s="258"/>
      <c r="D653" s="258"/>
      <c r="E653" s="258"/>
      <c r="F653" s="300"/>
      <c r="G653" s="171"/>
    </row>
    <row r="654" spans="1:7" s="12" customFormat="1" x14ac:dyDescent="0.2">
      <c r="A654" s="257"/>
      <c r="B654" s="258"/>
      <c r="C654" s="258"/>
      <c r="D654" s="258"/>
      <c r="E654" s="258"/>
      <c r="F654" s="300"/>
      <c r="G654" s="171"/>
    </row>
    <row r="655" spans="1:7" s="12" customFormat="1" x14ac:dyDescent="0.2">
      <c r="A655" s="257"/>
      <c r="B655" s="258"/>
      <c r="C655" s="258"/>
      <c r="D655" s="258"/>
      <c r="E655" s="258"/>
      <c r="F655" s="300"/>
      <c r="G655" s="171"/>
    </row>
    <row r="656" spans="1:7" s="12" customFormat="1" x14ac:dyDescent="0.2">
      <c r="A656" s="257"/>
      <c r="B656" s="258"/>
      <c r="C656" s="258"/>
      <c r="D656" s="258"/>
      <c r="E656" s="258"/>
      <c r="F656" s="300"/>
      <c r="G656" s="171"/>
    </row>
    <row r="657" spans="1:7" s="12" customFormat="1" x14ac:dyDescent="0.2">
      <c r="A657" s="257"/>
      <c r="B657" s="258"/>
      <c r="C657" s="258"/>
      <c r="D657" s="258"/>
      <c r="E657" s="258"/>
      <c r="F657" s="300"/>
      <c r="G657" s="171"/>
    </row>
    <row r="658" spans="1:7" s="12" customFormat="1" x14ac:dyDescent="0.2">
      <c r="A658" s="257"/>
      <c r="B658" s="258"/>
      <c r="C658" s="258"/>
      <c r="D658" s="258"/>
      <c r="E658" s="258"/>
      <c r="F658" s="300"/>
      <c r="G658" s="171"/>
    </row>
    <row r="659" spans="1:7" s="12" customFormat="1" x14ac:dyDescent="0.2">
      <c r="A659" s="257"/>
      <c r="B659" s="258"/>
      <c r="C659" s="258"/>
      <c r="D659" s="258"/>
      <c r="E659" s="258"/>
      <c r="F659" s="300"/>
      <c r="G659" s="171"/>
    </row>
    <row r="660" spans="1:7" s="12" customFormat="1" x14ac:dyDescent="0.2">
      <c r="A660" s="257"/>
      <c r="B660" s="258"/>
      <c r="C660" s="258"/>
      <c r="D660" s="258"/>
      <c r="E660" s="258"/>
      <c r="F660" s="300"/>
      <c r="G660" s="171"/>
    </row>
    <row r="661" spans="1:7" s="12" customFormat="1" x14ac:dyDescent="0.2">
      <c r="A661" s="257"/>
      <c r="B661" s="258"/>
      <c r="C661" s="258"/>
      <c r="D661" s="258"/>
      <c r="E661" s="258"/>
      <c r="F661" s="300"/>
      <c r="G661" s="171"/>
    </row>
    <row r="662" spans="1:7" s="12" customFormat="1" x14ac:dyDescent="0.2">
      <c r="A662" s="257"/>
      <c r="B662" s="258"/>
      <c r="C662" s="258"/>
      <c r="D662" s="258"/>
      <c r="E662" s="258"/>
      <c r="F662" s="300"/>
      <c r="G662" s="171"/>
    </row>
    <row r="663" spans="1:7" s="12" customFormat="1" x14ac:dyDescent="0.2">
      <c r="A663" s="257"/>
      <c r="B663" s="258"/>
      <c r="C663" s="258"/>
      <c r="D663" s="258"/>
      <c r="E663" s="258"/>
      <c r="F663" s="300"/>
      <c r="G663" s="171"/>
    </row>
    <row r="664" spans="1:7" s="12" customFormat="1" x14ac:dyDescent="0.2">
      <c r="A664" s="257"/>
      <c r="B664" s="258"/>
      <c r="C664" s="258"/>
      <c r="D664" s="258"/>
      <c r="E664" s="258"/>
      <c r="F664" s="300"/>
      <c r="G664" s="171"/>
    </row>
    <row r="665" spans="1:7" s="12" customFormat="1" x14ac:dyDescent="0.2">
      <c r="A665" s="257"/>
      <c r="B665" s="258"/>
      <c r="C665" s="258"/>
      <c r="D665" s="258"/>
      <c r="E665" s="258"/>
      <c r="F665" s="300"/>
      <c r="G665" s="171"/>
    </row>
    <row r="666" spans="1:7" s="12" customFormat="1" x14ac:dyDescent="0.2">
      <c r="A666" s="257"/>
      <c r="B666" s="258"/>
      <c r="C666" s="258"/>
      <c r="D666" s="258"/>
      <c r="E666" s="258"/>
      <c r="F666" s="300"/>
      <c r="G666" s="171"/>
    </row>
    <row r="667" spans="1:7" s="12" customFormat="1" x14ac:dyDescent="0.2">
      <c r="A667" s="257"/>
      <c r="B667" s="258"/>
      <c r="C667" s="258"/>
      <c r="D667" s="258"/>
      <c r="E667" s="258"/>
      <c r="F667" s="300"/>
      <c r="G667" s="171"/>
    </row>
    <row r="668" spans="1:7" s="12" customFormat="1" x14ac:dyDescent="0.2">
      <c r="A668" s="257"/>
      <c r="B668" s="258"/>
      <c r="C668" s="258"/>
      <c r="D668" s="258"/>
      <c r="E668" s="258"/>
      <c r="F668" s="300"/>
      <c r="G668" s="171"/>
    </row>
    <row r="669" spans="1:7" s="12" customFormat="1" x14ac:dyDescent="0.2">
      <c r="A669" s="257"/>
      <c r="B669" s="258"/>
      <c r="C669" s="258"/>
      <c r="D669" s="258"/>
      <c r="E669" s="258"/>
      <c r="F669" s="300"/>
      <c r="G669" s="171"/>
    </row>
    <row r="670" spans="1:7" s="12" customFormat="1" x14ac:dyDescent="0.2">
      <c r="A670" s="257"/>
      <c r="B670" s="258"/>
      <c r="C670" s="258"/>
      <c r="D670" s="258"/>
      <c r="E670" s="258"/>
      <c r="F670" s="300"/>
      <c r="G670" s="171"/>
    </row>
    <row r="671" spans="1:7" s="12" customFormat="1" x14ac:dyDescent="0.2">
      <c r="A671" s="257"/>
      <c r="B671" s="258"/>
      <c r="C671" s="258"/>
      <c r="D671" s="258"/>
      <c r="E671" s="258"/>
      <c r="F671" s="300"/>
      <c r="G671" s="171"/>
    </row>
    <row r="672" spans="1:7" s="12" customFormat="1" x14ac:dyDescent="0.2">
      <c r="A672" s="257"/>
      <c r="B672" s="258"/>
      <c r="C672" s="258"/>
      <c r="D672" s="258"/>
      <c r="E672" s="258"/>
      <c r="F672" s="300"/>
      <c r="G672" s="171"/>
    </row>
    <row r="673" spans="1:7" s="12" customFormat="1" x14ac:dyDescent="0.2">
      <c r="A673" s="257"/>
      <c r="B673" s="258"/>
      <c r="C673" s="258"/>
      <c r="D673" s="258"/>
      <c r="E673" s="258"/>
      <c r="F673" s="300"/>
      <c r="G673" s="171"/>
    </row>
    <row r="674" spans="1:7" s="12" customFormat="1" x14ac:dyDescent="0.2">
      <c r="A674" s="257"/>
      <c r="B674" s="258"/>
      <c r="C674" s="258"/>
      <c r="D674" s="258"/>
      <c r="E674" s="258"/>
      <c r="F674" s="300"/>
      <c r="G674" s="171"/>
    </row>
    <row r="675" spans="1:7" s="12" customFormat="1" x14ac:dyDescent="0.2">
      <c r="A675" s="257"/>
      <c r="B675" s="258"/>
      <c r="C675" s="258"/>
      <c r="D675" s="258"/>
      <c r="E675" s="258"/>
      <c r="F675" s="300"/>
      <c r="G675" s="171"/>
    </row>
    <row r="676" spans="1:7" s="12" customFormat="1" x14ac:dyDescent="0.2">
      <c r="A676" s="257"/>
      <c r="B676" s="258"/>
      <c r="C676" s="258"/>
      <c r="D676" s="258"/>
      <c r="E676" s="258"/>
      <c r="F676" s="300"/>
      <c r="G676" s="171"/>
    </row>
    <row r="677" spans="1:7" s="12" customFormat="1" x14ac:dyDescent="0.2">
      <c r="A677" s="257"/>
      <c r="B677" s="258"/>
      <c r="C677" s="258"/>
      <c r="D677" s="258"/>
      <c r="E677" s="258"/>
      <c r="F677" s="300"/>
      <c r="G677" s="171"/>
    </row>
    <row r="678" spans="1:7" s="12" customFormat="1" x14ac:dyDescent="0.2">
      <c r="A678" s="257"/>
      <c r="B678" s="258"/>
      <c r="C678" s="258"/>
      <c r="D678" s="258"/>
      <c r="E678" s="258"/>
      <c r="F678" s="300"/>
      <c r="G678" s="171"/>
    </row>
    <row r="679" spans="1:7" s="12" customFormat="1" x14ac:dyDescent="0.2">
      <c r="A679" s="257"/>
      <c r="B679" s="258"/>
      <c r="C679" s="258"/>
      <c r="D679" s="258"/>
      <c r="E679" s="258"/>
      <c r="F679" s="300"/>
      <c r="G679" s="171"/>
    </row>
    <row r="680" spans="1:7" s="12" customFormat="1" x14ac:dyDescent="0.2">
      <c r="A680" s="257"/>
      <c r="B680" s="258"/>
      <c r="C680" s="258"/>
      <c r="D680" s="258"/>
      <c r="E680" s="258"/>
      <c r="F680" s="300"/>
      <c r="G680" s="171"/>
    </row>
    <row r="681" spans="1:7" s="12" customFormat="1" x14ac:dyDescent="0.2">
      <c r="A681" s="257"/>
      <c r="B681" s="258"/>
      <c r="C681" s="258"/>
      <c r="D681" s="258"/>
      <c r="E681" s="258"/>
      <c r="F681" s="300"/>
      <c r="G681" s="171"/>
    </row>
    <row r="682" spans="1:7" s="12" customFormat="1" x14ac:dyDescent="0.2">
      <c r="A682" s="257"/>
      <c r="B682" s="258"/>
      <c r="C682" s="258"/>
      <c r="D682" s="258"/>
      <c r="E682" s="258"/>
      <c r="F682" s="300"/>
      <c r="G682" s="171"/>
    </row>
    <row r="683" spans="1:7" s="12" customFormat="1" x14ac:dyDescent="0.2">
      <c r="A683" s="257"/>
      <c r="B683" s="258"/>
      <c r="C683" s="258"/>
      <c r="D683" s="258"/>
      <c r="E683" s="258"/>
      <c r="F683" s="300"/>
      <c r="G683" s="171"/>
    </row>
    <row r="684" spans="1:7" s="12" customFormat="1" x14ac:dyDescent="0.2">
      <c r="A684" s="257"/>
      <c r="B684" s="258"/>
      <c r="C684" s="258"/>
      <c r="D684" s="258"/>
      <c r="E684" s="258"/>
      <c r="F684" s="300"/>
      <c r="G684" s="171"/>
    </row>
    <row r="685" spans="1:7" s="12" customFormat="1" x14ac:dyDescent="0.2">
      <c r="A685" s="257"/>
      <c r="B685" s="258"/>
      <c r="C685" s="258"/>
      <c r="D685" s="258"/>
      <c r="E685" s="258"/>
      <c r="F685" s="300"/>
      <c r="G685" s="171"/>
    </row>
    <row r="686" spans="1:7" s="12" customFormat="1" x14ac:dyDescent="0.2">
      <c r="A686" s="257"/>
      <c r="B686" s="258"/>
      <c r="C686" s="258"/>
      <c r="D686" s="258"/>
      <c r="E686" s="258"/>
      <c r="F686" s="300"/>
      <c r="G686" s="171"/>
    </row>
    <row r="687" spans="1:7" s="12" customFormat="1" x14ac:dyDescent="0.2">
      <c r="A687" s="257"/>
      <c r="B687" s="258"/>
      <c r="C687" s="258"/>
      <c r="D687" s="258"/>
      <c r="E687" s="258"/>
      <c r="F687" s="300"/>
      <c r="G687" s="171"/>
    </row>
    <row r="688" spans="1:7" s="12" customFormat="1" x14ac:dyDescent="0.2">
      <c r="A688" s="257"/>
      <c r="B688" s="258"/>
      <c r="C688" s="258"/>
      <c r="D688" s="258"/>
      <c r="E688" s="258"/>
      <c r="F688" s="300"/>
      <c r="G688" s="171"/>
    </row>
    <row r="689" spans="1:7" s="12" customFormat="1" x14ac:dyDescent="0.2">
      <c r="A689" s="257"/>
      <c r="B689" s="258"/>
      <c r="C689" s="258"/>
      <c r="D689" s="258"/>
      <c r="E689" s="258"/>
      <c r="F689" s="300"/>
      <c r="G689" s="171"/>
    </row>
    <row r="690" spans="1:7" s="12" customFormat="1" x14ac:dyDescent="0.2">
      <c r="A690" s="257"/>
      <c r="B690" s="258"/>
      <c r="C690" s="258"/>
      <c r="D690" s="258"/>
      <c r="E690" s="258"/>
      <c r="F690" s="300"/>
      <c r="G690" s="171"/>
    </row>
    <row r="691" spans="1:7" s="12" customFormat="1" x14ac:dyDescent="0.2">
      <c r="A691" s="257"/>
      <c r="B691" s="258"/>
      <c r="C691" s="258"/>
      <c r="D691" s="258"/>
      <c r="E691" s="258"/>
      <c r="F691" s="300"/>
      <c r="G691" s="171"/>
    </row>
    <row r="692" spans="1:7" s="12" customFormat="1" x14ac:dyDescent="0.2">
      <c r="A692" s="257"/>
      <c r="B692" s="258"/>
      <c r="C692" s="258"/>
      <c r="D692" s="258"/>
      <c r="E692" s="258"/>
      <c r="F692" s="300"/>
      <c r="G692" s="171"/>
    </row>
    <row r="693" spans="1:7" s="12" customFormat="1" x14ac:dyDescent="0.2">
      <c r="A693" s="257"/>
      <c r="B693" s="258"/>
      <c r="C693" s="258"/>
      <c r="D693" s="258"/>
      <c r="E693" s="258"/>
      <c r="F693" s="300"/>
      <c r="G693" s="171"/>
    </row>
    <row r="694" spans="1:7" s="12" customFormat="1" x14ac:dyDescent="0.2">
      <c r="A694" s="257"/>
      <c r="B694" s="258"/>
      <c r="C694" s="258"/>
      <c r="D694" s="258"/>
      <c r="E694" s="258"/>
      <c r="F694" s="300"/>
      <c r="G694" s="171"/>
    </row>
    <row r="695" spans="1:7" s="12" customFormat="1" x14ac:dyDescent="0.2">
      <c r="A695" s="257"/>
      <c r="B695" s="258"/>
      <c r="C695" s="258"/>
      <c r="D695" s="258"/>
      <c r="E695" s="258"/>
      <c r="F695" s="300"/>
      <c r="G695" s="171"/>
    </row>
    <row r="696" spans="1:7" s="12" customFormat="1" x14ac:dyDescent="0.2">
      <c r="A696" s="257"/>
      <c r="B696" s="258"/>
      <c r="C696" s="258"/>
      <c r="D696" s="258"/>
      <c r="E696" s="258"/>
      <c r="F696" s="300"/>
      <c r="G696" s="171"/>
    </row>
    <row r="697" spans="1:7" s="12" customFormat="1" x14ac:dyDescent="0.2">
      <c r="A697" s="257"/>
      <c r="B697" s="258"/>
      <c r="C697" s="258"/>
      <c r="D697" s="258"/>
      <c r="E697" s="258"/>
      <c r="F697" s="300"/>
      <c r="G697" s="171"/>
    </row>
    <row r="698" spans="1:7" s="12" customFormat="1" x14ac:dyDescent="0.2">
      <c r="A698" s="257"/>
      <c r="B698" s="258"/>
      <c r="C698" s="258"/>
      <c r="D698" s="258"/>
      <c r="E698" s="258"/>
      <c r="F698" s="300"/>
      <c r="G698" s="171"/>
    </row>
    <row r="699" spans="1:7" s="12" customFormat="1" x14ac:dyDescent="0.2">
      <c r="A699" s="257"/>
      <c r="B699" s="258"/>
      <c r="C699" s="258"/>
      <c r="D699" s="258"/>
      <c r="E699" s="258"/>
      <c r="F699" s="300"/>
      <c r="G699" s="171"/>
    </row>
    <row r="700" spans="1:7" s="12" customFormat="1" x14ac:dyDescent="0.2">
      <c r="A700" s="257"/>
      <c r="B700" s="258"/>
      <c r="C700" s="258"/>
      <c r="D700" s="258"/>
      <c r="E700" s="258"/>
      <c r="F700" s="300"/>
      <c r="G700" s="171"/>
    </row>
    <row r="701" spans="1:7" s="12" customFormat="1" x14ac:dyDescent="0.2">
      <c r="A701" s="257"/>
      <c r="B701" s="258"/>
      <c r="C701" s="258"/>
      <c r="D701" s="258"/>
      <c r="E701" s="258"/>
      <c r="F701" s="300"/>
      <c r="G701" s="171"/>
    </row>
    <row r="702" spans="1:7" s="12" customFormat="1" x14ac:dyDescent="0.2">
      <c r="A702" s="257"/>
      <c r="B702" s="258"/>
      <c r="C702" s="258"/>
      <c r="D702" s="258"/>
      <c r="E702" s="258"/>
      <c r="F702" s="300"/>
      <c r="G702" s="171"/>
    </row>
    <row r="703" spans="1:7" s="12" customFormat="1" x14ac:dyDescent="0.2">
      <c r="A703" s="257"/>
      <c r="B703" s="258"/>
      <c r="C703" s="258"/>
      <c r="D703" s="258"/>
      <c r="E703" s="258"/>
      <c r="F703" s="300"/>
      <c r="G703" s="171"/>
    </row>
    <row r="704" spans="1:7" s="12" customFormat="1" x14ac:dyDescent="0.2">
      <c r="A704" s="257"/>
      <c r="B704" s="258"/>
      <c r="C704" s="258"/>
      <c r="D704" s="258"/>
      <c r="E704" s="258"/>
      <c r="F704" s="300"/>
      <c r="G704" s="171"/>
    </row>
    <row r="705" spans="1:7" s="12" customFormat="1" x14ac:dyDescent="0.2">
      <c r="A705" s="257"/>
      <c r="B705" s="258"/>
      <c r="C705" s="258"/>
      <c r="D705" s="258"/>
      <c r="E705" s="258"/>
      <c r="F705" s="300"/>
      <c r="G705" s="171"/>
    </row>
    <row r="706" spans="1:7" s="12" customFormat="1" x14ac:dyDescent="0.2">
      <c r="A706" s="257"/>
      <c r="B706" s="258"/>
      <c r="C706" s="258"/>
      <c r="D706" s="258"/>
      <c r="E706" s="258"/>
      <c r="F706" s="300"/>
      <c r="G706" s="171"/>
    </row>
    <row r="707" spans="1:7" s="12" customFormat="1" x14ac:dyDescent="0.2">
      <c r="A707" s="257"/>
      <c r="B707" s="258"/>
      <c r="C707" s="258"/>
      <c r="D707" s="258"/>
      <c r="E707" s="258"/>
      <c r="F707" s="300"/>
      <c r="G707" s="171"/>
    </row>
    <row r="708" spans="1:7" s="12" customFormat="1" x14ac:dyDescent="0.2">
      <c r="A708" s="257"/>
      <c r="B708" s="258"/>
      <c r="C708" s="258"/>
      <c r="D708" s="258"/>
      <c r="E708" s="258"/>
      <c r="F708" s="300"/>
      <c r="G708" s="171"/>
    </row>
    <row r="709" spans="1:7" s="12" customFormat="1" x14ac:dyDescent="0.2">
      <c r="A709" s="257"/>
      <c r="B709" s="258"/>
      <c r="C709" s="258"/>
      <c r="D709" s="258"/>
      <c r="E709" s="258"/>
      <c r="F709" s="300"/>
      <c r="G709" s="171"/>
    </row>
    <row r="710" spans="1:7" s="12" customFormat="1" x14ac:dyDescent="0.2">
      <c r="A710" s="257"/>
      <c r="B710" s="258"/>
      <c r="C710" s="258"/>
      <c r="D710" s="258"/>
      <c r="E710" s="258"/>
      <c r="F710" s="300"/>
      <c r="G710" s="171"/>
    </row>
    <row r="711" spans="1:7" s="12" customFormat="1" x14ac:dyDescent="0.2">
      <c r="A711" s="257"/>
      <c r="B711" s="258"/>
      <c r="C711" s="258"/>
      <c r="D711" s="258"/>
      <c r="E711" s="258"/>
      <c r="F711" s="300"/>
      <c r="G711" s="171"/>
    </row>
    <row r="712" spans="1:7" s="12" customFormat="1" x14ac:dyDescent="0.2">
      <c r="A712" s="257"/>
      <c r="B712" s="258"/>
      <c r="C712" s="258"/>
      <c r="D712" s="258"/>
      <c r="E712" s="258"/>
      <c r="F712" s="300"/>
      <c r="G712" s="171"/>
    </row>
    <row r="713" spans="1:7" s="12" customFormat="1" x14ac:dyDescent="0.2">
      <c r="A713" s="257"/>
      <c r="B713" s="258"/>
      <c r="C713" s="258"/>
      <c r="D713" s="258"/>
      <c r="E713" s="258"/>
      <c r="F713" s="300"/>
      <c r="G713" s="171"/>
    </row>
    <row r="714" spans="1:7" s="12" customFormat="1" x14ac:dyDescent="0.2">
      <c r="A714" s="257"/>
      <c r="B714" s="258"/>
      <c r="C714" s="258"/>
      <c r="D714" s="258"/>
      <c r="E714" s="258"/>
      <c r="F714" s="300"/>
      <c r="G714" s="171"/>
    </row>
    <row r="715" spans="1:7" s="12" customFormat="1" x14ac:dyDescent="0.2">
      <c r="A715" s="257"/>
      <c r="B715" s="258"/>
      <c r="C715" s="258"/>
      <c r="D715" s="258"/>
      <c r="E715" s="258"/>
      <c r="F715" s="300"/>
      <c r="G715" s="171"/>
    </row>
    <row r="716" spans="1:7" s="12" customFormat="1" x14ac:dyDescent="0.2">
      <c r="A716" s="257"/>
      <c r="B716" s="258"/>
      <c r="C716" s="258"/>
      <c r="D716" s="258"/>
      <c r="E716" s="258"/>
      <c r="F716" s="300"/>
      <c r="G716" s="171"/>
    </row>
    <row r="717" spans="1:7" s="12" customFormat="1" x14ac:dyDescent="0.2">
      <c r="A717" s="257"/>
      <c r="B717" s="258"/>
      <c r="C717" s="258"/>
      <c r="D717" s="258"/>
      <c r="E717" s="258"/>
      <c r="F717" s="300"/>
      <c r="G717" s="171"/>
    </row>
    <row r="718" spans="1:7" s="12" customFormat="1" x14ac:dyDescent="0.2">
      <c r="A718" s="257"/>
      <c r="B718" s="258"/>
      <c r="C718" s="258"/>
      <c r="D718" s="258"/>
      <c r="E718" s="258"/>
      <c r="F718" s="300"/>
      <c r="G718" s="171"/>
    </row>
    <row r="719" spans="1:7" s="12" customFormat="1" x14ac:dyDescent="0.2">
      <c r="A719" s="257"/>
      <c r="B719" s="258"/>
      <c r="C719" s="258"/>
      <c r="D719" s="258"/>
      <c r="E719" s="258"/>
      <c r="F719" s="300"/>
      <c r="G719" s="171"/>
    </row>
    <row r="720" spans="1:7" s="12" customFormat="1" x14ac:dyDescent="0.2">
      <c r="A720" s="257"/>
      <c r="B720" s="258"/>
      <c r="C720" s="258"/>
      <c r="D720" s="258"/>
      <c r="E720" s="258"/>
      <c r="F720" s="300"/>
      <c r="G720" s="171"/>
    </row>
    <row r="721" spans="1:7" s="12" customFormat="1" x14ac:dyDescent="0.2">
      <c r="A721" s="257"/>
      <c r="B721" s="258"/>
      <c r="C721" s="258"/>
      <c r="D721" s="258"/>
      <c r="E721" s="258"/>
      <c r="F721" s="300"/>
      <c r="G721" s="171"/>
    </row>
    <row r="722" spans="1:7" s="12" customFormat="1" x14ac:dyDescent="0.2">
      <c r="A722" s="257"/>
      <c r="B722" s="258"/>
      <c r="C722" s="258"/>
      <c r="D722" s="258"/>
      <c r="E722" s="258"/>
      <c r="F722" s="300"/>
      <c r="G722" s="171"/>
    </row>
    <row r="723" spans="1:7" s="12" customFormat="1" x14ac:dyDescent="0.2">
      <c r="A723" s="257"/>
      <c r="B723" s="258"/>
      <c r="C723" s="258"/>
      <c r="D723" s="258"/>
      <c r="E723" s="258"/>
      <c r="F723" s="300"/>
      <c r="G723" s="171"/>
    </row>
    <row r="724" spans="1:7" s="12" customFormat="1" x14ac:dyDescent="0.2">
      <c r="A724" s="257"/>
      <c r="B724" s="258"/>
      <c r="C724" s="258"/>
      <c r="D724" s="258"/>
      <c r="E724" s="258"/>
      <c r="F724" s="300"/>
      <c r="G724" s="171"/>
    </row>
    <row r="725" spans="1:7" s="12" customFormat="1" x14ac:dyDescent="0.2">
      <c r="A725" s="257"/>
      <c r="B725" s="258"/>
      <c r="C725" s="258"/>
      <c r="D725" s="258"/>
      <c r="E725" s="258"/>
      <c r="F725" s="300"/>
      <c r="G725" s="171"/>
    </row>
    <row r="726" spans="1:7" s="12" customFormat="1" x14ac:dyDescent="0.2">
      <c r="A726" s="257"/>
      <c r="B726" s="258"/>
      <c r="C726" s="258"/>
      <c r="D726" s="258"/>
      <c r="E726" s="258"/>
      <c r="F726" s="300"/>
      <c r="G726" s="171"/>
    </row>
    <row r="727" spans="1:7" s="12" customFormat="1" x14ac:dyDescent="0.2">
      <c r="A727" s="257"/>
      <c r="B727" s="258"/>
      <c r="C727" s="258"/>
      <c r="D727" s="258"/>
      <c r="E727" s="258"/>
      <c r="F727" s="300"/>
      <c r="G727" s="171"/>
    </row>
    <row r="728" spans="1:7" s="12" customFormat="1" x14ac:dyDescent="0.2">
      <c r="A728" s="257"/>
      <c r="B728" s="258"/>
      <c r="C728" s="258"/>
      <c r="D728" s="258"/>
      <c r="E728" s="258"/>
      <c r="F728" s="300"/>
      <c r="G728" s="171"/>
    </row>
    <row r="729" spans="1:7" s="12" customFormat="1" x14ac:dyDescent="0.2">
      <c r="A729" s="257"/>
      <c r="B729" s="258"/>
      <c r="C729" s="258"/>
      <c r="D729" s="258"/>
      <c r="E729" s="258"/>
      <c r="F729" s="300"/>
      <c r="G729" s="171"/>
    </row>
    <row r="730" spans="1:7" s="12" customFormat="1" x14ac:dyDescent="0.2">
      <c r="A730" s="257"/>
      <c r="B730" s="258"/>
      <c r="C730" s="258"/>
      <c r="D730" s="258"/>
      <c r="E730" s="258"/>
      <c r="F730" s="300"/>
      <c r="G730" s="171"/>
    </row>
    <row r="731" spans="1:7" s="12" customFormat="1" x14ac:dyDescent="0.2">
      <c r="A731" s="257"/>
      <c r="B731" s="258"/>
      <c r="C731" s="258"/>
      <c r="D731" s="258"/>
      <c r="E731" s="258"/>
      <c r="F731" s="300"/>
      <c r="G731" s="171"/>
    </row>
    <row r="732" spans="1:7" s="12" customFormat="1" x14ac:dyDescent="0.2">
      <c r="A732" s="257"/>
      <c r="B732" s="258"/>
      <c r="C732" s="258"/>
      <c r="D732" s="258"/>
      <c r="E732" s="258"/>
      <c r="F732" s="300"/>
      <c r="G732" s="171"/>
    </row>
    <row r="733" spans="1:7" s="12" customFormat="1" x14ac:dyDescent="0.2">
      <c r="A733" s="257"/>
      <c r="B733" s="258"/>
      <c r="C733" s="258"/>
      <c r="D733" s="258"/>
      <c r="E733" s="258"/>
      <c r="F733" s="300"/>
      <c r="G733" s="171"/>
    </row>
    <row r="734" spans="1:7" s="12" customFormat="1" x14ac:dyDescent="0.2">
      <c r="A734" s="257"/>
      <c r="B734" s="258"/>
      <c r="C734" s="258"/>
      <c r="D734" s="258"/>
      <c r="E734" s="258"/>
      <c r="F734" s="300"/>
      <c r="G734" s="171"/>
    </row>
    <row r="735" spans="1:7" s="12" customFormat="1" x14ac:dyDescent="0.2">
      <c r="A735" s="257"/>
      <c r="B735" s="258"/>
      <c r="C735" s="258"/>
      <c r="D735" s="258"/>
      <c r="E735" s="258"/>
      <c r="F735" s="300"/>
      <c r="G735" s="171"/>
    </row>
    <row r="736" spans="1:7" s="12" customFormat="1" x14ac:dyDescent="0.2">
      <c r="A736" s="257"/>
      <c r="B736" s="258"/>
      <c r="C736" s="258"/>
      <c r="D736" s="258"/>
      <c r="E736" s="258"/>
      <c r="F736" s="300"/>
      <c r="G736" s="171"/>
    </row>
    <row r="737" spans="1:7" s="12" customFormat="1" x14ac:dyDescent="0.2">
      <c r="A737" s="257"/>
      <c r="B737" s="258"/>
      <c r="C737" s="258"/>
      <c r="D737" s="258"/>
      <c r="E737" s="258"/>
      <c r="F737" s="300"/>
      <c r="G737" s="171"/>
    </row>
    <row r="738" spans="1:7" s="12" customFormat="1" x14ac:dyDescent="0.2">
      <c r="A738" s="257"/>
      <c r="B738" s="258"/>
      <c r="C738" s="258"/>
      <c r="D738" s="258"/>
      <c r="E738" s="258"/>
      <c r="F738" s="300"/>
      <c r="G738" s="171"/>
    </row>
    <row r="739" spans="1:7" s="12" customFormat="1" x14ac:dyDescent="0.2">
      <c r="A739" s="257"/>
      <c r="B739" s="258"/>
      <c r="C739" s="258"/>
      <c r="D739" s="258"/>
      <c r="E739" s="258"/>
      <c r="F739" s="300"/>
      <c r="G739" s="171"/>
    </row>
    <row r="740" spans="1:7" s="12" customFormat="1" x14ac:dyDescent="0.2">
      <c r="A740" s="257"/>
      <c r="B740" s="258"/>
      <c r="C740" s="258"/>
      <c r="D740" s="258"/>
      <c r="E740" s="258"/>
      <c r="F740" s="300"/>
      <c r="G740" s="171"/>
    </row>
    <row r="741" spans="1:7" s="12" customFormat="1" x14ac:dyDescent="0.2">
      <c r="A741" s="257"/>
      <c r="B741" s="258"/>
      <c r="C741" s="258"/>
      <c r="D741" s="258"/>
      <c r="E741" s="258"/>
      <c r="F741" s="300"/>
      <c r="G741" s="171"/>
    </row>
    <row r="742" spans="1:7" s="12" customFormat="1" x14ac:dyDescent="0.2">
      <c r="A742" s="257"/>
      <c r="B742" s="258"/>
      <c r="C742" s="258"/>
      <c r="D742" s="258"/>
      <c r="E742" s="258"/>
      <c r="F742" s="300"/>
      <c r="G742" s="171"/>
    </row>
    <row r="743" spans="1:7" s="12" customFormat="1" x14ac:dyDescent="0.2">
      <c r="A743" s="257"/>
      <c r="B743" s="258"/>
      <c r="C743" s="258"/>
      <c r="D743" s="258"/>
      <c r="E743" s="258"/>
      <c r="F743" s="300"/>
      <c r="G743" s="171"/>
    </row>
    <row r="744" spans="1:7" s="12" customFormat="1" x14ac:dyDescent="0.2">
      <c r="A744" s="257"/>
      <c r="B744" s="258"/>
      <c r="C744" s="258"/>
      <c r="D744" s="258"/>
      <c r="E744" s="258"/>
      <c r="F744" s="300"/>
      <c r="G744" s="171"/>
    </row>
    <row r="745" spans="1:7" s="12" customFormat="1" x14ac:dyDescent="0.2">
      <c r="A745" s="257"/>
      <c r="B745" s="258"/>
      <c r="C745" s="258"/>
      <c r="D745" s="258"/>
      <c r="E745" s="258"/>
      <c r="F745" s="300"/>
      <c r="G745" s="171"/>
    </row>
    <row r="746" spans="1:7" s="12" customFormat="1" x14ac:dyDescent="0.2">
      <c r="A746" s="257"/>
      <c r="B746" s="258"/>
      <c r="C746" s="258"/>
      <c r="D746" s="258"/>
      <c r="E746" s="258"/>
      <c r="F746" s="300"/>
      <c r="G746" s="171"/>
    </row>
    <row r="747" spans="1:7" s="12" customFormat="1" x14ac:dyDescent="0.2">
      <c r="A747" s="257"/>
      <c r="B747" s="258"/>
      <c r="C747" s="258"/>
      <c r="D747" s="258"/>
      <c r="E747" s="258"/>
      <c r="F747" s="300"/>
      <c r="G747" s="171"/>
    </row>
    <row r="748" spans="1:7" s="12" customFormat="1" x14ac:dyDescent="0.2">
      <c r="A748" s="257"/>
      <c r="B748" s="258"/>
      <c r="C748" s="258"/>
      <c r="D748" s="258"/>
      <c r="E748" s="258"/>
      <c r="F748" s="300"/>
      <c r="G748" s="171"/>
    </row>
    <row r="749" spans="1:7" s="12" customFormat="1" x14ac:dyDescent="0.2">
      <c r="A749" s="257"/>
      <c r="B749" s="258"/>
      <c r="C749" s="258"/>
      <c r="D749" s="258"/>
      <c r="E749" s="258"/>
      <c r="F749" s="300"/>
      <c r="G749" s="171"/>
    </row>
    <row r="750" spans="1:7" s="12" customFormat="1" x14ac:dyDescent="0.2">
      <c r="A750" s="257"/>
      <c r="B750" s="258"/>
      <c r="C750" s="258"/>
      <c r="D750" s="258"/>
      <c r="E750" s="258"/>
      <c r="F750" s="300"/>
      <c r="G750" s="171"/>
    </row>
    <row r="751" spans="1:7" s="12" customFormat="1" x14ac:dyDescent="0.2">
      <c r="A751" s="257"/>
      <c r="B751" s="258"/>
      <c r="C751" s="258"/>
      <c r="D751" s="258"/>
      <c r="E751" s="258"/>
      <c r="F751" s="300"/>
      <c r="G751" s="171"/>
    </row>
    <row r="752" spans="1:7" s="12" customFormat="1" x14ac:dyDescent="0.2">
      <c r="A752" s="257"/>
      <c r="B752" s="258"/>
      <c r="C752" s="258"/>
      <c r="D752" s="258"/>
      <c r="E752" s="258"/>
      <c r="F752" s="300"/>
      <c r="G752" s="171"/>
    </row>
    <row r="753" spans="1:7" s="12" customFormat="1" x14ac:dyDescent="0.2">
      <c r="A753" s="257"/>
      <c r="B753" s="258"/>
      <c r="C753" s="258"/>
      <c r="D753" s="258"/>
      <c r="E753" s="258"/>
      <c r="F753" s="300"/>
      <c r="G753" s="171"/>
    </row>
    <row r="754" spans="1:7" s="12" customFormat="1" x14ac:dyDescent="0.2">
      <c r="A754" s="257"/>
      <c r="B754" s="258"/>
      <c r="C754" s="258"/>
      <c r="D754" s="258"/>
      <c r="E754" s="258"/>
      <c r="F754" s="300"/>
      <c r="G754" s="171"/>
    </row>
    <row r="755" spans="1:7" s="12" customFormat="1" x14ac:dyDescent="0.2">
      <c r="A755" s="257"/>
      <c r="B755" s="258"/>
      <c r="C755" s="258"/>
      <c r="D755" s="258"/>
      <c r="E755" s="258"/>
      <c r="F755" s="300"/>
      <c r="G755" s="171"/>
    </row>
    <row r="756" spans="1:7" s="12" customFormat="1" x14ac:dyDescent="0.2">
      <c r="A756" s="257"/>
      <c r="B756" s="258"/>
      <c r="C756" s="258"/>
      <c r="D756" s="258"/>
      <c r="E756" s="258"/>
      <c r="F756" s="300"/>
      <c r="G756" s="171"/>
    </row>
    <row r="757" spans="1:7" s="12" customFormat="1" x14ac:dyDescent="0.2">
      <c r="A757" s="257"/>
      <c r="B757" s="258"/>
      <c r="C757" s="258"/>
      <c r="D757" s="258"/>
      <c r="E757" s="258"/>
      <c r="F757" s="300"/>
      <c r="G757" s="171"/>
    </row>
    <row r="758" spans="1:7" s="12" customFormat="1" x14ac:dyDescent="0.2">
      <c r="A758" s="257"/>
      <c r="B758" s="258"/>
      <c r="C758" s="258"/>
      <c r="D758" s="258"/>
      <c r="E758" s="258"/>
      <c r="F758" s="300"/>
      <c r="G758" s="171"/>
    </row>
    <row r="759" spans="1:7" s="12" customFormat="1" x14ac:dyDescent="0.2">
      <c r="A759" s="257"/>
      <c r="B759" s="258"/>
      <c r="C759" s="258"/>
      <c r="D759" s="258"/>
      <c r="E759" s="258"/>
      <c r="F759" s="300"/>
      <c r="G759" s="171"/>
    </row>
    <row r="760" spans="1:7" s="12" customFormat="1" x14ac:dyDescent="0.2">
      <c r="A760" s="257"/>
      <c r="B760" s="258"/>
      <c r="C760" s="258"/>
      <c r="D760" s="258"/>
      <c r="E760" s="258"/>
      <c r="F760" s="300"/>
      <c r="G760" s="171"/>
    </row>
    <row r="761" spans="1:7" s="12" customFormat="1" x14ac:dyDescent="0.2">
      <c r="A761" s="257"/>
      <c r="B761" s="258"/>
      <c r="C761" s="258"/>
      <c r="D761" s="258"/>
      <c r="E761" s="258"/>
      <c r="F761" s="300"/>
      <c r="G761" s="171"/>
    </row>
    <row r="762" spans="1:7" s="12" customFormat="1" x14ac:dyDescent="0.2">
      <c r="A762" s="257"/>
      <c r="B762" s="258"/>
      <c r="C762" s="258"/>
      <c r="D762" s="258"/>
      <c r="E762" s="258"/>
      <c r="F762" s="300"/>
      <c r="G762" s="171"/>
    </row>
    <row r="763" spans="1:7" s="12" customFormat="1" x14ac:dyDescent="0.2">
      <c r="A763" s="257"/>
      <c r="B763" s="258"/>
      <c r="C763" s="258"/>
      <c r="D763" s="258"/>
      <c r="E763" s="258"/>
      <c r="F763" s="300"/>
      <c r="G763" s="171"/>
    </row>
    <row r="764" spans="1:7" s="12" customFormat="1" x14ac:dyDescent="0.2">
      <c r="A764" s="257"/>
      <c r="B764" s="258"/>
      <c r="C764" s="258"/>
      <c r="D764" s="258"/>
      <c r="E764" s="258"/>
      <c r="F764" s="300"/>
      <c r="G764" s="171"/>
    </row>
    <row r="765" spans="1:7" s="12" customFormat="1" x14ac:dyDescent="0.2">
      <c r="A765" s="257"/>
      <c r="B765" s="258"/>
      <c r="C765" s="258"/>
      <c r="D765" s="258"/>
      <c r="E765" s="258"/>
      <c r="F765" s="300"/>
      <c r="G765" s="171"/>
    </row>
    <row r="766" spans="1:7" s="12" customFormat="1" x14ac:dyDescent="0.2">
      <c r="A766" s="257"/>
      <c r="B766" s="258"/>
      <c r="C766" s="258"/>
      <c r="D766" s="258"/>
      <c r="E766" s="258"/>
      <c r="F766" s="300"/>
      <c r="G766" s="171"/>
    </row>
    <row r="767" spans="1:7" s="12" customFormat="1" x14ac:dyDescent="0.2">
      <c r="A767" s="257"/>
      <c r="B767" s="258"/>
      <c r="C767" s="258"/>
      <c r="D767" s="258"/>
      <c r="E767" s="258"/>
      <c r="F767" s="300"/>
      <c r="G767" s="171"/>
    </row>
    <row r="768" spans="1:7" s="12" customFormat="1" x14ac:dyDescent="0.2">
      <c r="A768" s="257"/>
      <c r="B768" s="258"/>
      <c r="C768" s="258"/>
      <c r="D768" s="258"/>
      <c r="E768" s="258"/>
      <c r="F768" s="300"/>
      <c r="G768" s="171"/>
    </row>
    <row r="769" spans="1:7" s="12" customFormat="1" x14ac:dyDescent="0.2">
      <c r="A769" s="257"/>
      <c r="B769" s="258"/>
      <c r="C769" s="258"/>
      <c r="D769" s="258"/>
      <c r="E769" s="258"/>
      <c r="F769" s="300"/>
      <c r="G769" s="171"/>
    </row>
    <row r="770" spans="1:7" s="12" customFormat="1" x14ac:dyDescent="0.2">
      <c r="A770" s="257"/>
      <c r="B770" s="258"/>
      <c r="C770" s="258"/>
      <c r="D770" s="258"/>
      <c r="E770" s="258"/>
      <c r="F770" s="300"/>
      <c r="G770" s="171"/>
    </row>
    <row r="771" spans="1:7" s="12" customFormat="1" x14ac:dyDescent="0.2">
      <c r="A771" s="257"/>
      <c r="B771" s="258"/>
      <c r="C771" s="258"/>
      <c r="D771" s="258"/>
      <c r="E771" s="258"/>
      <c r="F771" s="300"/>
      <c r="G771" s="171"/>
    </row>
    <row r="772" spans="1:7" s="12" customFormat="1" x14ac:dyDescent="0.2">
      <c r="A772" s="257"/>
      <c r="B772" s="258"/>
      <c r="C772" s="258"/>
      <c r="D772" s="258"/>
      <c r="E772" s="258"/>
      <c r="F772" s="300"/>
      <c r="G772" s="171"/>
    </row>
    <row r="773" spans="1:7" s="12" customFormat="1" x14ac:dyDescent="0.2">
      <c r="A773" s="257"/>
      <c r="B773" s="258"/>
      <c r="C773" s="258"/>
      <c r="D773" s="258"/>
      <c r="E773" s="258"/>
      <c r="F773" s="300"/>
      <c r="G773" s="171"/>
    </row>
    <row r="774" spans="1:7" s="12" customFormat="1" x14ac:dyDescent="0.2">
      <c r="A774" s="257"/>
      <c r="B774" s="258"/>
      <c r="C774" s="258"/>
      <c r="D774" s="258"/>
      <c r="E774" s="258"/>
      <c r="F774" s="300"/>
      <c r="G774" s="171"/>
    </row>
    <row r="775" spans="1:7" s="12" customFormat="1" x14ac:dyDescent="0.2">
      <c r="A775" s="257"/>
      <c r="B775" s="258"/>
      <c r="C775" s="258"/>
      <c r="D775" s="258"/>
      <c r="E775" s="258"/>
      <c r="F775" s="300"/>
      <c r="G775" s="171"/>
    </row>
    <row r="776" spans="1:7" s="12" customFormat="1" x14ac:dyDescent="0.2">
      <c r="A776" s="257"/>
      <c r="B776" s="258"/>
      <c r="C776" s="258"/>
      <c r="D776" s="258"/>
      <c r="E776" s="258"/>
      <c r="F776" s="300"/>
      <c r="G776" s="171"/>
    </row>
    <row r="777" spans="1:7" s="12" customFormat="1" x14ac:dyDescent="0.2">
      <c r="A777" s="257"/>
      <c r="B777" s="258"/>
      <c r="C777" s="258"/>
      <c r="D777" s="258"/>
      <c r="E777" s="258"/>
      <c r="F777" s="300"/>
      <c r="G777" s="171"/>
    </row>
    <row r="778" spans="1:7" s="12" customFormat="1" x14ac:dyDescent="0.2">
      <c r="A778" s="257"/>
      <c r="B778" s="258"/>
      <c r="C778" s="258"/>
      <c r="D778" s="258"/>
      <c r="E778" s="258"/>
      <c r="F778" s="300"/>
      <c r="G778" s="171"/>
    </row>
    <row r="779" spans="1:7" s="12" customFormat="1" x14ac:dyDescent="0.2">
      <c r="A779" s="257"/>
      <c r="B779" s="258"/>
      <c r="C779" s="258"/>
      <c r="D779" s="258"/>
      <c r="E779" s="258"/>
      <c r="F779" s="300"/>
      <c r="G779" s="171"/>
    </row>
    <row r="780" spans="1:7" s="12" customFormat="1" x14ac:dyDescent="0.2">
      <c r="A780" s="257"/>
      <c r="B780" s="258"/>
      <c r="C780" s="258"/>
      <c r="D780" s="258"/>
      <c r="E780" s="258"/>
      <c r="F780" s="300"/>
      <c r="G780" s="171"/>
    </row>
    <row r="781" spans="1:7" s="12" customFormat="1" x14ac:dyDescent="0.2">
      <c r="A781" s="257"/>
      <c r="B781" s="258"/>
      <c r="C781" s="258"/>
      <c r="D781" s="258"/>
      <c r="E781" s="258"/>
      <c r="F781" s="300"/>
      <c r="G781" s="171"/>
    </row>
    <row r="782" spans="1:7" s="12" customFormat="1" x14ac:dyDescent="0.2">
      <c r="A782" s="257"/>
      <c r="B782" s="258"/>
      <c r="C782" s="258"/>
      <c r="D782" s="258"/>
      <c r="E782" s="258"/>
      <c r="F782" s="300"/>
      <c r="G782" s="171"/>
    </row>
    <row r="783" spans="1:7" s="12" customFormat="1" x14ac:dyDescent="0.2">
      <c r="A783" s="257"/>
      <c r="B783" s="258"/>
      <c r="C783" s="258"/>
      <c r="D783" s="258"/>
      <c r="E783" s="258"/>
      <c r="F783" s="300"/>
      <c r="G783" s="171"/>
    </row>
    <row r="784" spans="1:7" s="12" customFormat="1" x14ac:dyDescent="0.2">
      <c r="A784" s="257"/>
      <c r="B784" s="258"/>
      <c r="C784" s="258"/>
      <c r="D784" s="258"/>
      <c r="E784" s="258"/>
      <c r="F784" s="300"/>
      <c r="G784" s="171"/>
    </row>
    <row r="785" spans="1:7" s="12" customFormat="1" x14ac:dyDescent="0.2">
      <c r="A785" s="257"/>
      <c r="B785" s="258"/>
      <c r="C785" s="258"/>
      <c r="D785" s="258"/>
      <c r="E785" s="258"/>
      <c r="F785" s="300"/>
      <c r="G785" s="171"/>
    </row>
    <row r="786" spans="1:7" s="12" customFormat="1" x14ac:dyDescent="0.2">
      <c r="A786" s="257"/>
      <c r="B786" s="258"/>
      <c r="C786" s="258"/>
      <c r="D786" s="258"/>
      <c r="E786" s="258"/>
      <c r="F786" s="300"/>
      <c r="G786" s="171"/>
    </row>
    <row r="787" spans="1:7" s="12" customFormat="1" x14ac:dyDescent="0.2">
      <c r="A787" s="257"/>
      <c r="B787" s="258"/>
      <c r="C787" s="258"/>
      <c r="D787" s="258"/>
      <c r="E787" s="258"/>
      <c r="F787" s="300"/>
      <c r="G787" s="171"/>
    </row>
    <row r="788" spans="1:7" s="12" customFormat="1" x14ac:dyDescent="0.2">
      <c r="A788" s="257"/>
      <c r="B788" s="258"/>
      <c r="C788" s="258"/>
      <c r="D788" s="258"/>
      <c r="E788" s="258"/>
      <c r="F788" s="300"/>
      <c r="G788" s="171"/>
    </row>
    <row r="789" spans="1:7" s="12" customFormat="1" x14ac:dyDescent="0.2">
      <c r="A789" s="257"/>
      <c r="B789" s="258"/>
      <c r="C789" s="258"/>
      <c r="D789" s="258"/>
      <c r="E789" s="258"/>
      <c r="F789" s="300"/>
      <c r="G789" s="171"/>
    </row>
    <row r="790" spans="1:7" s="12" customFormat="1" x14ac:dyDescent="0.2">
      <c r="A790" s="257"/>
      <c r="B790" s="258"/>
      <c r="C790" s="258"/>
      <c r="D790" s="258"/>
      <c r="E790" s="258"/>
      <c r="F790" s="300"/>
      <c r="G790" s="171"/>
    </row>
    <row r="791" spans="1:7" s="12" customFormat="1" x14ac:dyDescent="0.2">
      <c r="A791" s="257"/>
      <c r="B791" s="258"/>
      <c r="C791" s="258"/>
      <c r="D791" s="258"/>
      <c r="E791" s="258"/>
      <c r="F791" s="300"/>
      <c r="G791" s="171"/>
    </row>
    <row r="792" spans="1:7" s="12" customFormat="1" x14ac:dyDescent="0.2">
      <c r="A792" s="257"/>
      <c r="B792" s="258"/>
      <c r="C792" s="258"/>
      <c r="D792" s="258"/>
      <c r="E792" s="258"/>
      <c r="F792" s="300"/>
      <c r="G792" s="171"/>
    </row>
    <row r="793" spans="1:7" s="12" customFormat="1" x14ac:dyDescent="0.2">
      <c r="A793" s="257"/>
      <c r="B793" s="258"/>
      <c r="C793" s="258"/>
      <c r="D793" s="258"/>
      <c r="E793" s="258"/>
      <c r="F793" s="300"/>
      <c r="G793" s="171"/>
    </row>
    <row r="794" spans="1:7" s="12" customFormat="1" x14ac:dyDescent="0.2">
      <c r="A794" s="257"/>
      <c r="B794" s="258"/>
      <c r="C794" s="258"/>
      <c r="D794" s="258"/>
      <c r="E794" s="258"/>
      <c r="F794" s="300"/>
      <c r="G794" s="171"/>
    </row>
    <row r="795" spans="1:7" s="12" customFormat="1" x14ac:dyDescent="0.2">
      <c r="A795" s="257"/>
      <c r="B795" s="258"/>
      <c r="C795" s="258"/>
      <c r="D795" s="258"/>
      <c r="E795" s="258"/>
      <c r="F795" s="300"/>
      <c r="G795" s="171"/>
    </row>
    <row r="796" spans="1:7" s="12" customFormat="1" x14ac:dyDescent="0.2">
      <c r="A796" s="257"/>
      <c r="B796" s="258"/>
      <c r="C796" s="258"/>
      <c r="D796" s="258"/>
      <c r="E796" s="258"/>
      <c r="F796" s="300"/>
      <c r="G796" s="171"/>
    </row>
    <row r="797" spans="1:7" s="12" customFormat="1" x14ac:dyDescent="0.2">
      <c r="A797" s="257"/>
      <c r="B797" s="258"/>
      <c r="C797" s="258"/>
      <c r="D797" s="258"/>
      <c r="E797" s="258"/>
      <c r="F797" s="300"/>
      <c r="G797" s="171"/>
    </row>
    <row r="798" spans="1:7" s="12" customFormat="1" x14ac:dyDescent="0.2">
      <c r="A798" s="257"/>
      <c r="B798" s="258"/>
      <c r="C798" s="258"/>
      <c r="D798" s="258"/>
      <c r="E798" s="258"/>
      <c r="F798" s="300"/>
      <c r="G798" s="171"/>
    </row>
    <row r="799" spans="1:7" s="12" customFormat="1" x14ac:dyDescent="0.2">
      <c r="A799" s="257"/>
      <c r="B799" s="258"/>
      <c r="C799" s="258"/>
      <c r="D799" s="258"/>
      <c r="E799" s="258"/>
      <c r="F799" s="300"/>
      <c r="G799" s="171"/>
    </row>
    <row r="800" spans="1:7" s="12" customFormat="1" x14ac:dyDescent="0.2">
      <c r="A800" s="257"/>
      <c r="B800" s="258"/>
      <c r="C800" s="258"/>
      <c r="D800" s="258"/>
      <c r="E800" s="258"/>
      <c r="F800" s="300"/>
      <c r="G800" s="171"/>
    </row>
    <row r="801" spans="1:7" s="12" customFormat="1" x14ac:dyDescent="0.2">
      <c r="A801" s="257"/>
      <c r="B801" s="258"/>
      <c r="C801" s="258"/>
      <c r="D801" s="258"/>
      <c r="E801" s="258"/>
      <c r="F801" s="300"/>
      <c r="G801" s="171"/>
    </row>
    <row r="802" spans="1:7" s="12" customFormat="1" x14ac:dyDescent="0.2">
      <c r="A802" s="257"/>
      <c r="B802" s="258"/>
      <c r="C802" s="258"/>
      <c r="D802" s="258"/>
      <c r="E802" s="258"/>
      <c r="F802" s="300"/>
      <c r="G802" s="171"/>
    </row>
    <row r="803" spans="1:7" s="12" customFormat="1" x14ac:dyDescent="0.2">
      <c r="A803" s="257"/>
      <c r="B803" s="258"/>
      <c r="C803" s="258"/>
      <c r="D803" s="258"/>
      <c r="E803" s="258"/>
      <c r="F803" s="300"/>
      <c r="G803" s="171"/>
    </row>
    <row r="804" spans="1:7" s="12" customFormat="1" x14ac:dyDescent="0.2">
      <c r="A804" s="257"/>
      <c r="B804" s="258"/>
      <c r="C804" s="258"/>
      <c r="D804" s="258"/>
      <c r="E804" s="258"/>
      <c r="F804" s="300"/>
      <c r="G804" s="171"/>
    </row>
    <row r="805" spans="1:7" s="12" customFormat="1" x14ac:dyDescent="0.2">
      <c r="A805" s="257"/>
      <c r="B805" s="258"/>
      <c r="C805" s="258"/>
      <c r="D805" s="258"/>
      <c r="E805" s="258"/>
      <c r="F805" s="300"/>
      <c r="G805" s="171"/>
    </row>
    <row r="806" spans="1:7" s="12" customFormat="1" x14ac:dyDescent="0.2">
      <c r="A806" s="257"/>
      <c r="B806" s="258"/>
      <c r="C806" s="258"/>
      <c r="D806" s="258"/>
      <c r="E806" s="258"/>
      <c r="F806" s="300"/>
      <c r="G806" s="171"/>
    </row>
    <row r="807" spans="1:7" s="12" customFormat="1" x14ac:dyDescent="0.2">
      <c r="A807" s="257"/>
      <c r="B807" s="258"/>
      <c r="C807" s="258"/>
      <c r="D807" s="258"/>
      <c r="E807" s="258"/>
      <c r="F807" s="300"/>
      <c r="G807" s="171"/>
    </row>
    <row r="808" spans="1:7" s="12" customFormat="1" x14ac:dyDescent="0.2">
      <c r="A808" s="257"/>
      <c r="B808" s="258"/>
      <c r="C808" s="258"/>
      <c r="D808" s="258"/>
      <c r="E808" s="258"/>
      <c r="F808" s="300"/>
      <c r="G808" s="171"/>
    </row>
    <row r="809" spans="1:7" s="12" customFormat="1" x14ac:dyDescent="0.2">
      <c r="A809" s="257"/>
      <c r="B809" s="258"/>
      <c r="C809" s="258"/>
      <c r="D809" s="258"/>
      <c r="E809" s="258"/>
      <c r="F809" s="300"/>
      <c r="G809" s="171"/>
    </row>
    <row r="810" spans="1:7" s="12" customFormat="1" x14ac:dyDescent="0.2">
      <c r="A810" s="257"/>
      <c r="B810" s="258"/>
      <c r="C810" s="258"/>
      <c r="D810" s="258"/>
      <c r="E810" s="258"/>
      <c r="F810" s="300"/>
      <c r="G810" s="171"/>
    </row>
    <row r="811" spans="1:7" s="12" customFormat="1" x14ac:dyDescent="0.2">
      <c r="A811" s="257"/>
      <c r="B811" s="258"/>
      <c r="C811" s="258"/>
      <c r="D811" s="258"/>
      <c r="E811" s="258"/>
      <c r="F811" s="300"/>
      <c r="G811" s="171"/>
    </row>
    <row r="812" spans="1:7" s="12" customFormat="1" x14ac:dyDescent="0.2">
      <c r="A812" s="257"/>
      <c r="B812" s="258"/>
      <c r="C812" s="258"/>
      <c r="D812" s="258"/>
      <c r="E812" s="258"/>
      <c r="F812" s="300"/>
      <c r="G812" s="171"/>
    </row>
    <row r="813" spans="1:7" s="12" customFormat="1" x14ac:dyDescent="0.2">
      <c r="A813" s="257"/>
      <c r="B813" s="258"/>
      <c r="C813" s="258"/>
      <c r="D813" s="258"/>
      <c r="E813" s="258"/>
      <c r="F813" s="300"/>
      <c r="G813" s="171"/>
    </row>
    <row r="814" spans="1:7" s="12" customFormat="1" x14ac:dyDescent="0.2">
      <c r="A814" s="257"/>
      <c r="B814" s="258"/>
      <c r="C814" s="258"/>
      <c r="D814" s="258"/>
      <c r="E814" s="258"/>
      <c r="F814" s="300"/>
      <c r="G814" s="171"/>
    </row>
    <row r="815" spans="1:7" s="12" customFormat="1" x14ac:dyDescent="0.2">
      <c r="A815" s="257"/>
      <c r="B815" s="258"/>
      <c r="C815" s="258"/>
      <c r="D815" s="258"/>
      <c r="E815" s="258"/>
      <c r="F815" s="300"/>
      <c r="G815" s="171"/>
    </row>
    <row r="816" spans="1:7" s="12" customFormat="1" x14ac:dyDescent="0.2">
      <c r="A816" s="257"/>
      <c r="B816" s="258"/>
      <c r="C816" s="258"/>
      <c r="D816" s="258"/>
      <c r="E816" s="258"/>
      <c r="F816" s="300"/>
      <c r="G816" s="171"/>
    </row>
    <row r="817" spans="1:7" s="12" customFormat="1" x14ac:dyDescent="0.2">
      <c r="A817" s="257"/>
      <c r="B817" s="258"/>
      <c r="C817" s="258"/>
      <c r="D817" s="258"/>
      <c r="E817" s="258"/>
      <c r="F817" s="300"/>
      <c r="G817" s="171"/>
    </row>
    <row r="818" spans="1:7" s="12" customFormat="1" x14ac:dyDescent="0.2">
      <c r="A818" s="257"/>
      <c r="B818" s="258"/>
      <c r="C818" s="258"/>
      <c r="D818" s="258"/>
      <c r="E818" s="258"/>
      <c r="F818" s="300"/>
      <c r="G818" s="171"/>
    </row>
    <row r="819" spans="1:7" s="12" customFormat="1" x14ac:dyDescent="0.2">
      <c r="A819" s="257"/>
      <c r="B819" s="258"/>
      <c r="C819" s="258"/>
      <c r="D819" s="258"/>
      <c r="E819" s="258"/>
      <c r="F819" s="300"/>
      <c r="G819" s="171"/>
    </row>
    <row r="820" spans="1:7" s="12" customFormat="1" x14ac:dyDescent="0.2">
      <c r="A820" s="257"/>
      <c r="B820" s="258"/>
      <c r="C820" s="258"/>
      <c r="D820" s="258"/>
      <c r="E820" s="258"/>
      <c r="F820" s="300"/>
      <c r="G820" s="171"/>
    </row>
    <row r="821" spans="1:7" s="12" customFormat="1" x14ac:dyDescent="0.2">
      <c r="A821" s="257"/>
      <c r="B821" s="258"/>
      <c r="C821" s="258"/>
      <c r="D821" s="258"/>
      <c r="E821" s="258"/>
      <c r="F821" s="300"/>
      <c r="G821" s="171"/>
    </row>
    <row r="822" spans="1:7" s="12" customFormat="1" x14ac:dyDescent="0.2">
      <c r="A822" s="257"/>
      <c r="B822" s="258"/>
      <c r="C822" s="258"/>
      <c r="D822" s="258"/>
      <c r="E822" s="258"/>
      <c r="F822" s="300"/>
      <c r="G822" s="171"/>
    </row>
    <row r="823" spans="1:7" s="12" customFormat="1" x14ac:dyDescent="0.2">
      <c r="A823" s="257"/>
      <c r="B823" s="258"/>
      <c r="C823" s="258"/>
      <c r="D823" s="258"/>
      <c r="E823" s="258"/>
      <c r="F823" s="300"/>
      <c r="G823" s="171"/>
    </row>
    <row r="824" spans="1:7" s="12" customFormat="1" x14ac:dyDescent="0.2">
      <c r="A824" s="257"/>
      <c r="B824" s="258"/>
      <c r="C824" s="258"/>
      <c r="D824" s="258"/>
      <c r="E824" s="258"/>
      <c r="F824" s="300"/>
      <c r="G824" s="171"/>
    </row>
    <row r="825" spans="1:7" s="12" customFormat="1" x14ac:dyDescent="0.2">
      <c r="A825" s="257"/>
      <c r="B825" s="258"/>
      <c r="C825" s="258"/>
      <c r="D825" s="258"/>
      <c r="E825" s="258"/>
      <c r="F825" s="300"/>
      <c r="G825" s="171"/>
    </row>
    <row r="826" spans="1:7" s="12" customFormat="1" x14ac:dyDescent="0.2">
      <c r="A826" s="257"/>
      <c r="B826" s="258"/>
      <c r="C826" s="258"/>
      <c r="D826" s="258"/>
      <c r="E826" s="258"/>
      <c r="F826" s="300"/>
      <c r="G826" s="171"/>
    </row>
    <row r="827" spans="1:7" s="12" customFormat="1" x14ac:dyDescent="0.2">
      <c r="A827" s="257"/>
      <c r="B827" s="258"/>
      <c r="C827" s="258"/>
      <c r="D827" s="258"/>
      <c r="E827" s="258"/>
      <c r="F827" s="300"/>
      <c r="G827" s="171"/>
    </row>
    <row r="828" spans="1:7" s="12" customFormat="1" x14ac:dyDescent="0.2">
      <c r="A828" s="257"/>
      <c r="B828" s="258"/>
      <c r="C828" s="258"/>
      <c r="D828" s="258"/>
      <c r="E828" s="258"/>
      <c r="F828" s="300"/>
      <c r="G828" s="171"/>
    </row>
    <row r="829" spans="1:7" s="12" customFormat="1" x14ac:dyDescent="0.2">
      <c r="A829" s="257"/>
      <c r="B829" s="258"/>
      <c r="C829" s="258"/>
      <c r="D829" s="258"/>
      <c r="E829" s="258"/>
      <c r="F829" s="300"/>
      <c r="G829" s="171"/>
    </row>
    <row r="830" spans="1:7" s="12" customFormat="1" x14ac:dyDescent="0.2">
      <c r="A830" s="257"/>
      <c r="B830" s="258"/>
      <c r="C830" s="258"/>
      <c r="D830" s="258"/>
      <c r="E830" s="258"/>
      <c r="F830" s="300"/>
      <c r="G830" s="171"/>
    </row>
    <row r="831" spans="1:7" s="12" customFormat="1" x14ac:dyDescent="0.2">
      <c r="A831" s="257"/>
      <c r="B831" s="258"/>
      <c r="C831" s="258"/>
      <c r="D831" s="258"/>
      <c r="E831" s="258"/>
      <c r="F831" s="300"/>
      <c r="G831" s="171"/>
    </row>
    <row r="832" spans="1:7" s="12" customFormat="1" x14ac:dyDescent="0.2">
      <c r="A832" s="257"/>
      <c r="B832" s="258"/>
      <c r="C832" s="258"/>
      <c r="D832" s="258"/>
      <c r="E832" s="258"/>
      <c r="F832" s="300"/>
      <c r="G832" s="171"/>
    </row>
    <row r="833" spans="1:7" s="12" customFormat="1" x14ac:dyDescent="0.2">
      <c r="A833" s="257"/>
      <c r="B833" s="258"/>
      <c r="C833" s="258"/>
      <c r="D833" s="258"/>
      <c r="E833" s="258"/>
      <c r="F833" s="300"/>
      <c r="G833" s="171"/>
    </row>
    <row r="834" spans="1:7" s="12" customFormat="1" x14ac:dyDescent="0.2">
      <c r="A834" s="257"/>
      <c r="B834" s="258"/>
      <c r="C834" s="258"/>
      <c r="D834" s="258"/>
      <c r="E834" s="258"/>
      <c r="F834" s="300"/>
      <c r="G834" s="171"/>
    </row>
    <row r="835" spans="1:7" s="12" customFormat="1" x14ac:dyDescent="0.2">
      <c r="A835" s="257"/>
      <c r="B835" s="258"/>
      <c r="C835" s="258"/>
      <c r="D835" s="258"/>
      <c r="E835" s="258"/>
      <c r="F835" s="300"/>
      <c r="G835" s="171"/>
    </row>
    <row r="836" spans="1:7" s="12" customFormat="1" x14ac:dyDescent="0.2">
      <c r="A836" s="257"/>
      <c r="B836" s="258"/>
      <c r="C836" s="258"/>
      <c r="D836" s="258"/>
      <c r="E836" s="258"/>
      <c r="F836" s="300"/>
      <c r="G836" s="171"/>
    </row>
    <row r="837" spans="1:7" s="12" customFormat="1" x14ac:dyDescent="0.2">
      <c r="A837" s="257"/>
      <c r="B837" s="258"/>
      <c r="C837" s="258"/>
      <c r="D837" s="258"/>
      <c r="E837" s="258"/>
      <c r="F837" s="300"/>
      <c r="G837" s="171"/>
    </row>
    <row r="838" spans="1:7" s="12" customFormat="1" x14ac:dyDescent="0.2">
      <c r="A838" s="257"/>
      <c r="B838" s="258"/>
      <c r="C838" s="258"/>
      <c r="D838" s="258"/>
      <c r="E838" s="258"/>
      <c r="F838" s="300"/>
      <c r="G838" s="171"/>
    </row>
    <row r="839" spans="1:7" s="12" customFormat="1" x14ac:dyDescent="0.2">
      <c r="A839" s="257"/>
      <c r="B839" s="258"/>
      <c r="C839" s="258"/>
      <c r="D839" s="258"/>
      <c r="E839" s="258"/>
      <c r="F839" s="300"/>
      <c r="G839" s="171"/>
    </row>
    <row r="840" spans="1:7" s="12" customFormat="1" x14ac:dyDescent="0.2">
      <c r="A840" s="257"/>
      <c r="B840" s="258"/>
      <c r="C840" s="258"/>
      <c r="D840" s="258"/>
      <c r="E840" s="258"/>
      <c r="F840" s="300"/>
      <c r="G840" s="171"/>
    </row>
    <row r="841" spans="1:7" s="12" customFormat="1" x14ac:dyDescent="0.2">
      <c r="A841" s="257"/>
      <c r="B841" s="258"/>
      <c r="C841" s="258"/>
      <c r="D841" s="258"/>
      <c r="E841" s="258"/>
      <c r="F841" s="300"/>
      <c r="G841" s="171"/>
    </row>
    <row r="842" spans="1:7" s="12" customFormat="1" x14ac:dyDescent="0.2">
      <c r="A842" s="257"/>
      <c r="B842" s="258"/>
      <c r="C842" s="258"/>
      <c r="D842" s="258"/>
      <c r="E842" s="258"/>
      <c r="F842" s="300"/>
      <c r="G842" s="171"/>
    </row>
    <row r="843" spans="1:7" s="12" customFormat="1" x14ac:dyDescent="0.2">
      <c r="A843" s="257"/>
      <c r="B843" s="258"/>
      <c r="C843" s="258"/>
      <c r="D843" s="258"/>
      <c r="E843" s="258"/>
      <c r="F843" s="300"/>
      <c r="G843" s="171"/>
    </row>
    <row r="844" spans="1:7" s="12" customFormat="1" x14ac:dyDescent="0.2">
      <c r="A844" s="257"/>
      <c r="B844" s="258"/>
      <c r="C844" s="258"/>
      <c r="D844" s="258"/>
      <c r="E844" s="258"/>
      <c r="F844" s="300"/>
      <c r="G844" s="171"/>
    </row>
    <row r="845" spans="1:7" s="12" customFormat="1" x14ac:dyDescent="0.2">
      <c r="A845" s="257"/>
      <c r="B845" s="258"/>
      <c r="C845" s="258"/>
      <c r="D845" s="258"/>
      <c r="E845" s="258"/>
      <c r="F845" s="300"/>
      <c r="G845" s="171"/>
    </row>
    <row r="846" spans="1:7" s="12" customFormat="1" x14ac:dyDescent="0.2">
      <c r="A846" s="257"/>
      <c r="B846" s="258"/>
      <c r="C846" s="258"/>
      <c r="D846" s="258"/>
      <c r="E846" s="258"/>
      <c r="F846" s="300"/>
      <c r="G846" s="171"/>
    </row>
    <row r="847" spans="1:7" s="12" customFormat="1" x14ac:dyDescent="0.2">
      <c r="A847" s="257"/>
      <c r="B847" s="258"/>
      <c r="C847" s="258"/>
      <c r="D847" s="258"/>
      <c r="E847" s="258"/>
      <c r="F847" s="300"/>
      <c r="G847" s="171"/>
    </row>
    <row r="848" spans="1:7" s="12" customFormat="1" x14ac:dyDescent="0.2">
      <c r="A848" s="257"/>
      <c r="B848" s="258"/>
      <c r="C848" s="258"/>
      <c r="D848" s="258"/>
      <c r="E848" s="258"/>
      <c r="F848" s="300"/>
      <c r="G848" s="171"/>
    </row>
    <row r="849" spans="1:7" s="12" customFormat="1" x14ac:dyDescent="0.2">
      <c r="A849" s="257"/>
      <c r="B849" s="258"/>
      <c r="C849" s="258"/>
      <c r="D849" s="258"/>
      <c r="E849" s="258"/>
      <c r="F849" s="300"/>
      <c r="G849" s="171"/>
    </row>
    <row r="850" spans="1:7" s="12" customFormat="1" x14ac:dyDescent="0.2">
      <c r="A850" s="257"/>
      <c r="B850" s="258"/>
      <c r="C850" s="258"/>
      <c r="D850" s="258"/>
      <c r="E850" s="258"/>
      <c r="F850" s="300"/>
      <c r="G850" s="171"/>
    </row>
    <row r="851" spans="1:7" s="12" customFormat="1" x14ac:dyDescent="0.2">
      <c r="A851" s="257"/>
      <c r="B851" s="258"/>
      <c r="C851" s="258"/>
      <c r="D851" s="258"/>
      <c r="E851" s="258"/>
      <c r="F851" s="300"/>
      <c r="G851" s="171"/>
    </row>
    <row r="852" spans="1:7" s="12" customFormat="1" x14ac:dyDescent="0.2">
      <c r="A852" s="257"/>
      <c r="B852" s="258"/>
      <c r="C852" s="258"/>
      <c r="D852" s="258"/>
      <c r="E852" s="258"/>
      <c r="F852" s="300"/>
      <c r="G852" s="171"/>
    </row>
    <row r="853" spans="1:7" s="12" customFormat="1" x14ac:dyDescent="0.2">
      <c r="A853" s="257"/>
      <c r="B853" s="258"/>
      <c r="C853" s="258"/>
      <c r="D853" s="258"/>
      <c r="E853" s="258"/>
      <c r="F853" s="300"/>
      <c r="G853" s="171"/>
    </row>
    <row r="854" spans="1:7" s="12" customFormat="1" x14ac:dyDescent="0.2">
      <c r="A854" s="257"/>
      <c r="B854" s="258"/>
      <c r="C854" s="258"/>
      <c r="D854" s="258"/>
      <c r="E854" s="258"/>
      <c r="F854" s="300"/>
      <c r="G854" s="171"/>
    </row>
    <row r="855" spans="1:7" s="12" customFormat="1" x14ac:dyDescent="0.2">
      <c r="A855" s="257"/>
      <c r="B855" s="258"/>
      <c r="C855" s="258"/>
      <c r="D855" s="258"/>
      <c r="E855" s="258"/>
      <c r="F855" s="300"/>
      <c r="G855" s="171"/>
    </row>
    <row r="856" spans="1:7" s="12" customFormat="1" x14ac:dyDescent="0.2">
      <c r="A856" s="257"/>
      <c r="B856" s="258"/>
      <c r="C856" s="258"/>
      <c r="D856" s="258"/>
      <c r="E856" s="258"/>
      <c r="F856" s="300"/>
      <c r="G856" s="171"/>
    </row>
    <row r="857" spans="1:7" s="12" customFormat="1" x14ac:dyDescent="0.2">
      <c r="A857" s="257"/>
      <c r="B857" s="258"/>
      <c r="C857" s="258"/>
      <c r="D857" s="258"/>
      <c r="E857" s="258"/>
      <c r="F857" s="300"/>
      <c r="G857" s="171"/>
    </row>
    <row r="858" spans="1:7" s="12" customFormat="1" x14ac:dyDescent="0.2">
      <c r="A858" s="257"/>
      <c r="B858" s="258"/>
      <c r="C858" s="258"/>
      <c r="D858" s="258"/>
      <c r="E858" s="258"/>
      <c r="F858" s="300"/>
      <c r="G858" s="171"/>
    </row>
    <row r="859" spans="1:7" s="12" customFormat="1" x14ac:dyDescent="0.2">
      <c r="A859" s="257"/>
      <c r="B859" s="258"/>
      <c r="C859" s="258"/>
      <c r="D859" s="258"/>
      <c r="E859" s="258"/>
      <c r="F859" s="300"/>
      <c r="G859" s="171"/>
    </row>
    <row r="860" spans="1:7" s="12" customFormat="1" x14ac:dyDescent="0.2">
      <c r="A860" s="257"/>
      <c r="B860" s="258"/>
      <c r="C860" s="258"/>
      <c r="D860" s="258"/>
      <c r="E860" s="258"/>
      <c r="F860" s="300"/>
      <c r="G860" s="171"/>
    </row>
    <row r="861" spans="1:7" s="12" customFormat="1" x14ac:dyDescent="0.2">
      <c r="A861" s="257"/>
      <c r="B861" s="258"/>
      <c r="C861" s="258"/>
      <c r="D861" s="258"/>
      <c r="E861" s="258"/>
      <c r="F861" s="300"/>
      <c r="G861" s="171"/>
    </row>
    <row r="862" spans="1:7" s="12" customFormat="1" x14ac:dyDescent="0.2">
      <c r="A862" s="257"/>
      <c r="B862" s="258"/>
      <c r="C862" s="258"/>
      <c r="D862" s="258"/>
      <c r="E862" s="258"/>
      <c r="F862" s="300"/>
      <c r="G862" s="171"/>
    </row>
    <row r="863" spans="1:7" s="12" customFormat="1" x14ac:dyDescent="0.2">
      <c r="A863" s="257"/>
      <c r="B863" s="258"/>
      <c r="C863" s="258"/>
      <c r="D863" s="258"/>
      <c r="E863" s="258"/>
      <c r="F863" s="300"/>
      <c r="G863" s="171"/>
    </row>
    <row r="864" spans="1:7" s="12" customFormat="1" x14ac:dyDescent="0.2">
      <c r="A864" s="257"/>
      <c r="B864" s="258"/>
      <c r="C864" s="258"/>
      <c r="D864" s="258"/>
      <c r="E864" s="258"/>
      <c r="F864" s="300"/>
      <c r="G864" s="171"/>
    </row>
    <row r="865" spans="1:7" s="12" customFormat="1" x14ac:dyDescent="0.2">
      <c r="A865" s="257"/>
      <c r="B865" s="258"/>
      <c r="C865" s="258"/>
      <c r="D865" s="258"/>
      <c r="E865" s="258"/>
      <c r="F865" s="300"/>
      <c r="G865" s="171"/>
    </row>
    <row r="866" spans="1:7" s="12" customFormat="1" x14ac:dyDescent="0.2">
      <c r="A866" s="257"/>
      <c r="B866" s="258"/>
      <c r="C866" s="258"/>
      <c r="D866" s="258"/>
      <c r="E866" s="258"/>
      <c r="F866" s="300"/>
      <c r="G866" s="171"/>
    </row>
    <row r="867" spans="1:7" s="12" customFormat="1" x14ac:dyDescent="0.2">
      <c r="A867" s="257"/>
      <c r="B867" s="258"/>
      <c r="C867" s="258"/>
      <c r="D867" s="258"/>
      <c r="E867" s="258"/>
      <c r="F867" s="300"/>
      <c r="G867" s="171"/>
    </row>
    <row r="868" spans="1:7" s="12" customFormat="1" x14ac:dyDescent="0.2">
      <c r="A868" s="257"/>
      <c r="B868" s="258"/>
      <c r="C868" s="258"/>
      <c r="D868" s="258"/>
      <c r="E868" s="258"/>
      <c r="F868" s="300"/>
      <c r="G868" s="171"/>
    </row>
    <row r="869" spans="1:7" s="12" customFormat="1" x14ac:dyDescent="0.2">
      <c r="A869" s="257"/>
      <c r="B869" s="258"/>
      <c r="C869" s="258"/>
      <c r="D869" s="258"/>
      <c r="E869" s="258"/>
      <c r="F869" s="300"/>
      <c r="G869" s="171"/>
    </row>
    <row r="870" spans="1:7" s="12" customFormat="1" x14ac:dyDescent="0.2">
      <c r="A870" s="257"/>
      <c r="B870" s="258"/>
      <c r="C870" s="258"/>
      <c r="D870" s="258"/>
      <c r="E870" s="258"/>
      <c r="F870" s="300"/>
      <c r="G870" s="171"/>
    </row>
    <row r="871" spans="1:7" s="12" customFormat="1" x14ac:dyDescent="0.2">
      <c r="A871" s="257"/>
      <c r="B871" s="258"/>
      <c r="C871" s="258"/>
      <c r="D871" s="258"/>
      <c r="E871" s="258"/>
      <c r="F871" s="300"/>
      <c r="G871" s="171"/>
    </row>
    <row r="872" spans="1:7" s="12" customFormat="1" x14ac:dyDescent="0.2">
      <c r="A872" s="257"/>
      <c r="B872" s="258"/>
      <c r="C872" s="258"/>
      <c r="D872" s="258"/>
      <c r="E872" s="258"/>
      <c r="F872" s="300"/>
      <c r="G872" s="171"/>
    </row>
    <row r="873" spans="1:7" s="12" customFormat="1" x14ac:dyDescent="0.2">
      <c r="A873" s="257"/>
      <c r="B873" s="258"/>
      <c r="C873" s="258"/>
      <c r="D873" s="258"/>
      <c r="E873" s="258"/>
      <c r="F873" s="300"/>
      <c r="G873" s="171"/>
    </row>
    <row r="874" spans="1:7" s="12" customFormat="1" x14ac:dyDescent="0.2">
      <c r="A874" s="257"/>
      <c r="B874" s="258"/>
      <c r="C874" s="258"/>
      <c r="D874" s="258"/>
      <c r="E874" s="258"/>
      <c r="F874" s="300"/>
      <c r="G874" s="171"/>
    </row>
    <row r="875" spans="1:7" s="12" customFormat="1" x14ac:dyDescent="0.2">
      <c r="A875" s="257"/>
      <c r="B875" s="258"/>
      <c r="C875" s="258"/>
      <c r="D875" s="258"/>
      <c r="E875" s="258"/>
      <c r="F875" s="300"/>
      <c r="G875" s="171"/>
    </row>
    <row r="876" spans="1:7" s="12" customFormat="1" x14ac:dyDescent="0.2">
      <c r="A876" s="257"/>
      <c r="B876" s="258"/>
      <c r="C876" s="258"/>
      <c r="D876" s="258"/>
      <c r="E876" s="258"/>
      <c r="F876" s="300"/>
      <c r="G876" s="171"/>
    </row>
    <row r="877" spans="1:7" s="12" customFormat="1" x14ac:dyDescent="0.2">
      <c r="A877" s="257"/>
      <c r="B877" s="258"/>
      <c r="C877" s="258"/>
      <c r="D877" s="258"/>
      <c r="E877" s="258"/>
      <c r="F877" s="300"/>
      <c r="G877" s="171"/>
    </row>
    <row r="878" spans="1:7" s="12" customFormat="1" x14ac:dyDescent="0.2">
      <c r="A878" s="257"/>
      <c r="B878" s="258"/>
      <c r="C878" s="258"/>
      <c r="D878" s="258"/>
      <c r="E878" s="258"/>
      <c r="F878" s="300"/>
      <c r="G878" s="171"/>
    </row>
    <row r="879" spans="1:7" s="12" customFormat="1" x14ac:dyDescent="0.2">
      <c r="A879" s="257"/>
      <c r="B879" s="258"/>
      <c r="C879" s="258"/>
      <c r="D879" s="258"/>
      <c r="E879" s="258"/>
      <c r="F879" s="300"/>
      <c r="G879" s="171"/>
    </row>
    <row r="880" spans="1:7" s="12" customFormat="1" x14ac:dyDescent="0.2">
      <c r="A880" s="257"/>
      <c r="B880" s="258"/>
      <c r="C880" s="258"/>
      <c r="D880" s="258"/>
      <c r="E880" s="258"/>
      <c r="F880" s="300"/>
      <c r="G880" s="171"/>
    </row>
    <row r="881" spans="1:7" s="12" customFormat="1" x14ac:dyDescent="0.2">
      <c r="A881" s="257"/>
      <c r="B881" s="258"/>
      <c r="C881" s="258"/>
      <c r="D881" s="258"/>
      <c r="E881" s="258"/>
      <c r="F881" s="300"/>
      <c r="G881" s="171"/>
    </row>
    <row r="882" spans="1:7" s="12" customFormat="1" x14ac:dyDescent="0.2">
      <c r="A882" s="257"/>
      <c r="B882" s="258"/>
      <c r="C882" s="258"/>
      <c r="D882" s="258"/>
      <c r="E882" s="258"/>
      <c r="F882" s="300"/>
      <c r="G882" s="171"/>
    </row>
    <row r="883" spans="1:7" s="12" customFormat="1" x14ac:dyDescent="0.2">
      <c r="A883" s="257"/>
      <c r="B883" s="258"/>
      <c r="C883" s="258"/>
      <c r="D883" s="258"/>
      <c r="E883" s="258"/>
      <c r="F883" s="300"/>
      <c r="G883" s="171"/>
    </row>
    <row r="884" spans="1:7" s="12" customFormat="1" x14ac:dyDescent="0.2">
      <c r="A884" s="257"/>
      <c r="B884" s="258"/>
      <c r="C884" s="258"/>
      <c r="D884" s="258"/>
      <c r="E884" s="258"/>
      <c r="F884" s="300"/>
      <c r="G884" s="171"/>
    </row>
    <row r="885" spans="1:7" s="12" customFormat="1" x14ac:dyDescent="0.2">
      <c r="A885" s="257"/>
      <c r="B885" s="258"/>
      <c r="C885" s="258"/>
      <c r="D885" s="258"/>
      <c r="E885" s="258"/>
      <c r="F885" s="300"/>
      <c r="G885" s="171"/>
    </row>
    <row r="886" spans="1:7" s="12" customFormat="1" x14ac:dyDescent="0.2">
      <c r="A886" s="257"/>
      <c r="B886" s="258"/>
      <c r="C886" s="258"/>
      <c r="D886" s="258"/>
      <c r="E886" s="258"/>
      <c r="F886" s="300"/>
      <c r="G886" s="171"/>
    </row>
    <row r="887" spans="1:7" s="12" customFormat="1" x14ac:dyDescent="0.2">
      <c r="A887" s="257"/>
      <c r="B887" s="258"/>
      <c r="C887" s="258"/>
      <c r="D887" s="258"/>
      <c r="E887" s="258"/>
      <c r="F887" s="300"/>
      <c r="G887" s="171"/>
    </row>
    <row r="888" spans="1:7" s="12" customFormat="1" x14ac:dyDescent="0.2">
      <c r="A888" s="257"/>
      <c r="B888" s="258"/>
      <c r="C888" s="258"/>
      <c r="D888" s="258"/>
      <c r="E888" s="258"/>
      <c r="F888" s="300"/>
      <c r="G888" s="171"/>
    </row>
    <row r="889" spans="1:7" s="12" customFormat="1" x14ac:dyDescent="0.2">
      <c r="A889" s="257"/>
      <c r="B889" s="258"/>
      <c r="C889" s="258"/>
      <c r="D889" s="258"/>
      <c r="E889" s="258"/>
      <c r="F889" s="300"/>
      <c r="G889" s="171"/>
    </row>
    <row r="890" spans="1:7" s="12" customFormat="1" x14ac:dyDescent="0.2">
      <c r="A890" s="257"/>
      <c r="B890" s="258"/>
      <c r="C890" s="258"/>
      <c r="D890" s="258"/>
      <c r="E890" s="258"/>
      <c r="F890" s="300"/>
      <c r="G890" s="171"/>
    </row>
    <row r="891" spans="1:7" s="12" customFormat="1" x14ac:dyDescent="0.2">
      <c r="A891" s="257"/>
      <c r="B891" s="258"/>
      <c r="C891" s="258"/>
      <c r="D891" s="258"/>
      <c r="E891" s="258"/>
      <c r="F891" s="300"/>
      <c r="G891" s="171"/>
    </row>
    <row r="892" spans="1:7" s="12" customFormat="1" x14ac:dyDescent="0.2">
      <c r="A892" s="257"/>
      <c r="B892" s="258"/>
      <c r="C892" s="258"/>
      <c r="D892" s="258"/>
      <c r="E892" s="258"/>
      <c r="F892" s="300"/>
      <c r="G892" s="171"/>
    </row>
    <row r="893" spans="1:7" s="12" customFormat="1" x14ac:dyDescent="0.2">
      <c r="A893" s="257"/>
      <c r="B893" s="258"/>
      <c r="C893" s="258"/>
      <c r="D893" s="258"/>
      <c r="E893" s="258"/>
      <c r="F893" s="300"/>
      <c r="G893" s="171"/>
    </row>
    <row r="894" spans="1:7" s="12" customFormat="1" x14ac:dyDescent="0.2">
      <c r="A894" s="257"/>
      <c r="B894" s="258"/>
      <c r="C894" s="258"/>
      <c r="D894" s="258"/>
      <c r="E894" s="258"/>
      <c r="F894" s="300"/>
      <c r="G894" s="171"/>
    </row>
    <row r="895" spans="1:7" s="12" customFormat="1" x14ac:dyDescent="0.2">
      <c r="A895" s="257"/>
      <c r="B895" s="258"/>
      <c r="C895" s="258"/>
      <c r="D895" s="258"/>
      <c r="E895" s="258"/>
      <c r="F895" s="300"/>
      <c r="G895" s="171"/>
    </row>
    <row r="896" spans="1:7" s="12" customFormat="1" x14ac:dyDescent="0.2">
      <c r="A896" s="257"/>
      <c r="B896" s="258"/>
      <c r="C896" s="258"/>
      <c r="D896" s="258"/>
      <c r="E896" s="258"/>
      <c r="F896" s="300"/>
      <c r="G896" s="171"/>
    </row>
    <row r="897" spans="1:7" s="12" customFormat="1" x14ac:dyDescent="0.2">
      <c r="A897" s="257"/>
      <c r="B897" s="258"/>
      <c r="C897" s="258"/>
      <c r="D897" s="258"/>
      <c r="E897" s="258"/>
      <c r="F897" s="300"/>
      <c r="G897" s="171"/>
    </row>
    <row r="898" spans="1:7" s="12" customFormat="1" x14ac:dyDescent="0.2">
      <c r="A898" s="257"/>
      <c r="B898" s="258"/>
      <c r="C898" s="258"/>
      <c r="D898" s="258"/>
      <c r="E898" s="258"/>
      <c r="F898" s="300"/>
      <c r="G898" s="171"/>
    </row>
    <row r="899" spans="1:7" s="12" customFormat="1" x14ac:dyDescent="0.2">
      <c r="A899" s="257"/>
      <c r="B899" s="258"/>
      <c r="C899" s="258"/>
      <c r="D899" s="258"/>
      <c r="E899" s="258"/>
      <c r="F899" s="300"/>
      <c r="G899" s="171"/>
    </row>
    <row r="900" spans="1:7" s="12" customFormat="1" x14ac:dyDescent="0.2">
      <c r="A900" s="257"/>
      <c r="B900" s="258"/>
      <c r="C900" s="258"/>
      <c r="D900" s="258"/>
      <c r="E900" s="258"/>
      <c r="F900" s="300"/>
      <c r="G900" s="171"/>
    </row>
    <row r="901" spans="1:7" s="12" customFormat="1" x14ac:dyDescent="0.2">
      <c r="A901" s="257"/>
      <c r="B901" s="258"/>
      <c r="C901" s="258"/>
      <c r="D901" s="258"/>
      <c r="E901" s="258"/>
      <c r="F901" s="300"/>
      <c r="G901" s="171"/>
    </row>
    <row r="902" spans="1:7" s="12" customFormat="1" x14ac:dyDescent="0.2">
      <c r="A902" s="257"/>
      <c r="B902" s="258"/>
      <c r="C902" s="258"/>
      <c r="D902" s="258"/>
      <c r="E902" s="258"/>
      <c r="F902" s="300"/>
      <c r="G902" s="171"/>
    </row>
    <row r="903" spans="1:7" s="12" customFormat="1" x14ac:dyDescent="0.2">
      <c r="A903" s="257"/>
      <c r="B903" s="258"/>
      <c r="C903" s="258"/>
      <c r="D903" s="258"/>
      <c r="E903" s="258"/>
      <c r="F903" s="300"/>
      <c r="G903" s="171"/>
    </row>
    <row r="904" spans="1:7" s="12" customFormat="1" x14ac:dyDescent="0.2">
      <c r="A904" s="257"/>
      <c r="B904" s="258"/>
      <c r="C904" s="258"/>
      <c r="D904" s="258"/>
      <c r="E904" s="258"/>
      <c r="F904" s="300"/>
      <c r="G904" s="171"/>
    </row>
    <row r="905" spans="1:7" s="12" customFormat="1" x14ac:dyDescent="0.2">
      <c r="A905" s="257"/>
      <c r="B905" s="258"/>
      <c r="C905" s="258"/>
      <c r="D905" s="258"/>
      <c r="E905" s="258"/>
      <c r="F905" s="300"/>
      <c r="G905" s="171"/>
    </row>
    <row r="906" spans="1:7" s="12" customFormat="1" x14ac:dyDescent="0.2">
      <c r="A906" s="257"/>
      <c r="B906" s="258"/>
      <c r="C906" s="258"/>
      <c r="D906" s="258"/>
      <c r="E906" s="258"/>
      <c r="F906" s="300"/>
      <c r="G906" s="171"/>
    </row>
    <row r="907" spans="1:7" s="12" customFormat="1" x14ac:dyDescent="0.2">
      <c r="A907" s="257"/>
      <c r="B907" s="258"/>
      <c r="C907" s="258"/>
      <c r="D907" s="258"/>
      <c r="E907" s="258"/>
      <c r="F907" s="300"/>
      <c r="G907" s="171"/>
    </row>
    <row r="908" spans="1:7" s="12" customFormat="1" x14ac:dyDescent="0.2">
      <c r="A908" s="257"/>
      <c r="B908" s="258"/>
      <c r="C908" s="258"/>
      <c r="D908" s="258"/>
      <c r="E908" s="258"/>
      <c r="F908" s="300"/>
      <c r="G908" s="171"/>
    </row>
    <row r="909" spans="1:7" s="12" customFormat="1" x14ac:dyDescent="0.2">
      <c r="A909" s="257"/>
      <c r="B909" s="258"/>
      <c r="C909" s="258"/>
      <c r="D909" s="258"/>
      <c r="E909" s="258"/>
      <c r="F909" s="300"/>
      <c r="G909" s="171"/>
    </row>
    <row r="910" spans="1:7" s="12" customFormat="1" x14ac:dyDescent="0.2">
      <c r="A910" s="257"/>
      <c r="B910" s="258"/>
      <c r="C910" s="258"/>
      <c r="D910" s="258"/>
      <c r="E910" s="258"/>
      <c r="F910" s="300"/>
      <c r="G910" s="171"/>
    </row>
    <row r="911" spans="1:7" s="12" customFormat="1" x14ac:dyDescent="0.2">
      <c r="A911" s="257"/>
      <c r="B911" s="258"/>
      <c r="C911" s="258"/>
      <c r="D911" s="258"/>
      <c r="E911" s="258"/>
      <c r="F911" s="300"/>
      <c r="G911" s="171"/>
    </row>
    <row r="912" spans="1:7" s="12" customFormat="1" x14ac:dyDescent="0.2">
      <c r="A912" s="257"/>
      <c r="B912" s="258"/>
      <c r="C912" s="258"/>
      <c r="D912" s="258"/>
      <c r="E912" s="258"/>
      <c r="F912" s="300"/>
      <c r="G912" s="171"/>
    </row>
    <row r="913" spans="1:7" s="12" customFormat="1" x14ac:dyDescent="0.2">
      <c r="A913" s="257"/>
      <c r="B913" s="258"/>
      <c r="C913" s="258"/>
      <c r="D913" s="258"/>
      <c r="E913" s="258"/>
      <c r="F913" s="300"/>
      <c r="G913" s="171"/>
    </row>
    <row r="914" spans="1:7" s="12" customFormat="1" x14ac:dyDescent="0.2">
      <c r="A914" s="257"/>
      <c r="B914" s="258"/>
      <c r="C914" s="258"/>
      <c r="D914" s="258"/>
      <c r="E914" s="258"/>
      <c r="F914" s="300"/>
      <c r="G914" s="171"/>
    </row>
    <row r="915" spans="1:7" s="12" customFormat="1" x14ac:dyDescent="0.2">
      <c r="A915" s="257"/>
      <c r="B915" s="258"/>
      <c r="C915" s="258"/>
      <c r="D915" s="258"/>
      <c r="E915" s="258"/>
      <c r="F915" s="300"/>
      <c r="G915" s="171"/>
    </row>
    <row r="916" spans="1:7" s="12" customFormat="1" x14ac:dyDescent="0.2">
      <c r="A916" s="257"/>
      <c r="B916" s="258"/>
      <c r="C916" s="258"/>
      <c r="D916" s="258"/>
      <c r="E916" s="258"/>
      <c r="F916" s="300"/>
      <c r="G916" s="171"/>
    </row>
    <row r="917" spans="1:7" s="12" customFormat="1" x14ac:dyDescent="0.2">
      <c r="A917" s="257"/>
      <c r="B917" s="258"/>
      <c r="C917" s="258"/>
      <c r="D917" s="258"/>
      <c r="E917" s="258"/>
      <c r="F917" s="300"/>
      <c r="G917" s="171"/>
    </row>
    <row r="918" spans="1:7" s="12" customFormat="1" x14ac:dyDescent="0.2">
      <c r="A918" s="257"/>
      <c r="B918" s="258"/>
      <c r="C918" s="258"/>
      <c r="D918" s="258"/>
      <c r="E918" s="258"/>
      <c r="F918" s="300"/>
      <c r="G918" s="171"/>
    </row>
    <row r="919" spans="1:7" s="12" customFormat="1" x14ac:dyDescent="0.2">
      <c r="A919" s="257"/>
      <c r="B919" s="258"/>
      <c r="C919" s="258"/>
      <c r="D919" s="258"/>
      <c r="E919" s="258"/>
      <c r="F919" s="300"/>
      <c r="G919" s="171"/>
    </row>
    <row r="920" spans="1:7" s="12" customFormat="1" x14ac:dyDescent="0.2">
      <c r="A920" s="257"/>
      <c r="B920" s="258"/>
      <c r="C920" s="258"/>
      <c r="D920" s="258"/>
      <c r="E920" s="258"/>
      <c r="F920" s="300"/>
      <c r="G920" s="171"/>
    </row>
    <row r="921" spans="1:7" s="12" customFormat="1" x14ac:dyDescent="0.2">
      <c r="A921" s="257"/>
      <c r="B921" s="258"/>
      <c r="C921" s="258"/>
      <c r="D921" s="258"/>
      <c r="E921" s="258"/>
      <c r="F921" s="300"/>
      <c r="G921" s="171"/>
    </row>
    <row r="922" spans="1:7" s="12" customFormat="1" x14ac:dyDescent="0.2">
      <c r="A922" s="257"/>
      <c r="B922" s="258"/>
      <c r="C922" s="258"/>
      <c r="D922" s="258"/>
      <c r="E922" s="258"/>
      <c r="F922" s="300"/>
      <c r="G922" s="171"/>
    </row>
    <row r="923" spans="1:7" s="12" customFormat="1" x14ac:dyDescent="0.2">
      <c r="A923" s="257"/>
      <c r="B923" s="258"/>
      <c r="C923" s="258"/>
      <c r="D923" s="258"/>
      <c r="E923" s="258"/>
      <c r="F923" s="300"/>
      <c r="G923" s="171"/>
    </row>
    <row r="924" spans="1:7" s="12" customFormat="1" x14ac:dyDescent="0.2">
      <c r="A924" s="257"/>
      <c r="B924" s="258"/>
      <c r="C924" s="258"/>
      <c r="D924" s="258"/>
      <c r="E924" s="258"/>
      <c r="F924" s="300"/>
      <c r="G924" s="171"/>
    </row>
    <row r="925" spans="1:7" s="12" customFormat="1" x14ac:dyDescent="0.2">
      <c r="A925" s="257"/>
      <c r="B925" s="258"/>
      <c r="C925" s="258"/>
      <c r="D925" s="258"/>
      <c r="E925" s="258"/>
      <c r="F925" s="300"/>
      <c r="G925" s="171"/>
    </row>
    <row r="926" spans="1:7" s="12" customFormat="1" x14ac:dyDescent="0.2">
      <c r="A926" s="257"/>
      <c r="B926" s="258"/>
      <c r="C926" s="258"/>
      <c r="D926" s="258"/>
      <c r="E926" s="258"/>
      <c r="F926" s="300"/>
      <c r="G926" s="171"/>
    </row>
    <row r="927" spans="1:7" s="12" customFormat="1" x14ac:dyDescent="0.2">
      <c r="A927" s="257"/>
      <c r="B927" s="258"/>
      <c r="C927" s="258"/>
      <c r="D927" s="258"/>
      <c r="E927" s="258"/>
      <c r="F927" s="300"/>
      <c r="G927" s="171"/>
    </row>
    <row r="928" spans="1:7" s="12" customFormat="1" x14ac:dyDescent="0.2">
      <c r="A928" s="257"/>
      <c r="B928" s="258"/>
      <c r="C928" s="258"/>
      <c r="D928" s="258"/>
      <c r="E928" s="258"/>
      <c r="F928" s="300"/>
      <c r="G928" s="171"/>
    </row>
    <row r="929" spans="1:7" s="12" customFormat="1" x14ac:dyDescent="0.2">
      <c r="A929" s="257"/>
      <c r="B929" s="258"/>
      <c r="C929" s="258"/>
      <c r="D929" s="258"/>
      <c r="E929" s="258"/>
      <c r="F929" s="300"/>
      <c r="G929" s="171"/>
    </row>
    <row r="930" spans="1:7" s="12" customFormat="1" x14ac:dyDescent="0.2">
      <c r="A930" s="257"/>
      <c r="B930" s="258"/>
      <c r="C930" s="258"/>
      <c r="D930" s="258"/>
      <c r="E930" s="258"/>
      <c r="F930" s="300"/>
      <c r="G930" s="171"/>
    </row>
    <row r="931" spans="1:7" s="12" customFormat="1" x14ac:dyDescent="0.2">
      <c r="A931" s="257"/>
      <c r="B931" s="258"/>
      <c r="C931" s="258"/>
      <c r="D931" s="258"/>
      <c r="E931" s="258"/>
      <c r="F931" s="300"/>
      <c r="G931" s="171"/>
    </row>
    <row r="932" spans="1:7" s="12" customFormat="1" x14ac:dyDescent="0.2">
      <c r="A932" s="257"/>
      <c r="B932" s="258"/>
      <c r="C932" s="258"/>
      <c r="D932" s="258"/>
      <c r="E932" s="258"/>
      <c r="F932" s="300"/>
      <c r="G932" s="171"/>
    </row>
    <row r="933" spans="1:7" s="12" customFormat="1" x14ac:dyDescent="0.2">
      <c r="A933" s="257"/>
      <c r="B933" s="258"/>
      <c r="C933" s="258"/>
      <c r="D933" s="258"/>
      <c r="E933" s="258"/>
      <c r="F933" s="300"/>
      <c r="G933" s="171"/>
    </row>
    <row r="934" spans="1:7" s="12" customFormat="1" x14ac:dyDescent="0.2">
      <c r="A934" s="257"/>
      <c r="B934" s="258"/>
      <c r="C934" s="258"/>
      <c r="D934" s="258"/>
      <c r="E934" s="258"/>
      <c r="F934" s="300"/>
      <c r="G934" s="171"/>
    </row>
    <row r="935" spans="1:7" s="12" customFormat="1" x14ac:dyDescent="0.2">
      <c r="A935" s="257"/>
      <c r="B935" s="258"/>
      <c r="C935" s="258"/>
      <c r="D935" s="258"/>
      <c r="E935" s="258"/>
      <c r="F935" s="300"/>
      <c r="G935" s="171"/>
    </row>
    <row r="936" spans="1:7" s="12" customFormat="1" x14ac:dyDescent="0.2">
      <c r="A936" s="257"/>
      <c r="B936" s="258"/>
      <c r="C936" s="258"/>
      <c r="D936" s="258"/>
      <c r="E936" s="258"/>
      <c r="F936" s="300"/>
      <c r="G936" s="171"/>
    </row>
    <row r="937" spans="1:7" s="12" customFormat="1" x14ac:dyDescent="0.2">
      <c r="A937" s="257"/>
      <c r="B937" s="258"/>
      <c r="C937" s="258"/>
      <c r="D937" s="258"/>
      <c r="E937" s="258"/>
      <c r="F937" s="300"/>
      <c r="G937" s="171"/>
    </row>
    <row r="938" spans="1:7" s="12" customFormat="1" x14ac:dyDescent="0.2">
      <c r="A938" s="257"/>
      <c r="B938" s="258"/>
      <c r="C938" s="258"/>
      <c r="D938" s="258"/>
      <c r="E938" s="258"/>
      <c r="F938" s="300"/>
      <c r="G938" s="171"/>
    </row>
    <row r="939" spans="1:7" s="12" customFormat="1" x14ac:dyDescent="0.2">
      <c r="A939" s="257"/>
      <c r="B939" s="258"/>
      <c r="C939" s="258"/>
      <c r="D939" s="258"/>
      <c r="E939" s="258"/>
      <c r="F939" s="300"/>
      <c r="G939" s="171"/>
    </row>
    <row r="940" spans="1:7" s="12" customFormat="1" x14ac:dyDescent="0.2">
      <c r="A940" s="257"/>
      <c r="B940" s="258"/>
      <c r="C940" s="258"/>
      <c r="D940" s="258"/>
      <c r="E940" s="258"/>
      <c r="F940" s="300"/>
      <c r="G940" s="171"/>
    </row>
    <row r="941" spans="1:7" s="12" customFormat="1" x14ac:dyDescent="0.2">
      <c r="A941" s="257"/>
      <c r="B941" s="258"/>
      <c r="C941" s="258"/>
      <c r="D941" s="258"/>
      <c r="E941" s="258"/>
      <c r="F941" s="300"/>
      <c r="G941" s="171"/>
    </row>
    <row r="942" spans="1:7" s="12" customFormat="1" x14ac:dyDescent="0.2">
      <c r="A942" s="257"/>
      <c r="B942" s="258"/>
      <c r="C942" s="258"/>
      <c r="D942" s="258"/>
      <c r="E942" s="258"/>
      <c r="F942" s="300"/>
      <c r="G942" s="171"/>
    </row>
    <row r="943" spans="1:7" s="12" customFormat="1" x14ac:dyDescent="0.2">
      <c r="A943" s="257"/>
      <c r="B943" s="258"/>
      <c r="C943" s="258"/>
      <c r="D943" s="258"/>
      <c r="E943" s="258"/>
      <c r="F943" s="300"/>
      <c r="G943" s="171"/>
    </row>
    <row r="944" spans="1:7" s="12" customFormat="1" x14ac:dyDescent="0.2">
      <c r="A944" s="257"/>
      <c r="B944" s="258"/>
      <c r="C944" s="258"/>
      <c r="D944" s="258"/>
      <c r="E944" s="258"/>
      <c r="F944" s="300"/>
      <c r="G944" s="171"/>
    </row>
    <row r="945" spans="1:7" s="12" customFormat="1" x14ac:dyDescent="0.2">
      <c r="A945" s="257"/>
      <c r="B945" s="258"/>
      <c r="C945" s="258"/>
      <c r="D945" s="258"/>
      <c r="E945" s="258"/>
      <c r="F945" s="300"/>
      <c r="G945" s="171"/>
    </row>
    <row r="946" spans="1:7" s="12" customFormat="1" x14ac:dyDescent="0.2">
      <c r="A946" s="257"/>
      <c r="B946" s="258"/>
      <c r="C946" s="258"/>
      <c r="D946" s="258"/>
      <c r="E946" s="258"/>
      <c r="F946" s="300"/>
      <c r="G946" s="171"/>
    </row>
    <row r="947" spans="1:7" s="12" customFormat="1" x14ac:dyDescent="0.2">
      <c r="A947" s="257"/>
      <c r="B947" s="258"/>
      <c r="C947" s="258"/>
      <c r="D947" s="258"/>
      <c r="E947" s="258"/>
      <c r="F947" s="300"/>
      <c r="G947" s="171"/>
    </row>
    <row r="948" spans="1:7" s="12" customFormat="1" x14ac:dyDescent="0.2">
      <c r="A948" s="257"/>
      <c r="B948" s="258"/>
      <c r="C948" s="258"/>
      <c r="D948" s="258"/>
      <c r="E948" s="258"/>
      <c r="F948" s="300"/>
      <c r="G948" s="171"/>
    </row>
    <row r="949" spans="1:7" s="12" customFormat="1" x14ac:dyDescent="0.2">
      <c r="A949" s="257"/>
      <c r="B949" s="258"/>
      <c r="C949" s="258"/>
      <c r="D949" s="258"/>
      <c r="E949" s="258"/>
      <c r="F949" s="300"/>
      <c r="G949" s="171"/>
    </row>
    <row r="950" spans="1:7" s="12" customFormat="1" x14ac:dyDescent="0.2">
      <c r="A950" s="257"/>
      <c r="B950" s="258"/>
      <c r="C950" s="258"/>
      <c r="D950" s="258"/>
      <c r="E950" s="258"/>
      <c r="F950" s="300"/>
      <c r="G950" s="171"/>
    </row>
    <row r="951" spans="1:7" s="12" customFormat="1" x14ac:dyDescent="0.2">
      <c r="A951" s="257"/>
      <c r="B951" s="258"/>
      <c r="C951" s="258"/>
      <c r="D951" s="258"/>
      <c r="E951" s="258"/>
      <c r="F951" s="300"/>
      <c r="G951" s="171"/>
    </row>
    <row r="952" spans="1:7" s="12" customFormat="1" x14ac:dyDescent="0.2">
      <c r="A952" s="257"/>
      <c r="B952" s="258"/>
      <c r="C952" s="258"/>
      <c r="D952" s="258"/>
      <c r="E952" s="258"/>
      <c r="F952" s="300"/>
      <c r="G952" s="171"/>
    </row>
    <row r="953" spans="1:7" s="12" customFormat="1" x14ac:dyDescent="0.2">
      <c r="A953" s="257"/>
      <c r="B953" s="258"/>
      <c r="C953" s="258"/>
      <c r="D953" s="258"/>
      <c r="E953" s="258"/>
      <c r="F953" s="300"/>
      <c r="G953" s="171"/>
    </row>
    <row r="954" spans="1:7" s="12" customFormat="1" x14ac:dyDescent="0.2">
      <c r="A954" s="257"/>
      <c r="B954" s="258"/>
      <c r="C954" s="258"/>
      <c r="D954" s="258"/>
      <c r="E954" s="258"/>
      <c r="F954" s="300"/>
      <c r="G954" s="171"/>
    </row>
    <row r="955" spans="1:7" s="12" customFormat="1" x14ac:dyDescent="0.2">
      <c r="A955" s="257"/>
      <c r="B955" s="258"/>
      <c r="C955" s="258"/>
      <c r="D955" s="258"/>
      <c r="E955" s="258"/>
      <c r="F955" s="300"/>
      <c r="G955" s="171"/>
    </row>
    <row r="956" spans="1:7" s="12" customFormat="1" x14ac:dyDescent="0.2">
      <c r="A956" s="257"/>
      <c r="B956" s="258"/>
      <c r="C956" s="258"/>
      <c r="D956" s="258"/>
      <c r="E956" s="258"/>
      <c r="F956" s="300"/>
      <c r="G956" s="171"/>
    </row>
    <row r="957" spans="1:7" s="12" customFormat="1" x14ac:dyDescent="0.2">
      <c r="A957" s="257"/>
      <c r="B957" s="258"/>
      <c r="C957" s="258"/>
      <c r="D957" s="258"/>
      <c r="E957" s="258"/>
      <c r="F957" s="300"/>
      <c r="G957" s="171"/>
    </row>
    <row r="958" spans="1:7" s="12" customFormat="1" x14ac:dyDescent="0.2">
      <c r="A958" s="257"/>
      <c r="B958" s="258"/>
      <c r="C958" s="258"/>
      <c r="D958" s="258"/>
      <c r="E958" s="258"/>
      <c r="F958" s="300"/>
      <c r="G958" s="171"/>
    </row>
    <row r="959" spans="1:7" s="12" customFormat="1" x14ac:dyDescent="0.2">
      <c r="A959" s="257"/>
      <c r="B959" s="258"/>
      <c r="C959" s="258"/>
      <c r="D959" s="258"/>
      <c r="E959" s="258"/>
      <c r="F959" s="300"/>
      <c r="G959" s="171"/>
    </row>
    <row r="960" spans="1:7" s="12" customFormat="1" x14ac:dyDescent="0.2">
      <c r="A960" s="257"/>
      <c r="B960" s="258"/>
      <c r="C960" s="258"/>
      <c r="D960" s="258"/>
      <c r="E960" s="258"/>
      <c r="F960" s="300"/>
      <c r="G960" s="171"/>
    </row>
    <row r="961" spans="1:7" s="12" customFormat="1" x14ac:dyDescent="0.2">
      <c r="A961" s="257"/>
      <c r="B961" s="258"/>
      <c r="C961" s="258"/>
      <c r="D961" s="258"/>
      <c r="E961" s="258"/>
      <c r="F961" s="300"/>
      <c r="G961" s="171"/>
    </row>
    <row r="962" spans="1:7" s="12" customFormat="1" x14ac:dyDescent="0.2">
      <c r="A962" s="257"/>
      <c r="B962" s="258"/>
      <c r="C962" s="258"/>
      <c r="D962" s="258"/>
      <c r="E962" s="258"/>
      <c r="F962" s="300"/>
      <c r="G962" s="171"/>
    </row>
    <row r="963" spans="1:7" s="12" customFormat="1" x14ac:dyDescent="0.2">
      <c r="A963" s="257"/>
      <c r="B963" s="258"/>
      <c r="C963" s="258"/>
      <c r="D963" s="258"/>
      <c r="E963" s="258"/>
      <c r="F963" s="300"/>
      <c r="G963" s="171"/>
    </row>
    <row r="964" spans="1:7" s="12" customFormat="1" x14ac:dyDescent="0.2">
      <c r="A964" s="257"/>
      <c r="B964" s="258"/>
      <c r="C964" s="258"/>
      <c r="D964" s="258"/>
      <c r="E964" s="258"/>
      <c r="F964" s="300"/>
      <c r="G964" s="171"/>
    </row>
    <row r="965" spans="1:7" s="12" customFormat="1" x14ac:dyDescent="0.2">
      <c r="A965" s="257"/>
      <c r="B965" s="258"/>
      <c r="C965" s="258"/>
      <c r="D965" s="258"/>
      <c r="E965" s="258"/>
      <c r="F965" s="300"/>
      <c r="G965" s="171"/>
    </row>
    <row r="966" spans="1:7" s="12" customFormat="1" x14ac:dyDescent="0.2">
      <c r="A966" s="257"/>
      <c r="B966" s="258"/>
      <c r="C966" s="258"/>
      <c r="D966" s="258"/>
      <c r="E966" s="258"/>
      <c r="F966" s="300"/>
      <c r="G966" s="171"/>
    </row>
    <row r="967" spans="1:7" s="12" customFormat="1" x14ac:dyDescent="0.2">
      <c r="A967" s="257"/>
      <c r="B967" s="258"/>
      <c r="C967" s="258"/>
      <c r="D967" s="258"/>
      <c r="E967" s="258"/>
      <c r="F967" s="300"/>
      <c r="G967" s="171"/>
    </row>
    <row r="968" spans="1:7" s="12" customFormat="1" x14ac:dyDescent="0.2">
      <c r="A968" s="257"/>
      <c r="B968" s="258"/>
      <c r="C968" s="258"/>
      <c r="D968" s="258"/>
      <c r="E968" s="258"/>
      <c r="F968" s="300"/>
      <c r="G968" s="171"/>
    </row>
    <row r="969" spans="1:7" s="12" customFormat="1" x14ac:dyDescent="0.2">
      <c r="A969" s="257"/>
      <c r="B969" s="258"/>
      <c r="C969" s="258"/>
      <c r="D969" s="258"/>
      <c r="E969" s="258"/>
      <c r="F969" s="300"/>
      <c r="G969" s="171"/>
    </row>
    <row r="970" spans="1:7" s="12" customFormat="1" x14ac:dyDescent="0.2">
      <c r="A970" s="257"/>
      <c r="B970" s="258"/>
      <c r="C970" s="258"/>
      <c r="D970" s="258"/>
      <c r="E970" s="258"/>
      <c r="F970" s="300"/>
      <c r="G970" s="171"/>
    </row>
    <row r="971" spans="1:7" s="12" customFormat="1" x14ac:dyDescent="0.2">
      <c r="A971" s="257"/>
      <c r="B971" s="258"/>
      <c r="C971" s="258"/>
      <c r="D971" s="258"/>
      <c r="E971" s="258"/>
      <c r="F971" s="300"/>
      <c r="G971" s="171"/>
    </row>
    <row r="972" spans="1:7" s="12" customFormat="1" x14ac:dyDescent="0.2">
      <c r="A972" s="257"/>
      <c r="B972" s="258"/>
      <c r="C972" s="258"/>
      <c r="D972" s="258"/>
      <c r="E972" s="258"/>
      <c r="F972" s="300"/>
      <c r="G972" s="171"/>
    </row>
    <row r="973" spans="1:7" s="12" customFormat="1" x14ac:dyDescent="0.2">
      <c r="A973" s="257"/>
      <c r="B973" s="258"/>
      <c r="C973" s="258"/>
      <c r="D973" s="258"/>
      <c r="E973" s="258"/>
      <c r="F973" s="300"/>
      <c r="G973" s="171"/>
    </row>
    <row r="974" spans="1:7" s="12" customFormat="1" x14ac:dyDescent="0.2">
      <c r="A974" s="257"/>
      <c r="B974" s="258"/>
      <c r="C974" s="258"/>
      <c r="D974" s="258"/>
      <c r="E974" s="258"/>
      <c r="F974" s="300"/>
      <c r="G974" s="171"/>
    </row>
    <row r="975" spans="1:7" s="12" customFormat="1" x14ac:dyDescent="0.2">
      <c r="A975" s="257"/>
      <c r="B975" s="258"/>
      <c r="C975" s="258"/>
      <c r="D975" s="258"/>
      <c r="E975" s="258"/>
      <c r="F975" s="300"/>
      <c r="G975" s="171"/>
    </row>
    <row r="976" spans="1:7" s="12" customFormat="1" x14ac:dyDescent="0.2">
      <c r="A976" s="257"/>
      <c r="B976" s="258"/>
      <c r="C976" s="258"/>
      <c r="D976" s="258"/>
      <c r="E976" s="258"/>
      <c r="F976" s="300"/>
      <c r="G976" s="171"/>
    </row>
    <row r="977" spans="1:7" s="12" customFormat="1" x14ac:dyDescent="0.2">
      <c r="A977" s="257"/>
      <c r="B977" s="258"/>
      <c r="C977" s="258"/>
      <c r="D977" s="258"/>
      <c r="E977" s="258"/>
      <c r="F977" s="300"/>
      <c r="G977" s="171"/>
    </row>
    <row r="978" spans="1:7" s="12" customFormat="1" x14ac:dyDescent="0.2">
      <c r="A978" s="257"/>
      <c r="B978" s="258"/>
      <c r="C978" s="258"/>
      <c r="D978" s="258"/>
      <c r="E978" s="258"/>
      <c r="F978" s="300"/>
      <c r="G978" s="171"/>
    </row>
    <row r="979" spans="1:7" s="12" customFormat="1" x14ac:dyDescent="0.2">
      <c r="A979" s="257"/>
      <c r="B979" s="258"/>
      <c r="C979" s="258"/>
      <c r="D979" s="258"/>
      <c r="E979" s="258"/>
      <c r="F979" s="300"/>
      <c r="G979" s="171"/>
    </row>
    <row r="980" spans="1:7" s="12" customFormat="1" x14ac:dyDescent="0.2">
      <c r="A980" s="257"/>
      <c r="B980" s="258"/>
      <c r="C980" s="258"/>
      <c r="D980" s="258"/>
      <c r="E980" s="258"/>
      <c r="F980" s="300"/>
      <c r="G980" s="171"/>
    </row>
    <row r="981" spans="1:7" s="12" customFormat="1" x14ac:dyDescent="0.2">
      <c r="A981" s="257"/>
      <c r="B981" s="258"/>
      <c r="C981" s="258"/>
      <c r="D981" s="258"/>
      <c r="E981" s="258"/>
      <c r="F981" s="300"/>
      <c r="G981" s="171"/>
    </row>
    <row r="982" spans="1:7" s="12" customFormat="1" x14ac:dyDescent="0.2">
      <c r="A982" s="257"/>
      <c r="B982" s="258"/>
      <c r="C982" s="258"/>
      <c r="D982" s="258"/>
      <c r="E982" s="258"/>
      <c r="F982" s="300"/>
      <c r="G982" s="171"/>
    </row>
    <row r="983" spans="1:7" s="12" customFormat="1" x14ac:dyDescent="0.2">
      <c r="A983" s="257"/>
      <c r="B983" s="258"/>
      <c r="C983" s="258"/>
      <c r="D983" s="258"/>
      <c r="E983" s="258"/>
      <c r="F983" s="300"/>
      <c r="G983" s="171"/>
    </row>
    <row r="984" spans="1:7" s="12" customFormat="1" x14ac:dyDescent="0.2">
      <c r="A984" s="257"/>
      <c r="B984" s="258"/>
      <c r="C984" s="258"/>
      <c r="D984" s="258"/>
      <c r="E984" s="258"/>
      <c r="F984" s="300"/>
      <c r="G984" s="171"/>
    </row>
    <row r="985" spans="1:7" s="12" customFormat="1" x14ac:dyDescent="0.2">
      <c r="A985" s="257"/>
      <c r="B985" s="258"/>
      <c r="C985" s="258"/>
      <c r="D985" s="258"/>
      <c r="E985" s="258"/>
      <c r="F985" s="300"/>
      <c r="G985" s="171"/>
    </row>
    <row r="986" spans="1:7" s="12" customFormat="1" x14ac:dyDescent="0.2">
      <c r="A986" s="257"/>
      <c r="B986" s="258"/>
      <c r="C986" s="258"/>
      <c r="D986" s="258"/>
      <c r="E986" s="258"/>
      <c r="F986" s="300"/>
      <c r="G986" s="171"/>
    </row>
    <row r="987" spans="1:7" s="12" customFormat="1" x14ac:dyDescent="0.2">
      <c r="A987" s="257"/>
      <c r="B987" s="258"/>
      <c r="C987" s="258"/>
      <c r="D987" s="258"/>
      <c r="E987" s="258"/>
      <c r="F987" s="300"/>
      <c r="G987" s="171"/>
    </row>
    <row r="988" spans="1:7" s="12" customFormat="1" x14ac:dyDescent="0.2">
      <c r="A988" s="257"/>
      <c r="B988" s="258"/>
      <c r="C988" s="258"/>
      <c r="D988" s="258"/>
      <c r="E988" s="258"/>
      <c r="F988" s="300"/>
      <c r="G988" s="171"/>
    </row>
    <row r="989" spans="1:7" s="12" customFormat="1" x14ac:dyDescent="0.2">
      <c r="A989" s="257"/>
      <c r="B989" s="258"/>
      <c r="C989" s="258"/>
      <c r="D989" s="258"/>
      <c r="E989" s="258"/>
      <c r="F989" s="300"/>
      <c r="G989" s="171"/>
    </row>
    <row r="990" spans="1:7" s="12" customFormat="1" x14ac:dyDescent="0.2">
      <c r="A990" s="257"/>
      <c r="B990" s="258"/>
      <c r="C990" s="258"/>
      <c r="D990" s="258"/>
      <c r="E990" s="258"/>
      <c r="F990" s="300"/>
      <c r="G990" s="171"/>
    </row>
    <row r="991" spans="1:7" s="12" customFormat="1" x14ac:dyDescent="0.2">
      <c r="A991" s="257"/>
      <c r="B991" s="258"/>
      <c r="C991" s="258"/>
      <c r="D991" s="258"/>
      <c r="E991" s="258"/>
      <c r="F991" s="300"/>
      <c r="G991" s="171"/>
    </row>
    <row r="992" spans="1:7" s="12" customFormat="1" x14ac:dyDescent="0.2">
      <c r="A992" s="257"/>
      <c r="B992" s="258"/>
      <c r="C992" s="258"/>
      <c r="D992" s="258"/>
      <c r="E992" s="258"/>
      <c r="F992" s="300"/>
      <c r="G992" s="171"/>
    </row>
    <row r="993" spans="1:7" s="12" customFormat="1" x14ac:dyDescent="0.2">
      <c r="A993" s="257"/>
      <c r="B993" s="258"/>
      <c r="C993" s="258"/>
      <c r="D993" s="258"/>
      <c r="E993" s="258"/>
      <c r="F993" s="300"/>
      <c r="G993" s="171"/>
    </row>
    <row r="994" spans="1:7" s="12" customFormat="1" x14ac:dyDescent="0.2">
      <c r="A994" s="257"/>
      <c r="B994" s="258"/>
      <c r="C994" s="258"/>
      <c r="D994" s="258"/>
      <c r="E994" s="258"/>
      <c r="F994" s="300"/>
      <c r="G994" s="171"/>
    </row>
    <row r="995" spans="1:7" s="12" customFormat="1" x14ac:dyDescent="0.2">
      <c r="A995" s="257"/>
      <c r="B995" s="258"/>
      <c r="C995" s="258"/>
      <c r="D995" s="258"/>
      <c r="E995" s="258"/>
      <c r="F995" s="300"/>
      <c r="G995" s="171"/>
    </row>
    <row r="996" spans="1:7" s="12" customFormat="1" x14ac:dyDescent="0.2">
      <c r="A996" s="257"/>
      <c r="B996" s="258"/>
      <c r="C996" s="258"/>
      <c r="D996" s="258"/>
      <c r="E996" s="258"/>
      <c r="F996" s="300"/>
      <c r="G996" s="171"/>
    </row>
    <row r="997" spans="1:7" s="12" customFormat="1" x14ac:dyDescent="0.2">
      <c r="A997" s="257"/>
      <c r="B997" s="258"/>
      <c r="C997" s="258"/>
      <c r="D997" s="258"/>
      <c r="E997" s="258"/>
      <c r="F997" s="300"/>
      <c r="G997" s="171"/>
    </row>
    <row r="998" spans="1:7" s="12" customFormat="1" x14ac:dyDescent="0.2">
      <c r="A998" s="257"/>
      <c r="B998" s="258"/>
      <c r="C998" s="258"/>
      <c r="D998" s="258"/>
      <c r="E998" s="258"/>
      <c r="F998" s="300"/>
      <c r="G998" s="171"/>
    </row>
    <row r="999" spans="1:7" s="12" customFormat="1" x14ac:dyDescent="0.2">
      <c r="A999" s="257"/>
      <c r="B999" s="258"/>
      <c r="C999" s="258"/>
      <c r="D999" s="258"/>
      <c r="E999" s="258"/>
      <c r="F999" s="300"/>
      <c r="G999" s="171"/>
    </row>
    <row r="1000" spans="1:7" s="12" customFormat="1" x14ac:dyDescent="0.2">
      <c r="A1000" s="257"/>
      <c r="B1000" s="258"/>
      <c r="C1000" s="258"/>
      <c r="D1000" s="258"/>
      <c r="E1000" s="258"/>
      <c r="F1000" s="300"/>
      <c r="G1000" s="171"/>
    </row>
    <row r="1001" spans="1:7" s="12" customFormat="1" x14ac:dyDescent="0.2">
      <c r="A1001" s="257"/>
      <c r="B1001" s="258"/>
      <c r="C1001" s="258"/>
      <c r="D1001" s="258"/>
      <c r="E1001" s="258"/>
      <c r="F1001" s="300"/>
      <c r="G1001" s="171"/>
    </row>
    <row r="1002" spans="1:7" s="12" customFormat="1" x14ac:dyDescent="0.2">
      <c r="A1002" s="257"/>
      <c r="B1002" s="258"/>
      <c r="C1002" s="258"/>
      <c r="D1002" s="258"/>
      <c r="E1002" s="258"/>
      <c r="F1002" s="300"/>
      <c r="G1002" s="171"/>
    </row>
    <row r="1003" spans="1:7" s="12" customFormat="1" x14ac:dyDescent="0.2">
      <c r="A1003" s="257"/>
      <c r="B1003" s="258"/>
      <c r="C1003" s="258"/>
      <c r="D1003" s="258"/>
      <c r="E1003" s="258"/>
      <c r="F1003" s="300"/>
      <c r="G1003" s="171"/>
    </row>
    <row r="1004" spans="1:7" s="12" customFormat="1" x14ac:dyDescent="0.2">
      <c r="A1004" s="257"/>
      <c r="B1004" s="258"/>
      <c r="C1004" s="258"/>
      <c r="D1004" s="258"/>
      <c r="E1004" s="258"/>
      <c r="F1004" s="300"/>
      <c r="G1004" s="171"/>
    </row>
    <row r="1005" spans="1:7" s="12" customFormat="1" x14ac:dyDescent="0.2">
      <c r="A1005" s="257"/>
      <c r="B1005" s="258"/>
      <c r="C1005" s="258"/>
      <c r="D1005" s="258"/>
      <c r="E1005" s="258"/>
      <c r="F1005" s="300"/>
      <c r="G1005" s="171"/>
    </row>
    <row r="1006" spans="1:7" s="12" customFormat="1" x14ac:dyDescent="0.2">
      <c r="A1006" s="257"/>
      <c r="B1006" s="258"/>
      <c r="C1006" s="258"/>
      <c r="D1006" s="258"/>
      <c r="E1006" s="258"/>
      <c r="F1006" s="300"/>
      <c r="G1006" s="171"/>
    </row>
    <row r="1007" spans="1:7" s="12" customFormat="1" x14ac:dyDescent="0.2">
      <c r="A1007" s="257"/>
      <c r="B1007" s="258"/>
      <c r="C1007" s="258"/>
      <c r="D1007" s="258"/>
      <c r="E1007" s="258"/>
      <c r="F1007" s="300"/>
      <c r="G1007" s="171"/>
    </row>
    <row r="1008" spans="1:7" s="12" customFormat="1" x14ac:dyDescent="0.2">
      <c r="A1008" s="257"/>
      <c r="B1008" s="258"/>
      <c r="C1008" s="258"/>
      <c r="D1008" s="258"/>
      <c r="E1008" s="258"/>
      <c r="F1008" s="300"/>
      <c r="G1008" s="171"/>
    </row>
    <row r="1009" spans="1:7" s="12" customFormat="1" x14ac:dyDescent="0.2">
      <c r="A1009" s="257"/>
      <c r="B1009" s="258"/>
      <c r="C1009" s="258"/>
      <c r="D1009" s="258"/>
      <c r="E1009" s="258"/>
      <c r="F1009" s="300"/>
      <c r="G1009" s="171"/>
    </row>
    <row r="1010" spans="1:7" s="12" customFormat="1" x14ac:dyDescent="0.2">
      <c r="A1010" s="257"/>
      <c r="B1010" s="258"/>
      <c r="C1010" s="258"/>
      <c r="D1010" s="258"/>
      <c r="E1010" s="258"/>
      <c r="F1010" s="300"/>
      <c r="G1010" s="171"/>
    </row>
    <row r="1011" spans="1:7" s="12" customFormat="1" x14ac:dyDescent="0.2">
      <c r="A1011" s="257"/>
      <c r="B1011" s="258"/>
      <c r="C1011" s="258"/>
      <c r="D1011" s="258"/>
      <c r="E1011" s="258"/>
      <c r="F1011" s="300"/>
      <c r="G1011" s="171"/>
    </row>
    <row r="1012" spans="1:7" s="12" customFormat="1" x14ac:dyDescent="0.2">
      <c r="A1012" s="257"/>
      <c r="B1012" s="258"/>
      <c r="C1012" s="258"/>
      <c r="D1012" s="258"/>
      <c r="E1012" s="258"/>
      <c r="F1012" s="300"/>
      <c r="G1012" s="171"/>
    </row>
    <row r="1013" spans="1:7" s="12" customFormat="1" x14ac:dyDescent="0.2">
      <c r="A1013" s="257"/>
      <c r="B1013" s="258"/>
      <c r="C1013" s="258"/>
      <c r="D1013" s="258"/>
      <c r="E1013" s="258"/>
      <c r="F1013" s="300"/>
      <c r="G1013" s="171"/>
    </row>
    <row r="1014" spans="1:7" s="12" customFormat="1" x14ac:dyDescent="0.2">
      <c r="A1014" s="257"/>
      <c r="B1014" s="258"/>
      <c r="C1014" s="258"/>
      <c r="D1014" s="258"/>
      <c r="E1014" s="258"/>
      <c r="F1014" s="300"/>
      <c r="G1014" s="171"/>
    </row>
    <row r="1015" spans="1:7" s="12" customFormat="1" x14ac:dyDescent="0.2">
      <c r="A1015" s="257"/>
      <c r="B1015" s="258"/>
      <c r="C1015" s="258"/>
      <c r="D1015" s="258"/>
      <c r="E1015" s="258"/>
      <c r="F1015" s="300"/>
      <c r="G1015" s="171"/>
    </row>
    <row r="1016" spans="1:7" s="12" customFormat="1" x14ac:dyDescent="0.2">
      <c r="A1016" s="257"/>
      <c r="B1016" s="258"/>
      <c r="C1016" s="258"/>
      <c r="D1016" s="258"/>
      <c r="E1016" s="258"/>
      <c r="F1016" s="300"/>
      <c r="G1016" s="171"/>
    </row>
    <row r="1017" spans="1:7" s="12" customFormat="1" x14ac:dyDescent="0.2">
      <c r="A1017" s="257"/>
      <c r="B1017" s="258"/>
      <c r="C1017" s="258"/>
      <c r="D1017" s="258"/>
      <c r="E1017" s="258"/>
      <c r="F1017" s="300"/>
      <c r="G1017" s="171"/>
    </row>
    <row r="1018" spans="1:7" s="12" customFormat="1" x14ac:dyDescent="0.2">
      <c r="A1018" s="257"/>
      <c r="B1018" s="258"/>
      <c r="C1018" s="258"/>
      <c r="D1018" s="258"/>
      <c r="E1018" s="258"/>
      <c r="F1018" s="300"/>
      <c r="G1018" s="171"/>
    </row>
    <row r="1019" spans="1:7" s="12" customFormat="1" x14ac:dyDescent="0.2">
      <c r="A1019" s="257"/>
      <c r="B1019" s="258"/>
      <c r="C1019" s="258"/>
      <c r="D1019" s="258"/>
      <c r="E1019" s="258"/>
      <c r="F1019" s="300"/>
      <c r="G1019" s="171"/>
    </row>
    <row r="1020" spans="1:7" s="12" customFormat="1" x14ac:dyDescent="0.2">
      <c r="A1020" s="257"/>
      <c r="B1020" s="258"/>
      <c r="C1020" s="258"/>
      <c r="D1020" s="258"/>
      <c r="E1020" s="258"/>
      <c r="F1020" s="300"/>
      <c r="G1020" s="171"/>
    </row>
    <row r="1021" spans="1:7" s="12" customFormat="1" x14ac:dyDescent="0.2">
      <c r="A1021" s="257"/>
      <c r="B1021" s="258"/>
      <c r="C1021" s="258"/>
      <c r="D1021" s="258"/>
      <c r="E1021" s="258"/>
      <c r="F1021" s="300"/>
      <c r="G1021" s="171"/>
    </row>
    <row r="1022" spans="1:7" s="12" customFormat="1" x14ac:dyDescent="0.2">
      <c r="A1022" s="257"/>
      <c r="B1022" s="258"/>
      <c r="C1022" s="258"/>
      <c r="D1022" s="258"/>
      <c r="E1022" s="258"/>
      <c r="F1022" s="300"/>
      <c r="G1022" s="171"/>
    </row>
    <row r="1023" spans="1:7" s="12" customFormat="1" x14ac:dyDescent="0.2">
      <c r="A1023" s="257"/>
      <c r="B1023" s="258"/>
      <c r="C1023" s="258"/>
      <c r="D1023" s="258"/>
      <c r="E1023" s="258"/>
      <c r="F1023" s="300"/>
      <c r="G1023" s="171"/>
    </row>
    <row r="1024" spans="1:7" s="12" customFormat="1" x14ac:dyDescent="0.2">
      <c r="A1024" s="257"/>
      <c r="B1024" s="258"/>
      <c r="C1024" s="258"/>
      <c r="D1024" s="258"/>
      <c r="E1024" s="258"/>
      <c r="F1024" s="300"/>
      <c r="G1024" s="171"/>
    </row>
    <row r="1025" spans="1:7" s="12" customFormat="1" x14ac:dyDescent="0.2">
      <c r="A1025" s="257"/>
      <c r="B1025" s="258"/>
      <c r="C1025" s="258"/>
      <c r="D1025" s="258"/>
      <c r="E1025" s="258"/>
      <c r="F1025" s="300"/>
      <c r="G1025" s="171"/>
    </row>
    <row r="1026" spans="1:7" s="12" customFormat="1" x14ac:dyDescent="0.2">
      <c r="A1026" s="257"/>
      <c r="B1026" s="258"/>
      <c r="C1026" s="258"/>
      <c r="D1026" s="258"/>
      <c r="E1026" s="258"/>
      <c r="F1026" s="300"/>
      <c r="G1026" s="171"/>
    </row>
    <row r="1027" spans="1:7" s="12" customFormat="1" x14ac:dyDescent="0.2">
      <c r="A1027" s="257"/>
      <c r="B1027" s="258"/>
      <c r="C1027" s="258"/>
      <c r="D1027" s="258"/>
      <c r="E1027" s="258"/>
      <c r="F1027" s="300"/>
      <c r="G1027" s="171"/>
    </row>
    <row r="1028" spans="1:7" s="12" customFormat="1" x14ac:dyDescent="0.2">
      <c r="A1028" s="257"/>
      <c r="B1028" s="258"/>
      <c r="C1028" s="258"/>
      <c r="D1028" s="258"/>
      <c r="E1028" s="258"/>
      <c r="F1028" s="300"/>
      <c r="G1028" s="171"/>
    </row>
    <row r="1029" spans="1:7" s="12" customFormat="1" x14ac:dyDescent="0.2">
      <c r="A1029" s="257"/>
      <c r="B1029" s="258"/>
      <c r="C1029" s="258"/>
      <c r="D1029" s="258"/>
      <c r="E1029" s="258"/>
      <c r="F1029" s="300"/>
      <c r="G1029" s="171"/>
    </row>
    <row r="1030" spans="1:7" s="12" customFormat="1" x14ac:dyDescent="0.2">
      <c r="A1030" s="257"/>
      <c r="B1030" s="258"/>
      <c r="C1030" s="258"/>
      <c r="D1030" s="258"/>
      <c r="E1030" s="258"/>
      <c r="F1030" s="300"/>
      <c r="G1030" s="171"/>
    </row>
    <row r="1031" spans="1:7" s="12" customFormat="1" x14ac:dyDescent="0.2">
      <c r="A1031" s="257"/>
      <c r="B1031" s="258"/>
      <c r="C1031" s="258"/>
      <c r="D1031" s="258"/>
      <c r="E1031" s="258"/>
      <c r="F1031" s="300"/>
      <c r="G1031" s="171"/>
    </row>
    <row r="1032" spans="1:7" s="12" customFormat="1" x14ac:dyDescent="0.2">
      <c r="A1032" s="257"/>
      <c r="B1032" s="258"/>
      <c r="C1032" s="258"/>
      <c r="D1032" s="258"/>
      <c r="E1032" s="258"/>
      <c r="F1032" s="300"/>
      <c r="G1032" s="171"/>
    </row>
    <row r="1033" spans="1:7" s="12" customFormat="1" x14ac:dyDescent="0.2">
      <c r="A1033" s="257"/>
      <c r="B1033" s="258"/>
      <c r="C1033" s="258"/>
      <c r="D1033" s="258"/>
      <c r="E1033" s="258"/>
      <c r="F1033" s="300"/>
      <c r="G1033" s="171"/>
    </row>
    <row r="1034" spans="1:7" s="12" customFormat="1" x14ac:dyDescent="0.2">
      <c r="A1034" s="257"/>
      <c r="B1034" s="258"/>
      <c r="C1034" s="258"/>
      <c r="D1034" s="258"/>
      <c r="E1034" s="258"/>
      <c r="F1034" s="300"/>
      <c r="G1034" s="171"/>
    </row>
    <row r="1035" spans="1:7" s="12" customFormat="1" x14ac:dyDescent="0.2">
      <c r="A1035" s="257"/>
      <c r="B1035" s="258"/>
      <c r="C1035" s="258"/>
      <c r="D1035" s="258"/>
      <c r="E1035" s="258"/>
      <c r="F1035" s="300"/>
      <c r="G1035" s="171"/>
    </row>
    <row r="1036" spans="1:7" s="12" customFormat="1" x14ac:dyDescent="0.2">
      <c r="A1036" s="257"/>
      <c r="B1036" s="258"/>
      <c r="C1036" s="258"/>
      <c r="D1036" s="258"/>
      <c r="E1036" s="258"/>
      <c r="F1036" s="300"/>
      <c r="G1036" s="171"/>
    </row>
    <row r="1037" spans="1:7" s="12" customFormat="1" x14ac:dyDescent="0.2">
      <c r="A1037" s="257"/>
      <c r="B1037" s="258"/>
      <c r="C1037" s="258"/>
      <c r="D1037" s="258"/>
      <c r="E1037" s="258"/>
      <c r="F1037" s="300"/>
      <c r="G1037" s="171"/>
    </row>
    <row r="1038" spans="1:7" s="12" customFormat="1" x14ac:dyDescent="0.2">
      <c r="A1038" s="257"/>
      <c r="B1038" s="258"/>
      <c r="C1038" s="258"/>
      <c r="D1038" s="258"/>
      <c r="E1038" s="258"/>
      <c r="F1038" s="300"/>
      <c r="G1038" s="171"/>
    </row>
    <row r="1039" spans="1:7" s="12" customFormat="1" x14ac:dyDescent="0.2">
      <c r="A1039" s="257"/>
      <c r="B1039" s="258"/>
      <c r="C1039" s="258"/>
      <c r="D1039" s="258"/>
      <c r="E1039" s="258"/>
      <c r="F1039" s="300"/>
      <c r="G1039" s="171"/>
    </row>
    <row r="1040" spans="1:7" s="12" customFormat="1" x14ac:dyDescent="0.2">
      <c r="A1040" s="257"/>
      <c r="B1040" s="258"/>
      <c r="C1040" s="258"/>
      <c r="D1040" s="258"/>
      <c r="E1040" s="258"/>
      <c r="F1040" s="300"/>
      <c r="G1040" s="171"/>
    </row>
    <row r="1041" spans="1:7" s="12" customFormat="1" x14ac:dyDescent="0.2">
      <c r="A1041" s="257"/>
      <c r="B1041" s="258"/>
      <c r="C1041" s="258"/>
      <c r="D1041" s="258"/>
      <c r="E1041" s="258"/>
      <c r="F1041" s="300"/>
      <c r="G1041" s="171"/>
    </row>
    <row r="1042" spans="1:7" s="12" customFormat="1" x14ac:dyDescent="0.2">
      <c r="A1042" s="257"/>
      <c r="B1042" s="258"/>
      <c r="C1042" s="258"/>
      <c r="D1042" s="258"/>
      <c r="E1042" s="258"/>
      <c r="F1042" s="300"/>
      <c r="G1042" s="171"/>
    </row>
    <row r="1043" spans="1:7" s="12" customFormat="1" x14ac:dyDescent="0.2">
      <c r="A1043" s="257"/>
      <c r="B1043" s="258"/>
      <c r="C1043" s="258"/>
      <c r="D1043" s="258"/>
      <c r="E1043" s="258"/>
      <c r="F1043" s="300"/>
      <c r="G1043" s="171"/>
    </row>
    <row r="1044" spans="1:7" s="12" customFormat="1" x14ac:dyDescent="0.2">
      <c r="A1044" s="257"/>
      <c r="B1044" s="258"/>
      <c r="C1044" s="258"/>
      <c r="D1044" s="258"/>
      <c r="E1044" s="258"/>
      <c r="F1044" s="300"/>
      <c r="G1044" s="171"/>
    </row>
    <row r="1045" spans="1:7" s="12" customFormat="1" x14ac:dyDescent="0.2">
      <c r="A1045" s="257"/>
      <c r="B1045" s="258"/>
      <c r="C1045" s="258"/>
      <c r="D1045" s="258"/>
      <c r="E1045" s="258"/>
      <c r="F1045" s="300"/>
      <c r="G1045" s="171"/>
    </row>
    <row r="1046" spans="1:7" s="12" customFormat="1" x14ac:dyDescent="0.2">
      <c r="A1046" s="257"/>
      <c r="B1046" s="258"/>
      <c r="C1046" s="258"/>
      <c r="D1046" s="258"/>
      <c r="E1046" s="258"/>
      <c r="F1046" s="300"/>
      <c r="G1046" s="171"/>
    </row>
    <row r="1047" spans="1:7" s="12" customFormat="1" x14ac:dyDescent="0.2">
      <c r="A1047" s="257"/>
      <c r="B1047" s="258"/>
      <c r="C1047" s="258"/>
      <c r="D1047" s="258"/>
      <c r="E1047" s="258"/>
      <c r="F1047" s="300"/>
      <c r="G1047" s="171"/>
    </row>
    <row r="1048" spans="1:7" s="12" customFormat="1" x14ac:dyDescent="0.2">
      <c r="A1048" s="257"/>
      <c r="B1048" s="258"/>
      <c r="C1048" s="258"/>
      <c r="D1048" s="258"/>
      <c r="E1048" s="258"/>
      <c r="F1048" s="300"/>
      <c r="G1048" s="171"/>
    </row>
    <row r="1049" spans="1:7" s="12" customFormat="1" x14ac:dyDescent="0.2">
      <c r="A1049" s="257"/>
      <c r="B1049" s="258"/>
      <c r="C1049" s="258"/>
      <c r="D1049" s="258"/>
      <c r="E1049" s="258"/>
      <c r="F1049" s="300"/>
      <c r="G1049" s="171"/>
    </row>
    <row r="1050" spans="1:7" s="12" customFormat="1" x14ac:dyDescent="0.2">
      <c r="A1050" s="257"/>
      <c r="B1050" s="258"/>
      <c r="C1050" s="258"/>
      <c r="D1050" s="258"/>
      <c r="E1050" s="258"/>
      <c r="F1050" s="300"/>
      <c r="G1050" s="171"/>
    </row>
    <row r="1051" spans="1:7" s="12" customFormat="1" x14ac:dyDescent="0.2">
      <c r="A1051" s="257"/>
      <c r="B1051" s="258"/>
      <c r="C1051" s="258"/>
      <c r="D1051" s="258"/>
      <c r="E1051" s="258"/>
      <c r="F1051" s="300"/>
      <c r="G1051" s="171"/>
    </row>
    <row r="1052" spans="1:7" s="12" customFormat="1" x14ac:dyDescent="0.2">
      <c r="A1052" s="257"/>
      <c r="B1052" s="258"/>
      <c r="C1052" s="258"/>
      <c r="D1052" s="258"/>
      <c r="E1052" s="258"/>
      <c r="F1052" s="300"/>
      <c r="G1052" s="171"/>
    </row>
    <row r="1053" spans="1:7" s="12" customFormat="1" x14ac:dyDescent="0.2">
      <c r="A1053" s="257"/>
      <c r="B1053" s="258"/>
      <c r="C1053" s="258"/>
      <c r="D1053" s="258"/>
      <c r="E1053" s="258"/>
      <c r="F1053" s="300"/>
      <c r="G1053" s="171"/>
    </row>
    <row r="1054" spans="1:7" s="12" customFormat="1" x14ac:dyDescent="0.2">
      <c r="A1054" s="257"/>
      <c r="B1054" s="258"/>
      <c r="C1054" s="258"/>
      <c r="D1054" s="258"/>
      <c r="E1054" s="258"/>
      <c r="F1054" s="300"/>
      <c r="G1054" s="171"/>
    </row>
    <row r="1055" spans="1:7" s="12" customFormat="1" x14ac:dyDescent="0.2">
      <c r="A1055" s="257"/>
      <c r="B1055" s="258"/>
      <c r="C1055" s="258"/>
      <c r="D1055" s="258"/>
      <c r="E1055" s="258"/>
      <c r="F1055" s="300"/>
      <c r="G1055" s="171"/>
    </row>
    <row r="1056" spans="1:7" s="12" customFormat="1" x14ac:dyDescent="0.2">
      <c r="A1056" s="257"/>
      <c r="B1056" s="258"/>
      <c r="C1056" s="258"/>
      <c r="D1056" s="258"/>
      <c r="E1056" s="258"/>
      <c r="F1056" s="300"/>
      <c r="G1056" s="171"/>
    </row>
    <row r="1057" spans="1:7" s="12" customFormat="1" x14ac:dyDescent="0.2">
      <c r="A1057" s="257"/>
      <c r="B1057" s="258"/>
      <c r="C1057" s="258"/>
      <c r="D1057" s="258"/>
      <c r="E1057" s="258"/>
      <c r="F1057" s="300"/>
      <c r="G1057" s="171"/>
    </row>
    <row r="1058" spans="1:7" s="12" customFormat="1" x14ac:dyDescent="0.2">
      <c r="A1058" s="257"/>
      <c r="B1058" s="258"/>
      <c r="C1058" s="258"/>
      <c r="D1058" s="258"/>
      <c r="E1058" s="258"/>
      <c r="F1058" s="300"/>
      <c r="G1058" s="171"/>
    </row>
    <row r="1059" spans="1:7" s="12" customFormat="1" x14ac:dyDescent="0.2">
      <c r="A1059" s="257"/>
      <c r="B1059" s="258"/>
      <c r="C1059" s="258"/>
      <c r="D1059" s="258"/>
      <c r="E1059" s="258"/>
      <c r="F1059" s="300"/>
      <c r="G1059" s="171"/>
    </row>
    <row r="1060" spans="1:7" s="12" customFormat="1" x14ac:dyDescent="0.2">
      <c r="A1060" s="257"/>
      <c r="B1060" s="258"/>
      <c r="C1060" s="258"/>
      <c r="D1060" s="258"/>
      <c r="E1060" s="258"/>
      <c r="F1060" s="300"/>
      <c r="G1060" s="171"/>
    </row>
    <row r="1061" spans="1:7" s="12" customFormat="1" x14ac:dyDescent="0.2">
      <c r="A1061" s="257"/>
      <c r="B1061" s="258"/>
      <c r="C1061" s="258"/>
      <c r="D1061" s="258"/>
      <c r="E1061" s="258"/>
      <c r="F1061" s="300"/>
      <c r="G1061" s="171"/>
    </row>
    <row r="1062" spans="1:7" s="12" customFormat="1" x14ac:dyDescent="0.2">
      <c r="A1062" s="257"/>
      <c r="B1062" s="258"/>
      <c r="C1062" s="258"/>
      <c r="D1062" s="258"/>
      <c r="E1062" s="258"/>
      <c r="F1062" s="300"/>
      <c r="G1062" s="171"/>
    </row>
    <row r="1063" spans="1:7" s="12" customFormat="1" x14ac:dyDescent="0.2">
      <c r="A1063" s="257"/>
      <c r="B1063" s="258"/>
      <c r="C1063" s="258"/>
      <c r="D1063" s="258"/>
      <c r="E1063" s="258"/>
      <c r="F1063" s="300"/>
      <c r="G1063" s="171"/>
    </row>
    <row r="1064" spans="1:7" s="12" customFormat="1" x14ac:dyDescent="0.2">
      <c r="A1064" s="257"/>
      <c r="B1064" s="258"/>
      <c r="C1064" s="258"/>
      <c r="D1064" s="258"/>
      <c r="E1064" s="258"/>
      <c r="F1064" s="300"/>
      <c r="G1064" s="171"/>
    </row>
    <row r="1065" spans="1:7" s="12" customFormat="1" x14ac:dyDescent="0.2">
      <c r="A1065" s="257"/>
      <c r="B1065" s="258"/>
      <c r="C1065" s="258"/>
      <c r="D1065" s="258"/>
      <c r="E1065" s="258"/>
      <c r="F1065" s="300"/>
      <c r="G1065" s="171"/>
    </row>
    <row r="1066" spans="1:7" s="12" customFormat="1" x14ac:dyDescent="0.2">
      <c r="A1066" s="257"/>
      <c r="B1066" s="258"/>
      <c r="C1066" s="258"/>
      <c r="D1066" s="258"/>
      <c r="E1066" s="258"/>
      <c r="F1066" s="300"/>
      <c r="G1066" s="171"/>
    </row>
    <row r="1067" spans="1:7" s="12" customFormat="1" x14ac:dyDescent="0.2">
      <c r="A1067" s="257"/>
      <c r="B1067" s="258"/>
      <c r="C1067" s="258"/>
      <c r="D1067" s="258"/>
      <c r="E1067" s="258"/>
      <c r="F1067" s="300"/>
      <c r="G1067" s="171"/>
    </row>
    <row r="1068" spans="1:7" s="12" customFormat="1" x14ac:dyDescent="0.2">
      <c r="A1068" s="257"/>
      <c r="B1068" s="258"/>
      <c r="C1068" s="258"/>
      <c r="D1068" s="258"/>
      <c r="E1068" s="258"/>
      <c r="F1068" s="300"/>
      <c r="G1068" s="171"/>
    </row>
    <row r="1069" spans="1:7" s="12" customFormat="1" x14ac:dyDescent="0.2">
      <c r="A1069" s="257"/>
      <c r="B1069" s="258"/>
      <c r="C1069" s="258"/>
      <c r="D1069" s="258"/>
      <c r="E1069" s="258"/>
      <c r="F1069" s="300"/>
      <c r="G1069" s="171"/>
    </row>
    <row r="1070" spans="1:7" s="12" customFormat="1" x14ac:dyDescent="0.2">
      <c r="A1070" s="257"/>
      <c r="B1070" s="258"/>
      <c r="C1070" s="258"/>
      <c r="D1070" s="258"/>
      <c r="E1070" s="258"/>
      <c r="F1070" s="300"/>
      <c r="G1070" s="171"/>
    </row>
    <row r="1071" spans="1:7" s="12" customFormat="1" x14ac:dyDescent="0.2">
      <c r="A1071" s="257"/>
      <c r="B1071" s="258"/>
      <c r="C1071" s="258"/>
      <c r="D1071" s="258"/>
      <c r="E1071" s="258"/>
      <c r="F1071" s="300"/>
      <c r="G1071" s="171"/>
    </row>
    <row r="1072" spans="1:7" s="12" customFormat="1" x14ac:dyDescent="0.2">
      <c r="A1072" s="257"/>
      <c r="B1072" s="258"/>
      <c r="C1072" s="258"/>
      <c r="D1072" s="258"/>
      <c r="E1072" s="258"/>
      <c r="F1072" s="300"/>
      <c r="G1072" s="171"/>
    </row>
    <row r="1073" spans="1:7" s="12" customFormat="1" x14ac:dyDescent="0.2">
      <c r="A1073" s="257"/>
      <c r="B1073" s="258"/>
      <c r="C1073" s="258"/>
      <c r="D1073" s="258"/>
      <c r="E1073" s="258"/>
      <c r="F1073" s="300"/>
      <c r="G1073" s="171"/>
    </row>
    <row r="1074" spans="1:7" s="12" customFormat="1" x14ac:dyDescent="0.2">
      <c r="A1074" s="257"/>
      <c r="B1074" s="258"/>
      <c r="C1074" s="258"/>
      <c r="D1074" s="258"/>
      <c r="E1074" s="258"/>
      <c r="F1074" s="300"/>
      <c r="G1074" s="171"/>
    </row>
    <row r="1075" spans="1:7" s="12" customFormat="1" x14ac:dyDescent="0.2">
      <c r="A1075" s="257"/>
      <c r="B1075" s="258"/>
      <c r="C1075" s="258"/>
      <c r="D1075" s="258"/>
      <c r="E1075" s="258"/>
      <c r="F1075" s="300"/>
      <c r="G1075" s="171"/>
    </row>
    <row r="1076" spans="1:7" s="12" customFormat="1" x14ac:dyDescent="0.2">
      <c r="A1076" s="257"/>
      <c r="B1076" s="258"/>
      <c r="C1076" s="258"/>
      <c r="D1076" s="258"/>
      <c r="E1076" s="258"/>
      <c r="F1076" s="300"/>
      <c r="G1076" s="171"/>
    </row>
    <row r="1077" spans="1:7" s="12" customFormat="1" x14ac:dyDescent="0.2">
      <c r="A1077" s="257"/>
      <c r="B1077" s="258"/>
      <c r="C1077" s="258"/>
      <c r="D1077" s="258"/>
      <c r="E1077" s="258"/>
      <c r="F1077" s="300"/>
      <c r="G1077" s="171"/>
    </row>
    <row r="1078" spans="1:7" s="12" customFormat="1" x14ac:dyDescent="0.2">
      <c r="A1078" s="257"/>
      <c r="B1078" s="258"/>
      <c r="C1078" s="258"/>
      <c r="D1078" s="258"/>
      <c r="E1078" s="258"/>
      <c r="F1078" s="300"/>
      <c r="G1078" s="171"/>
    </row>
    <row r="1079" spans="1:7" s="12" customFormat="1" x14ac:dyDescent="0.2">
      <c r="A1079" s="257"/>
      <c r="B1079" s="258"/>
      <c r="C1079" s="258"/>
      <c r="D1079" s="258"/>
      <c r="E1079" s="258"/>
      <c r="F1079" s="300"/>
      <c r="G1079" s="171"/>
    </row>
    <row r="1080" spans="1:7" s="12" customFormat="1" x14ac:dyDescent="0.2">
      <c r="A1080" s="257"/>
      <c r="B1080" s="258"/>
      <c r="C1080" s="258"/>
      <c r="D1080" s="258"/>
      <c r="E1080" s="258"/>
      <c r="F1080" s="300"/>
      <c r="G1080" s="171"/>
    </row>
    <row r="1081" spans="1:7" s="12" customFormat="1" x14ac:dyDescent="0.2">
      <c r="A1081" s="257"/>
      <c r="B1081" s="258"/>
      <c r="C1081" s="258"/>
      <c r="D1081" s="258"/>
      <c r="E1081" s="258"/>
      <c r="F1081" s="300"/>
      <c r="G1081" s="171"/>
    </row>
    <row r="1082" spans="1:7" s="12" customFormat="1" x14ac:dyDescent="0.2">
      <c r="A1082" s="257"/>
      <c r="B1082" s="258"/>
      <c r="C1082" s="258"/>
      <c r="D1082" s="258"/>
      <c r="E1082" s="258"/>
      <c r="F1082" s="300"/>
      <c r="G1082" s="171"/>
    </row>
    <row r="1083" spans="1:7" s="12" customFormat="1" x14ac:dyDescent="0.2">
      <c r="A1083" s="257"/>
      <c r="B1083" s="258"/>
      <c r="C1083" s="258"/>
      <c r="D1083" s="258"/>
      <c r="E1083" s="258"/>
      <c r="F1083" s="300"/>
      <c r="G1083" s="171"/>
    </row>
    <row r="1084" spans="1:7" s="12" customFormat="1" x14ac:dyDescent="0.2">
      <c r="A1084" s="257"/>
      <c r="B1084" s="258"/>
      <c r="C1084" s="258"/>
      <c r="D1084" s="258"/>
      <c r="E1084" s="258"/>
      <c r="F1084" s="300"/>
      <c r="G1084" s="171"/>
    </row>
    <row r="1085" spans="1:7" s="12" customFormat="1" x14ac:dyDescent="0.2">
      <c r="A1085" s="257"/>
      <c r="B1085" s="258"/>
      <c r="C1085" s="258"/>
      <c r="D1085" s="258"/>
      <c r="E1085" s="258"/>
      <c r="F1085" s="300"/>
      <c r="G1085" s="171"/>
    </row>
    <row r="1086" spans="1:7" s="12" customFormat="1" x14ac:dyDescent="0.2">
      <c r="A1086" s="257"/>
      <c r="B1086" s="258"/>
      <c r="C1086" s="258"/>
      <c r="D1086" s="258"/>
      <c r="E1086" s="258"/>
      <c r="F1086" s="300"/>
      <c r="G1086" s="171"/>
    </row>
    <row r="1087" spans="1:7" s="12" customFormat="1" x14ac:dyDescent="0.2">
      <c r="A1087" s="257"/>
      <c r="B1087" s="258"/>
      <c r="C1087" s="258"/>
      <c r="D1087" s="258"/>
      <c r="E1087" s="258"/>
      <c r="F1087" s="300"/>
      <c r="G1087" s="171"/>
    </row>
    <row r="1088" spans="1:7" s="12" customFormat="1" x14ac:dyDescent="0.2">
      <c r="A1088" s="257"/>
      <c r="B1088" s="258"/>
      <c r="C1088" s="258"/>
      <c r="D1088" s="258"/>
      <c r="E1088" s="258"/>
      <c r="F1088" s="300"/>
      <c r="G1088" s="171"/>
    </row>
    <row r="1089" spans="1:7" s="12" customFormat="1" x14ac:dyDescent="0.2">
      <c r="A1089" s="257"/>
      <c r="B1089" s="258"/>
      <c r="C1089" s="258"/>
      <c r="D1089" s="258"/>
      <c r="E1089" s="258"/>
      <c r="F1089" s="300"/>
      <c r="G1089" s="171"/>
    </row>
    <row r="1090" spans="1:7" s="12" customFormat="1" x14ac:dyDescent="0.2">
      <c r="A1090" s="257"/>
      <c r="B1090" s="258"/>
      <c r="C1090" s="258"/>
      <c r="D1090" s="258"/>
      <c r="E1090" s="258"/>
      <c r="F1090" s="300"/>
      <c r="G1090" s="171"/>
    </row>
    <row r="1091" spans="1:7" s="12" customFormat="1" x14ac:dyDescent="0.2">
      <c r="A1091" s="257"/>
      <c r="B1091" s="258"/>
      <c r="C1091" s="258"/>
      <c r="D1091" s="258"/>
      <c r="E1091" s="258"/>
      <c r="F1091" s="300"/>
      <c r="G1091" s="171"/>
    </row>
    <row r="1092" spans="1:7" s="12" customFormat="1" x14ac:dyDescent="0.2">
      <c r="A1092" s="257"/>
      <c r="B1092" s="258"/>
      <c r="C1092" s="258"/>
      <c r="D1092" s="258"/>
      <c r="E1092" s="258"/>
      <c r="F1092" s="300"/>
      <c r="G1092" s="171"/>
    </row>
    <row r="1093" spans="1:7" s="12" customFormat="1" x14ac:dyDescent="0.2">
      <c r="A1093" s="257"/>
      <c r="B1093" s="258"/>
      <c r="C1093" s="258"/>
      <c r="D1093" s="258"/>
      <c r="E1093" s="258"/>
      <c r="F1093" s="300"/>
      <c r="G1093" s="171"/>
    </row>
    <row r="1094" spans="1:7" s="12" customFormat="1" x14ac:dyDescent="0.2">
      <c r="A1094" s="257"/>
      <c r="B1094" s="258"/>
      <c r="C1094" s="258"/>
      <c r="D1094" s="258"/>
      <c r="E1094" s="258"/>
      <c r="F1094" s="300"/>
      <c r="G1094" s="171"/>
    </row>
    <row r="1095" spans="1:7" s="12" customFormat="1" x14ac:dyDescent="0.2">
      <c r="A1095" s="257"/>
      <c r="B1095" s="258"/>
      <c r="C1095" s="258"/>
      <c r="D1095" s="258"/>
      <c r="E1095" s="258"/>
      <c r="F1095" s="300"/>
      <c r="G1095" s="171"/>
    </row>
    <row r="1096" spans="1:7" s="12" customFormat="1" x14ac:dyDescent="0.2">
      <c r="A1096" s="257"/>
      <c r="B1096" s="258"/>
      <c r="C1096" s="258"/>
      <c r="D1096" s="258"/>
      <c r="E1096" s="258"/>
      <c r="F1096" s="300"/>
      <c r="G1096" s="171"/>
    </row>
    <row r="1097" spans="1:7" s="12" customFormat="1" x14ac:dyDescent="0.2">
      <c r="A1097" s="257"/>
      <c r="B1097" s="258"/>
      <c r="C1097" s="258"/>
      <c r="D1097" s="258"/>
      <c r="E1097" s="258"/>
      <c r="F1097" s="300"/>
      <c r="G1097" s="171"/>
    </row>
    <row r="1098" spans="1:7" s="12" customFormat="1" x14ac:dyDescent="0.2">
      <c r="A1098" s="257"/>
      <c r="B1098" s="258"/>
      <c r="C1098" s="258"/>
      <c r="D1098" s="258"/>
      <c r="E1098" s="258"/>
      <c r="F1098" s="300"/>
      <c r="G1098" s="171"/>
    </row>
    <row r="1099" spans="1:7" s="12" customFormat="1" x14ac:dyDescent="0.2">
      <c r="A1099" s="257"/>
      <c r="B1099" s="258"/>
      <c r="C1099" s="258"/>
      <c r="D1099" s="258"/>
      <c r="E1099" s="258"/>
      <c r="F1099" s="300"/>
      <c r="G1099" s="171"/>
    </row>
    <row r="1100" spans="1:7" s="12" customFormat="1" x14ac:dyDescent="0.2">
      <c r="A1100" s="257"/>
      <c r="B1100" s="258"/>
      <c r="C1100" s="258"/>
      <c r="D1100" s="258"/>
      <c r="E1100" s="258"/>
      <c r="F1100" s="300"/>
      <c r="G1100" s="171"/>
    </row>
    <row r="1101" spans="1:7" s="12" customFormat="1" x14ac:dyDescent="0.2">
      <c r="A1101" s="257"/>
      <c r="B1101" s="258"/>
      <c r="C1101" s="258"/>
      <c r="D1101" s="258"/>
      <c r="E1101" s="258"/>
      <c r="F1101" s="300"/>
      <c r="G1101" s="171"/>
    </row>
    <row r="1102" spans="1:7" s="12" customFormat="1" x14ac:dyDescent="0.2">
      <c r="A1102" s="257"/>
      <c r="B1102" s="258"/>
      <c r="C1102" s="258"/>
      <c r="D1102" s="258"/>
      <c r="E1102" s="258"/>
      <c r="F1102" s="300"/>
      <c r="G1102" s="171"/>
    </row>
    <row r="1103" spans="1:7" s="12" customFormat="1" x14ac:dyDescent="0.2">
      <c r="A1103" s="257"/>
      <c r="B1103" s="258"/>
      <c r="C1103" s="258"/>
      <c r="D1103" s="258"/>
      <c r="E1103" s="258"/>
      <c r="F1103" s="300"/>
      <c r="G1103" s="171"/>
    </row>
    <row r="1104" spans="1:7" s="12" customFormat="1" x14ac:dyDescent="0.2">
      <c r="A1104" s="257"/>
      <c r="B1104" s="258"/>
      <c r="C1104" s="258"/>
      <c r="D1104" s="258"/>
      <c r="E1104" s="258"/>
      <c r="F1104" s="300"/>
      <c r="G1104" s="171"/>
    </row>
    <row r="1105" spans="1:7" s="12" customFormat="1" x14ac:dyDescent="0.2">
      <c r="A1105" s="257"/>
      <c r="B1105" s="258"/>
      <c r="C1105" s="258"/>
      <c r="D1105" s="258"/>
      <c r="E1105" s="258"/>
      <c r="F1105" s="300"/>
      <c r="G1105" s="171"/>
    </row>
    <row r="1106" spans="1:7" s="12" customFormat="1" x14ac:dyDescent="0.2">
      <c r="A1106" s="257"/>
      <c r="B1106" s="258"/>
      <c r="C1106" s="258"/>
      <c r="D1106" s="258"/>
      <c r="E1106" s="258"/>
      <c r="F1106" s="300"/>
      <c r="G1106" s="171"/>
    </row>
    <row r="1107" spans="1:7" s="12" customFormat="1" x14ac:dyDescent="0.2">
      <c r="A1107" s="257"/>
      <c r="B1107" s="258"/>
      <c r="C1107" s="258"/>
      <c r="D1107" s="258"/>
      <c r="E1107" s="258"/>
      <c r="F1107" s="300"/>
      <c r="G1107" s="171"/>
    </row>
    <row r="1108" spans="1:7" s="12" customFormat="1" x14ac:dyDescent="0.2">
      <c r="A1108" s="257"/>
      <c r="B1108" s="258"/>
      <c r="C1108" s="258"/>
      <c r="D1108" s="258"/>
      <c r="E1108" s="258"/>
      <c r="F1108" s="300"/>
      <c r="G1108" s="171"/>
    </row>
    <row r="1109" spans="1:7" s="12" customFormat="1" x14ac:dyDescent="0.2">
      <c r="A1109" s="257"/>
      <c r="B1109" s="258"/>
      <c r="C1109" s="258"/>
      <c r="D1109" s="258"/>
      <c r="E1109" s="258"/>
      <c r="F1109" s="300"/>
      <c r="G1109" s="171"/>
    </row>
    <row r="1110" spans="1:7" s="12" customFormat="1" x14ac:dyDescent="0.2">
      <c r="A1110" s="257"/>
      <c r="B1110" s="258"/>
      <c r="C1110" s="258"/>
      <c r="D1110" s="258"/>
      <c r="E1110" s="258"/>
      <c r="F1110" s="300"/>
      <c r="G1110" s="171"/>
    </row>
    <row r="1111" spans="1:7" s="12" customFormat="1" x14ac:dyDescent="0.2">
      <c r="A1111" s="257"/>
      <c r="B1111" s="258"/>
      <c r="C1111" s="258"/>
      <c r="D1111" s="258"/>
      <c r="E1111" s="258"/>
      <c r="F1111" s="300"/>
      <c r="G1111" s="171"/>
    </row>
    <row r="1112" spans="1:7" s="12" customFormat="1" x14ac:dyDescent="0.2">
      <c r="A1112" s="257"/>
      <c r="B1112" s="258"/>
      <c r="C1112" s="258"/>
      <c r="D1112" s="258"/>
      <c r="E1112" s="258"/>
      <c r="F1112" s="300"/>
      <c r="G1112" s="171"/>
    </row>
    <row r="1113" spans="1:7" s="12" customFormat="1" x14ac:dyDescent="0.2">
      <c r="A1113" s="257"/>
      <c r="B1113" s="258"/>
      <c r="C1113" s="258"/>
      <c r="D1113" s="258"/>
      <c r="E1113" s="258"/>
      <c r="F1113" s="300"/>
      <c r="G1113" s="171"/>
    </row>
    <row r="1114" spans="1:7" s="12" customFormat="1" x14ac:dyDescent="0.2">
      <c r="A1114" s="257"/>
      <c r="B1114" s="258"/>
      <c r="C1114" s="258"/>
      <c r="D1114" s="258"/>
      <c r="E1114" s="258"/>
      <c r="F1114" s="300"/>
      <c r="G1114" s="171"/>
    </row>
    <row r="1115" spans="1:7" s="12" customFormat="1" x14ac:dyDescent="0.2">
      <c r="A1115" s="257"/>
      <c r="B1115" s="258"/>
      <c r="C1115" s="258"/>
      <c r="D1115" s="258"/>
      <c r="E1115" s="258"/>
      <c r="F1115" s="300"/>
      <c r="G1115" s="171"/>
    </row>
    <row r="1116" spans="1:7" s="12" customFormat="1" x14ac:dyDescent="0.2">
      <c r="A1116" s="257"/>
      <c r="B1116" s="258"/>
      <c r="C1116" s="258"/>
      <c r="D1116" s="258"/>
      <c r="E1116" s="258"/>
      <c r="F1116" s="300"/>
      <c r="G1116" s="171"/>
    </row>
    <row r="1117" spans="1:7" s="12" customFormat="1" x14ac:dyDescent="0.2">
      <c r="A1117" s="257"/>
      <c r="B1117" s="258"/>
      <c r="C1117" s="258"/>
      <c r="D1117" s="258"/>
      <c r="E1117" s="258"/>
      <c r="F1117" s="300"/>
      <c r="G1117" s="171"/>
    </row>
    <row r="1118" spans="1:7" s="12" customFormat="1" x14ac:dyDescent="0.2">
      <c r="A1118" s="257"/>
      <c r="B1118" s="258"/>
      <c r="C1118" s="258"/>
      <c r="D1118" s="258"/>
      <c r="E1118" s="258"/>
      <c r="F1118" s="300"/>
      <c r="G1118" s="171"/>
    </row>
    <row r="1119" spans="1:7" s="12" customFormat="1" x14ac:dyDescent="0.2">
      <c r="A1119" s="257"/>
      <c r="B1119" s="258"/>
      <c r="C1119" s="258"/>
      <c r="D1119" s="258"/>
      <c r="E1119" s="258"/>
      <c r="F1119" s="300"/>
      <c r="G1119" s="171"/>
    </row>
    <row r="1120" spans="1:7" s="12" customFormat="1" x14ac:dyDescent="0.2">
      <c r="A1120" s="257"/>
      <c r="B1120" s="258"/>
      <c r="C1120" s="258"/>
      <c r="D1120" s="258"/>
      <c r="E1120" s="258"/>
      <c r="F1120" s="300"/>
      <c r="G1120" s="171"/>
    </row>
    <row r="1121" spans="1:7" s="12" customFormat="1" x14ac:dyDescent="0.2">
      <c r="A1121" s="257"/>
      <c r="B1121" s="258"/>
      <c r="C1121" s="258"/>
      <c r="D1121" s="258"/>
      <c r="E1121" s="258"/>
      <c r="F1121" s="300"/>
      <c r="G1121" s="171"/>
    </row>
    <row r="1122" spans="1:7" s="12" customFormat="1" x14ac:dyDescent="0.2">
      <c r="A1122" s="257"/>
      <c r="B1122" s="258"/>
      <c r="C1122" s="258"/>
      <c r="D1122" s="258"/>
      <c r="E1122" s="258"/>
      <c r="F1122" s="300"/>
      <c r="G1122" s="171"/>
    </row>
    <row r="1123" spans="1:7" s="12" customFormat="1" x14ac:dyDescent="0.2">
      <c r="A1123" s="257"/>
      <c r="B1123" s="258"/>
      <c r="C1123" s="258"/>
      <c r="D1123" s="258"/>
      <c r="E1123" s="258"/>
      <c r="F1123" s="300"/>
      <c r="G1123" s="171"/>
    </row>
    <row r="1124" spans="1:7" s="12" customFormat="1" x14ac:dyDescent="0.2">
      <c r="A1124" s="257"/>
      <c r="B1124" s="258"/>
      <c r="C1124" s="258"/>
      <c r="D1124" s="258"/>
      <c r="E1124" s="258"/>
      <c r="F1124" s="300"/>
      <c r="G1124" s="171"/>
    </row>
    <row r="1125" spans="1:7" s="12" customFormat="1" x14ac:dyDescent="0.2">
      <c r="A1125" s="257"/>
      <c r="B1125" s="258"/>
      <c r="C1125" s="258"/>
      <c r="D1125" s="258"/>
      <c r="E1125" s="258"/>
      <c r="F1125" s="300"/>
      <c r="G1125" s="171"/>
    </row>
    <row r="1126" spans="1:7" s="12" customFormat="1" x14ac:dyDescent="0.2">
      <c r="A1126" s="257"/>
      <c r="B1126" s="258"/>
      <c r="C1126" s="258"/>
      <c r="D1126" s="258"/>
      <c r="E1126" s="258"/>
      <c r="F1126" s="300"/>
      <c r="G1126" s="171"/>
    </row>
    <row r="1127" spans="1:7" s="12" customFormat="1" x14ac:dyDescent="0.2">
      <c r="A1127" s="257"/>
      <c r="B1127" s="258"/>
      <c r="C1127" s="258"/>
      <c r="D1127" s="258"/>
      <c r="E1127" s="258"/>
      <c r="F1127" s="300"/>
      <c r="G1127" s="171"/>
    </row>
    <row r="1128" spans="1:7" s="12" customFormat="1" x14ac:dyDescent="0.2">
      <c r="A1128" s="257"/>
      <c r="B1128" s="258"/>
      <c r="C1128" s="258"/>
      <c r="D1128" s="258"/>
      <c r="E1128" s="258"/>
      <c r="F1128" s="300"/>
      <c r="G1128" s="171"/>
    </row>
    <row r="1129" spans="1:7" s="12" customFormat="1" x14ac:dyDescent="0.2">
      <c r="A1129" s="257"/>
      <c r="B1129" s="258"/>
      <c r="C1129" s="258"/>
      <c r="D1129" s="258"/>
      <c r="E1129" s="258"/>
      <c r="F1129" s="300"/>
      <c r="G1129" s="171"/>
    </row>
    <row r="1130" spans="1:7" s="12" customFormat="1" x14ac:dyDescent="0.2">
      <c r="A1130" s="257"/>
      <c r="B1130" s="258"/>
      <c r="C1130" s="258"/>
      <c r="D1130" s="258"/>
      <c r="E1130" s="258"/>
      <c r="F1130" s="300"/>
      <c r="G1130" s="171"/>
    </row>
    <row r="1131" spans="1:7" s="12" customFormat="1" x14ac:dyDescent="0.2">
      <c r="A1131" s="257"/>
      <c r="B1131" s="258"/>
      <c r="C1131" s="258"/>
      <c r="D1131" s="258"/>
      <c r="E1131" s="258"/>
      <c r="F1131" s="300"/>
      <c r="G1131" s="171"/>
    </row>
    <row r="1132" spans="1:7" s="12" customFormat="1" x14ac:dyDescent="0.2">
      <c r="A1132" s="257"/>
      <c r="B1132" s="258"/>
      <c r="C1132" s="258"/>
      <c r="D1132" s="258"/>
      <c r="E1132" s="258"/>
      <c r="F1132" s="300"/>
      <c r="G1132" s="171"/>
    </row>
    <row r="1133" spans="1:7" s="12" customFormat="1" x14ac:dyDescent="0.2">
      <c r="A1133" s="257"/>
      <c r="B1133" s="258"/>
      <c r="C1133" s="258"/>
      <c r="D1133" s="258"/>
      <c r="E1133" s="258"/>
      <c r="F1133" s="300"/>
      <c r="G1133" s="171"/>
    </row>
    <row r="1134" spans="1:7" s="12" customFormat="1" x14ac:dyDescent="0.2">
      <c r="A1134" s="257"/>
      <c r="B1134" s="258"/>
      <c r="C1134" s="258"/>
      <c r="D1134" s="258"/>
      <c r="E1134" s="258"/>
      <c r="F1134" s="300"/>
      <c r="G1134" s="171"/>
    </row>
    <row r="1135" spans="1:7" s="12" customFormat="1" x14ac:dyDescent="0.2">
      <c r="A1135" s="257"/>
      <c r="B1135" s="258"/>
      <c r="C1135" s="258"/>
      <c r="D1135" s="258"/>
      <c r="E1135" s="258"/>
      <c r="F1135" s="300"/>
      <c r="G1135" s="171"/>
    </row>
    <row r="1136" spans="1:7" s="12" customFormat="1" x14ac:dyDescent="0.2">
      <c r="A1136" s="257"/>
      <c r="B1136" s="258"/>
      <c r="C1136" s="258"/>
      <c r="D1136" s="258"/>
      <c r="E1136" s="258"/>
      <c r="F1136" s="300"/>
      <c r="G1136" s="171"/>
    </row>
    <row r="1137" spans="1:7" s="12" customFormat="1" x14ac:dyDescent="0.2">
      <c r="A1137" s="257"/>
      <c r="B1137" s="258"/>
      <c r="C1137" s="258"/>
      <c r="D1137" s="258"/>
      <c r="E1137" s="258"/>
      <c r="F1137" s="300"/>
      <c r="G1137" s="171"/>
    </row>
    <row r="1138" spans="1:7" s="12" customFormat="1" x14ac:dyDescent="0.2">
      <c r="A1138" s="257"/>
      <c r="B1138" s="258"/>
      <c r="C1138" s="258"/>
      <c r="D1138" s="258"/>
      <c r="E1138" s="258"/>
      <c r="F1138" s="300"/>
      <c r="G1138" s="171"/>
    </row>
    <row r="1139" spans="1:7" s="12" customFormat="1" x14ac:dyDescent="0.2">
      <c r="A1139" s="257"/>
      <c r="B1139" s="258"/>
      <c r="C1139" s="258"/>
      <c r="D1139" s="258"/>
      <c r="E1139" s="258"/>
      <c r="F1139" s="300"/>
      <c r="G1139" s="171"/>
    </row>
    <row r="1140" spans="1:7" s="12" customFormat="1" x14ac:dyDescent="0.2">
      <c r="A1140" s="257"/>
      <c r="B1140" s="258"/>
      <c r="C1140" s="258"/>
      <c r="D1140" s="258"/>
      <c r="E1140" s="258"/>
      <c r="F1140" s="300"/>
      <c r="G1140" s="171"/>
    </row>
    <row r="1141" spans="1:7" s="12" customFormat="1" x14ac:dyDescent="0.2">
      <c r="A1141" s="257"/>
      <c r="B1141" s="258"/>
      <c r="C1141" s="258"/>
      <c r="D1141" s="258"/>
      <c r="E1141" s="258"/>
      <c r="F1141" s="300"/>
      <c r="G1141" s="171"/>
    </row>
    <row r="1142" spans="1:7" s="12" customFormat="1" x14ac:dyDescent="0.2">
      <c r="A1142" s="257"/>
      <c r="B1142" s="258"/>
      <c r="C1142" s="258"/>
      <c r="D1142" s="258"/>
      <c r="E1142" s="258"/>
      <c r="F1142" s="300"/>
      <c r="G1142" s="171"/>
    </row>
    <row r="1143" spans="1:7" s="12" customFormat="1" x14ac:dyDescent="0.2">
      <c r="A1143" s="257"/>
      <c r="B1143" s="258"/>
      <c r="C1143" s="258"/>
      <c r="D1143" s="258"/>
      <c r="E1143" s="258"/>
      <c r="F1143" s="300"/>
      <c r="G1143" s="171"/>
    </row>
    <row r="1144" spans="1:7" s="12" customFormat="1" x14ac:dyDescent="0.2">
      <c r="A1144" s="257"/>
      <c r="B1144" s="258"/>
      <c r="C1144" s="258"/>
      <c r="D1144" s="258"/>
      <c r="E1144" s="258"/>
      <c r="F1144" s="300"/>
      <c r="G1144" s="171"/>
    </row>
    <row r="1145" spans="1:7" s="12" customFormat="1" x14ac:dyDescent="0.2">
      <c r="A1145" s="257"/>
      <c r="B1145" s="258"/>
      <c r="C1145" s="258"/>
      <c r="D1145" s="258"/>
      <c r="E1145" s="258"/>
      <c r="F1145" s="300"/>
      <c r="G1145" s="171"/>
    </row>
    <row r="1146" spans="1:7" s="12" customFormat="1" x14ac:dyDescent="0.2">
      <c r="A1146" s="257"/>
      <c r="B1146" s="258"/>
      <c r="C1146" s="258"/>
      <c r="D1146" s="258"/>
      <c r="E1146" s="258"/>
      <c r="F1146" s="300"/>
      <c r="G1146" s="171"/>
    </row>
    <row r="1147" spans="1:7" s="12" customFormat="1" x14ac:dyDescent="0.2">
      <c r="A1147" s="257"/>
      <c r="B1147" s="258"/>
      <c r="C1147" s="258"/>
      <c r="D1147" s="258"/>
      <c r="E1147" s="258"/>
      <c r="F1147" s="300"/>
      <c r="G1147" s="171"/>
    </row>
    <row r="1148" spans="1:7" s="12" customFormat="1" x14ac:dyDescent="0.2">
      <c r="A1148" s="257"/>
      <c r="B1148" s="258"/>
      <c r="C1148" s="258"/>
      <c r="D1148" s="258"/>
      <c r="E1148" s="258"/>
      <c r="F1148" s="300"/>
      <c r="G1148" s="171"/>
    </row>
    <row r="1149" spans="1:7" s="12" customFormat="1" x14ac:dyDescent="0.2">
      <c r="A1149" s="257"/>
      <c r="B1149" s="258"/>
      <c r="C1149" s="258"/>
      <c r="D1149" s="258"/>
      <c r="E1149" s="258"/>
      <c r="F1149" s="300"/>
      <c r="G1149" s="171"/>
    </row>
    <row r="1150" spans="1:7" s="12" customFormat="1" x14ac:dyDescent="0.2">
      <c r="A1150" s="257"/>
      <c r="B1150" s="258"/>
      <c r="C1150" s="258"/>
      <c r="D1150" s="258"/>
      <c r="E1150" s="258"/>
      <c r="F1150" s="300"/>
      <c r="G1150" s="171"/>
    </row>
    <row r="1151" spans="1:7" s="12" customFormat="1" x14ac:dyDescent="0.2">
      <c r="A1151" s="257"/>
      <c r="B1151" s="258"/>
      <c r="C1151" s="258"/>
      <c r="D1151" s="258"/>
      <c r="E1151" s="258"/>
      <c r="F1151" s="300"/>
      <c r="G1151" s="171"/>
    </row>
    <row r="1152" spans="1:7" s="12" customFormat="1" x14ac:dyDescent="0.2">
      <c r="A1152" s="257"/>
      <c r="B1152" s="258"/>
      <c r="C1152" s="258"/>
      <c r="D1152" s="258"/>
      <c r="E1152" s="258"/>
      <c r="F1152" s="300"/>
      <c r="G1152" s="171"/>
    </row>
    <row r="1153" spans="1:7" s="12" customFormat="1" x14ac:dyDescent="0.2">
      <c r="A1153" s="257"/>
      <c r="B1153" s="258"/>
      <c r="C1153" s="258"/>
      <c r="D1153" s="258"/>
      <c r="E1153" s="258"/>
      <c r="F1153" s="300"/>
      <c r="G1153" s="171"/>
    </row>
    <row r="1154" spans="1:7" s="12" customFormat="1" x14ac:dyDescent="0.2">
      <c r="A1154" s="257"/>
      <c r="B1154" s="258"/>
      <c r="C1154" s="258"/>
      <c r="D1154" s="258"/>
      <c r="E1154" s="258"/>
      <c r="F1154" s="300"/>
      <c r="G1154" s="171"/>
    </row>
    <row r="1155" spans="1:7" s="12" customFormat="1" x14ac:dyDescent="0.2">
      <c r="A1155" s="257"/>
      <c r="B1155" s="258"/>
      <c r="C1155" s="258"/>
      <c r="D1155" s="258"/>
      <c r="E1155" s="258"/>
      <c r="F1155" s="300"/>
      <c r="G1155" s="171"/>
    </row>
    <row r="1156" spans="1:7" s="12" customFormat="1" x14ac:dyDescent="0.2">
      <c r="A1156" s="257"/>
      <c r="B1156" s="258"/>
      <c r="C1156" s="258"/>
      <c r="D1156" s="258"/>
      <c r="E1156" s="258"/>
      <c r="F1156" s="300"/>
      <c r="G1156" s="171"/>
    </row>
    <row r="1157" spans="1:7" s="12" customFormat="1" x14ac:dyDescent="0.2">
      <c r="A1157" s="257"/>
      <c r="B1157" s="258"/>
      <c r="C1157" s="258"/>
      <c r="D1157" s="258"/>
      <c r="E1157" s="258"/>
      <c r="F1157" s="300"/>
      <c r="G1157" s="171"/>
    </row>
    <row r="1158" spans="1:7" s="12" customFormat="1" x14ac:dyDescent="0.2">
      <c r="A1158" s="257"/>
      <c r="B1158" s="258"/>
      <c r="C1158" s="258"/>
      <c r="D1158" s="258"/>
      <c r="E1158" s="258"/>
      <c r="F1158" s="300"/>
      <c r="G1158" s="171"/>
    </row>
    <row r="1159" spans="1:7" s="12" customFormat="1" x14ac:dyDescent="0.2">
      <c r="A1159" s="257"/>
      <c r="B1159" s="258"/>
      <c r="C1159" s="258"/>
      <c r="D1159" s="258"/>
      <c r="E1159" s="258"/>
      <c r="F1159" s="300"/>
      <c r="G1159" s="171"/>
    </row>
    <row r="1160" spans="1:7" s="12" customFormat="1" x14ac:dyDescent="0.2">
      <c r="A1160" s="257"/>
      <c r="B1160" s="258"/>
      <c r="C1160" s="258"/>
      <c r="D1160" s="258"/>
      <c r="E1160" s="258"/>
      <c r="F1160" s="300"/>
      <c r="G1160" s="171"/>
    </row>
    <row r="1161" spans="1:7" s="12" customFormat="1" x14ac:dyDescent="0.2">
      <c r="A1161" s="257"/>
      <c r="B1161" s="258"/>
      <c r="C1161" s="258"/>
      <c r="D1161" s="258"/>
      <c r="E1161" s="258"/>
      <c r="F1161" s="300"/>
      <c r="G1161" s="171"/>
    </row>
    <row r="1162" spans="1:7" s="12" customFormat="1" x14ac:dyDescent="0.2">
      <c r="A1162" s="257"/>
      <c r="B1162" s="258"/>
      <c r="C1162" s="258"/>
      <c r="D1162" s="258"/>
      <c r="E1162" s="258"/>
      <c r="F1162" s="300"/>
      <c r="G1162" s="171"/>
    </row>
    <row r="1163" spans="1:7" s="12" customFormat="1" x14ac:dyDescent="0.2">
      <c r="A1163" s="257"/>
      <c r="B1163" s="258"/>
      <c r="C1163" s="258"/>
      <c r="D1163" s="258"/>
      <c r="E1163" s="258"/>
      <c r="F1163" s="300"/>
      <c r="G1163" s="171"/>
    </row>
    <row r="1164" spans="1:7" s="12" customFormat="1" x14ac:dyDescent="0.2">
      <c r="A1164" s="257"/>
      <c r="B1164" s="258"/>
      <c r="C1164" s="258"/>
      <c r="D1164" s="258"/>
      <c r="E1164" s="258"/>
      <c r="F1164" s="300"/>
      <c r="G1164" s="171"/>
    </row>
    <row r="1165" spans="1:7" s="12" customFormat="1" x14ac:dyDescent="0.2">
      <c r="A1165" s="257"/>
      <c r="B1165" s="258"/>
      <c r="C1165" s="258"/>
      <c r="D1165" s="258"/>
      <c r="E1165" s="258"/>
      <c r="F1165" s="300"/>
      <c r="G1165" s="171"/>
    </row>
    <row r="1166" spans="1:7" s="12" customFormat="1" x14ac:dyDescent="0.2">
      <c r="A1166" s="257"/>
      <c r="B1166" s="258"/>
      <c r="C1166" s="258"/>
      <c r="D1166" s="258"/>
      <c r="E1166" s="258"/>
      <c r="F1166" s="300"/>
      <c r="G1166" s="171"/>
    </row>
    <row r="1167" spans="1:7" s="12" customFormat="1" x14ac:dyDescent="0.2">
      <c r="A1167" s="257"/>
      <c r="B1167" s="258"/>
      <c r="C1167" s="258"/>
      <c r="D1167" s="258"/>
      <c r="E1167" s="258"/>
      <c r="F1167" s="300"/>
      <c r="G1167" s="171"/>
    </row>
    <row r="1168" spans="1:7" s="12" customFormat="1" x14ac:dyDescent="0.2">
      <c r="A1168" s="257"/>
      <c r="B1168" s="258"/>
      <c r="C1168" s="258"/>
      <c r="D1168" s="258"/>
      <c r="E1168" s="258"/>
      <c r="F1168" s="300"/>
      <c r="G1168" s="171"/>
    </row>
    <row r="1169" spans="1:7" s="12" customFormat="1" x14ac:dyDescent="0.2">
      <c r="A1169" s="257"/>
      <c r="B1169" s="258"/>
      <c r="C1169" s="258"/>
      <c r="D1169" s="258"/>
      <c r="E1169" s="258"/>
      <c r="F1169" s="300"/>
      <c r="G1169" s="171"/>
    </row>
    <row r="1170" spans="1:7" s="12" customFormat="1" x14ac:dyDescent="0.2">
      <c r="A1170" s="257"/>
      <c r="B1170" s="258"/>
      <c r="C1170" s="258"/>
      <c r="D1170" s="258"/>
      <c r="E1170" s="258"/>
      <c r="F1170" s="300"/>
      <c r="G1170" s="171"/>
    </row>
    <row r="1171" spans="1:7" s="12" customFormat="1" x14ac:dyDescent="0.2">
      <c r="A1171" s="257"/>
      <c r="B1171" s="258"/>
      <c r="C1171" s="258"/>
      <c r="D1171" s="258"/>
      <c r="E1171" s="258"/>
      <c r="F1171" s="300"/>
      <c r="G1171" s="171"/>
    </row>
    <row r="1172" spans="1:7" s="12" customFormat="1" x14ac:dyDescent="0.2">
      <c r="A1172" s="257"/>
      <c r="B1172" s="258"/>
      <c r="C1172" s="258"/>
      <c r="D1172" s="258"/>
      <c r="E1172" s="258"/>
      <c r="F1172" s="300"/>
      <c r="G1172" s="171"/>
    </row>
    <row r="1173" spans="1:7" s="12" customFormat="1" x14ac:dyDescent="0.2">
      <c r="A1173" s="257"/>
      <c r="B1173" s="258"/>
      <c r="C1173" s="258"/>
      <c r="D1173" s="258"/>
      <c r="E1173" s="258"/>
      <c r="F1173" s="300"/>
      <c r="G1173" s="171"/>
    </row>
    <row r="1174" spans="1:7" s="12" customFormat="1" x14ac:dyDescent="0.2">
      <c r="A1174" s="257"/>
      <c r="B1174" s="258"/>
      <c r="C1174" s="258"/>
      <c r="D1174" s="258"/>
      <c r="E1174" s="258"/>
      <c r="F1174" s="300"/>
      <c r="G1174" s="171"/>
    </row>
    <row r="1175" spans="1:7" s="12" customFormat="1" x14ac:dyDescent="0.2">
      <c r="A1175" s="257"/>
      <c r="B1175" s="258"/>
      <c r="C1175" s="258"/>
      <c r="D1175" s="258"/>
      <c r="E1175" s="258"/>
      <c r="F1175" s="300"/>
      <c r="G1175" s="171"/>
    </row>
    <row r="1176" spans="1:7" s="12" customFormat="1" x14ac:dyDescent="0.2">
      <c r="A1176" s="257"/>
      <c r="B1176" s="258"/>
      <c r="C1176" s="258"/>
      <c r="D1176" s="258"/>
      <c r="E1176" s="258"/>
      <c r="F1176" s="300"/>
      <c r="G1176" s="171"/>
    </row>
    <row r="1177" spans="1:7" s="12" customFormat="1" x14ac:dyDescent="0.2">
      <c r="A1177" s="257"/>
      <c r="B1177" s="258"/>
      <c r="C1177" s="258"/>
      <c r="D1177" s="258"/>
      <c r="E1177" s="258"/>
      <c r="F1177" s="300"/>
      <c r="G1177" s="171"/>
    </row>
    <row r="1178" spans="1:7" s="12" customFormat="1" x14ac:dyDescent="0.2">
      <c r="A1178" s="257"/>
      <c r="B1178" s="258"/>
      <c r="C1178" s="258"/>
      <c r="D1178" s="258"/>
      <c r="E1178" s="258"/>
      <c r="F1178" s="300"/>
      <c r="G1178" s="171"/>
    </row>
    <row r="1179" spans="1:7" s="12" customFormat="1" x14ac:dyDescent="0.2">
      <c r="A1179" s="257"/>
      <c r="B1179" s="258"/>
      <c r="C1179" s="258"/>
      <c r="D1179" s="258"/>
      <c r="E1179" s="258"/>
      <c r="F1179" s="300"/>
      <c r="G1179" s="171"/>
    </row>
    <row r="1180" spans="1:7" s="12" customFormat="1" x14ac:dyDescent="0.2">
      <c r="A1180" s="257"/>
      <c r="B1180" s="258"/>
      <c r="C1180" s="258"/>
      <c r="D1180" s="258"/>
      <c r="E1180" s="258"/>
      <c r="F1180" s="300"/>
      <c r="G1180" s="171"/>
    </row>
    <row r="1181" spans="1:7" s="12" customFormat="1" x14ac:dyDescent="0.2">
      <c r="A1181" s="257"/>
      <c r="B1181" s="258"/>
      <c r="C1181" s="258"/>
      <c r="D1181" s="258"/>
      <c r="E1181" s="258"/>
      <c r="F1181" s="300"/>
      <c r="G1181" s="171"/>
    </row>
    <row r="1182" spans="1:7" s="12" customFormat="1" x14ac:dyDescent="0.2">
      <c r="A1182" s="257"/>
      <c r="B1182" s="258"/>
      <c r="C1182" s="258"/>
      <c r="D1182" s="258"/>
      <c r="E1182" s="258"/>
      <c r="F1182" s="300"/>
      <c r="G1182" s="171"/>
    </row>
    <row r="1183" spans="1:7" s="12" customFormat="1" x14ac:dyDescent="0.2">
      <c r="A1183" s="257"/>
      <c r="B1183" s="258"/>
      <c r="C1183" s="258"/>
      <c r="D1183" s="258"/>
      <c r="E1183" s="258"/>
      <c r="F1183" s="300"/>
      <c r="G1183" s="171"/>
    </row>
    <row r="1184" spans="1:7" s="12" customFormat="1" x14ac:dyDescent="0.2">
      <c r="A1184" s="257"/>
      <c r="B1184" s="258"/>
      <c r="C1184" s="258"/>
      <c r="D1184" s="258"/>
      <c r="E1184" s="258"/>
      <c r="F1184" s="300"/>
      <c r="G1184" s="171"/>
    </row>
    <row r="1185" spans="1:7" s="12" customFormat="1" x14ac:dyDescent="0.2">
      <c r="A1185" s="257"/>
      <c r="B1185" s="258"/>
      <c r="C1185" s="258"/>
      <c r="D1185" s="258"/>
      <c r="E1185" s="258"/>
      <c r="F1185" s="300"/>
      <c r="G1185" s="171"/>
    </row>
    <row r="1186" spans="1:7" s="12" customFormat="1" x14ac:dyDescent="0.2">
      <c r="A1186" s="257"/>
      <c r="B1186" s="258"/>
      <c r="C1186" s="258"/>
      <c r="D1186" s="258"/>
      <c r="E1186" s="258"/>
      <c r="F1186" s="300"/>
      <c r="G1186" s="171"/>
    </row>
    <row r="1187" spans="1:7" s="12" customFormat="1" x14ac:dyDescent="0.2">
      <c r="A1187" s="257"/>
      <c r="B1187" s="258"/>
      <c r="C1187" s="258"/>
      <c r="D1187" s="258"/>
      <c r="E1187" s="258"/>
      <c r="F1187" s="300"/>
      <c r="G1187" s="171"/>
    </row>
    <row r="1188" spans="1:7" s="12" customFormat="1" x14ac:dyDescent="0.2">
      <c r="A1188" s="257"/>
      <c r="B1188" s="258"/>
      <c r="C1188" s="258"/>
      <c r="D1188" s="258"/>
      <c r="E1188" s="258"/>
      <c r="F1188" s="300"/>
      <c r="G1188" s="171"/>
    </row>
    <row r="1189" spans="1:7" s="12" customFormat="1" x14ac:dyDescent="0.2">
      <c r="A1189" s="257"/>
      <c r="B1189" s="258"/>
      <c r="C1189" s="258"/>
      <c r="D1189" s="258"/>
      <c r="E1189" s="258"/>
      <c r="F1189" s="300"/>
      <c r="G1189" s="171"/>
    </row>
    <row r="1190" spans="1:7" s="12" customFormat="1" x14ac:dyDescent="0.2">
      <c r="A1190" s="257"/>
      <c r="B1190" s="258"/>
      <c r="C1190" s="258"/>
      <c r="D1190" s="258"/>
      <c r="E1190" s="258"/>
      <c r="F1190" s="300"/>
      <c r="G1190" s="171"/>
    </row>
    <row r="1191" spans="1:7" s="12" customFormat="1" x14ac:dyDescent="0.2">
      <c r="A1191" s="257"/>
      <c r="B1191" s="258"/>
      <c r="C1191" s="258"/>
      <c r="D1191" s="258"/>
      <c r="E1191" s="258"/>
      <c r="F1191" s="300"/>
      <c r="G1191" s="171"/>
    </row>
    <row r="1192" spans="1:7" s="12" customFormat="1" x14ac:dyDescent="0.2">
      <c r="A1192" s="257"/>
      <c r="B1192" s="258"/>
      <c r="C1192" s="258"/>
      <c r="D1192" s="258"/>
      <c r="E1192" s="258"/>
      <c r="F1192" s="300"/>
      <c r="G1192" s="171"/>
    </row>
    <row r="1193" spans="1:7" s="12" customFormat="1" x14ac:dyDescent="0.2">
      <c r="A1193" s="257"/>
      <c r="B1193" s="258"/>
      <c r="C1193" s="258"/>
      <c r="D1193" s="258"/>
      <c r="E1193" s="258"/>
      <c r="F1193" s="300"/>
      <c r="G1193" s="171"/>
    </row>
    <row r="1194" spans="1:7" s="12" customFormat="1" x14ac:dyDescent="0.2">
      <c r="A1194" s="257"/>
      <c r="B1194" s="258"/>
      <c r="C1194" s="258"/>
      <c r="D1194" s="258"/>
      <c r="E1194" s="258"/>
      <c r="F1194" s="300"/>
      <c r="G1194" s="171"/>
    </row>
    <row r="1195" spans="1:7" s="12" customFormat="1" x14ac:dyDescent="0.2">
      <c r="A1195" s="257"/>
      <c r="B1195" s="258"/>
      <c r="C1195" s="258"/>
      <c r="D1195" s="258"/>
      <c r="E1195" s="258"/>
      <c r="F1195" s="300"/>
      <c r="G1195" s="171"/>
    </row>
    <row r="1196" spans="1:7" s="12" customFormat="1" x14ac:dyDescent="0.2">
      <c r="A1196" s="257"/>
      <c r="B1196" s="258"/>
      <c r="C1196" s="258"/>
      <c r="D1196" s="258"/>
      <c r="E1196" s="258"/>
      <c r="F1196" s="300"/>
      <c r="G1196" s="171"/>
    </row>
    <row r="1197" spans="1:7" s="12" customFormat="1" x14ac:dyDescent="0.2">
      <c r="A1197" s="257"/>
      <c r="B1197" s="258"/>
      <c r="C1197" s="258"/>
      <c r="D1197" s="258"/>
      <c r="E1197" s="258"/>
      <c r="F1197" s="300"/>
      <c r="G1197" s="171"/>
    </row>
    <row r="1198" spans="1:7" s="12" customFormat="1" x14ac:dyDescent="0.2">
      <c r="A1198" s="257"/>
      <c r="B1198" s="258"/>
      <c r="C1198" s="258"/>
      <c r="D1198" s="258"/>
      <c r="E1198" s="258"/>
      <c r="F1198" s="300"/>
      <c r="G1198" s="171"/>
    </row>
    <row r="1199" spans="1:7" s="12" customFormat="1" x14ac:dyDescent="0.2">
      <c r="A1199" s="257"/>
      <c r="B1199" s="258"/>
      <c r="C1199" s="258"/>
      <c r="D1199" s="258"/>
      <c r="E1199" s="258"/>
      <c r="F1199" s="300"/>
      <c r="G1199" s="171"/>
    </row>
    <row r="1200" spans="1:7" s="12" customFormat="1" x14ac:dyDescent="0.2">
      <c r="A1200" s="257"/>
      <c r="B1200" s="258"/>
      <c r="C1200" s="258"/>
      <c r="D1200" s="258"/>
      <c r="E1200" s="258"/>
      <c r="F1200" s="300"/>
      <c r="G1200" s="171"/>
    </row>
    <row r="1201" spans="1:7" s="12" customFormat="1" x14ac:dyDescent="0.2">
      <c r="A1201" s="257"/>
      <c r="B1201" s="258"/>
      <c r="C1201" s="258"/>
      <c r="D1201" s="258"/>
      <c r="E1201" s="258"/>
      <c r="F1201" s="300"/>
      <c r="G1201" s="171"/>
    </row>
    <row r="1202" spans="1:7" s="12" customFormat="1" x14ac:dyDescent="0.2">
      <c r="A1202" s="257"/>
      <c r="B1202" s="258"/>
      <c r="C1202" s="258"/>
      <c r="D1202" s="258"/>
      <c r="E1202" s="258"/>
      <c r="F1202" s="300"/>
      <c r="G1202" s="171"/>
    </row>
    <row r="1203" spans="1:7" s="12" customFormat="1" x14ac:dyDescent="0.2">
      <c r="A1203" s="257"/>
      <c r="B1203" s="258"/>
      <c r="C1203" s="258"/>
      <c r="D1203" s="258"/>
      <c r="E1203" s="258"/>
      <c r="F1203" s="300"/>
      <c r="G1203" s="171"/>
    </row>
    <row r="1204" spans="1:7" s="12" customFormat="1" x14ac:dyDescent="0.2">
      <c r="A1204" s="257"/>
      <c r="B1204" s="258"/>
      <c r="C1204" s="258"/>
      <c r="D1204" s="258"/>
      <c r="E1204" s="258"/>
      <c r="F1204" s="300"/>
      <c r="G1204" s="171"/>
    </row>
    <row r="1205" spans="1:7" s="12" customFormat="1" x14ac:dyDescent="0.2">
      <c r="A1205" s="257"/>
      <c r="B1205" s="258"/>
      <c r="C1205" s="258"/>
      <c r="D1205" s="258"/>
      <c r="E1205" s="258"/>
      <c r="F1205" s="300"/>
      <c r="G1205" s="171"/>
    </row>
    <row r="1206" spans="1:7" s="12" customFormat="1" x14ac:dyDescent="0.2">
      <c r="A1206" s="257"/>
      <c r="B1206" s="258"/>
      <c r="C1206" s="258"/>
      <c r="D1206" s="258"/>
      <c r="E1206" s="258"/>
      <c r="F1206" s="300"/>
      <c r="G1206" s="171"/>
    </row>
    <row r="1207" spans="1:7" s="12" customFormat="1" x14ac:dyDescent="0.2">
      <c r="A1207" s="257"/>
      <c r="B1207" s="258"/>
      <c r="C1207" s="258"/>
      <c r="D1207" s="258"/>
      <c r="E1207" s="258"/>
      <c r="F1207" s="300"/>
      <c r="G1207" s="171"/>
    </row>
    <row r="1208" spans="1:7" s="12" customFormat="1" x14ac:dyDescent="0.2">
      <c r="A1208" s="257"/>
      <c r="B1208" s="258"/>
      <c r="C1208" s="258"/>
      <c r="D1208" s="258"/>
      <c r="E1208" s="258"/>
      <c r="F1208" s="300"/>
      <c r="G1208" s="171"/>
    </row>
    <row r="1209" spans="1:7" s="12" customFormat="1" x14ac:dyDescent="0.2">
      <c r="A1209" s="257"/>
      <c r="B1209" s="258"/>
      <c r="C1209" s="258"/>
      <c r="D1209" s="258"/>
      <c r="E1209" s="258"/>
      <c r="F1209" s="300"/>
      <c r="G1209" s="171"/>
    </row>
    <row r="1210" spans="1:7" s="12" customFormat="1" x14ac:dyDescent="0.2">
      <c r="A1210" s="257"/>
      <c r="B1210" s="258"/>
      <c r="C1210" s="258"/>
      <c r="D1210" s="258"/>
      <c r="E1210" s="258"/>
      <c r="F1210" s="300"/>
      <c r="G1210" s="171"/>
    </row>
    <row r="1211" spans="1:7" s="12" customFormat="1" x14ac:dyDescent="0.2">
      <c r="A1211" s="257"/>
      <c r="B1211" s="258"/>
      <c r="C1211" s="258"/>
      <c r="D1211" s="258"/>
      <c r="E1211" s="258"/>
      <c r="F1211" s="300"/>
      <c r="G1211" s="171"/>
    </row>
    <row r="1212" spans="1:7" s="12" customFormat="1" x14ac:dyDescent="0.2">
      <c r="A1212" s="257"/>
      <c r="B1212" s="258"/>
      <c r="C1212" s="258"/>
      <c r="D1212" s="258"/>
      <c r="E1212" s="258"/>
      <c r="F1212" s="300"/>
      <c r="G1212" s="171"/>
    </row>
    <row r="1213" spans="1:7" s="12" customFormat="1" x14ac:dyDescent="0.2">
      <c r="A1213" s="257"/>
      <c r="B1213" s="258"/>
      <c r="C1213" s="258"/>
      <c r="D1213" s="258"/>
      <c r="E1213" s="258"/>
      <c r="F1213" s="300"/>
      <c r="G1213" s="171"/>
    </row>
    <row r="1214" spans="1:7" s="12" customFormat="1" x14ac:dyDescent="0.2">
      <c r="A1214" s="257"/>
      <c r="B1214" s="258"/>
      <c r="C1214" s="258"/>
      <c r="D1214" s="258"/>
      <c r="E1214" s="258"/>
      <c r="F1214" s="300"/>
      <c r="G1214" s="171"/>
    </row>
    <row r="1215" spans="1:7" s="12" customFormat="1" x14ac:dyDescent="0.2">
      <c r="A1215" s="257"/>
      <c r="B1215" s="258"/>
      <c r="C1215" s="258"/>
      <c r="D1215" s="258"/>
      <c r="E1215" s="258"/>
      <c r="F1215" s="300"/>
      <c r="G1215" s="171"/>
    </row>
    <row r="1216" spans="1:7" s="12" customFormat="1" x14ac:dyDescent="0.2">
      <c r="A1216" s="257"/>
      <c r="B1216" s="258"/>
      <c r="C1216" s="258"/>
      <c r="D1216" s="258"/>
      <c r="E1216" s="258"/>
      <c r="F1216" s="300"/>
      <c r="G1216" s="171"/>
    </row>
    <row r="1217" spans="1:7" s="12" customFormat="1" x14ac:dyDescent="0.2">
      <c r="A1217" s="257"/>
      <c r="B1217" s="258"/>
      <c r="C1217" s="258"/>
      <c r="D1217" s="258"/>
      <c r="E1217" s="258"/>
      <c r="F1217" s="300"/>
      <c r="G1217" s="171"/>
    </row>
    <row r="1218" spans="1:7" s="12" customFormat="1" x14ac:dyDescent="0.2">
      <c r="A1218" s="257"/>
      <c r="B1218" s="258"/>
      <c r="C1218" s="258"/>
      <c r="D1218" s="258"/>
      <c r="E1218" s="258"/>
      <c r="F1218" s="300"/>
      <c r="G1218" s="171"/>
    </row>
    <row r="1219" spans="1:7" s="12" customFormat="1" x14ac:dyDescent="0.2">
      <c r="A1219" s="257"/>
      <c r="B1219" s="258"/>
      <c r="C1219" s="258"/>
      <c r="D1219" s="258"/>
      <c r="E1219" s="258"/>
      <c r="F1219" s="300"/>
      <c r="G1219" s="171"/>
    </row>
    <row r="1220" spans="1:7" s="12" customFormat="1" x14ac:dyDescent="0.2">
      <c r="A1220" s="257"/>
      <c r="B1220" s="258"/>
      <c r="C1220" s="258"/>
      <c r="D1220" s="258"/>
      <c r="E1220" s="258"/>
      <c r="F1220" s="300"/>
      <c r="G1220" s="171"/>
    </row>
    <row r="1221" spans="1:7" s="12" customFormat="1" x14ac:dyDescent="0.2">
      <c r="A1221" s="257"/>
      <c r="B1221" s="258"/>
      <c r="C1221" s="258"/>
      <c r="D1221" s="258"/>
      <c r="E1221" s="258"/>
      <c r="F1221" s="300"/>
      <c r="G1221" s="171"/>
    </row>
    <row r="1222" spans="1:7" s="12" customFormat="1" x14ac:dyDescent="0.2">
      <c r="A1222" s="257"/>
      <c r="B1222" s="258"/>
      <c r="C1222" s="258"/>
      <c r="D1222" s="258"/>
      <c r="E1222" s="258"/>
      <c r="F1222" s="300"/>
      <c r="G1222" s="171"/>
    </row>
    <row r="1223" spans="1:7" s="12" customFormat="1" x14ac:dyDescent="0.2">
      <c r="A1223" s="257"/>
      <c r="B1223" s="258"/>
      <c r="C1223" s="258"/>
      <c r="D1223" s="258"/>
      <c r="E1223" s="258"/>
      <c r="F1223" s="300"/>
      <c r="G1223" s="171"/>
    </row>
    <row r="1224" spans="1:7" s="12" customFormat="1" x14ac:dyDescent="0.2">
      <c r="A1224" s="257"/>
      <c r="B1224" s="258"/>
      <c r="C1224" s="258"/>
      <c r="D1224" s="258"/>
      <c r="E1224" s="258"/>
      <c r="F1224" s="300"/>
      <c r="G1224" s="171"/>
    </row>
    <row r="1225" spans="1:7" s="12" customFormat="1" x14ac:dyDescent="0.2">
      <c r="A1225" s="257"/>
      <c r="B1225" s="258"/>
      <c r="C1225" s="258"/>
      <c r="D1225" s="258"/>
      <c r="E1225" s="258"/>
      <c r="F1225" s="300"/>
      <c r="G1225" s="171"/>
    </row>
    <row r="1226" spans="1:7" s="12" customFormat="1" x14ac:dyDescent="0.2">
      <c r="A1226" s="257"/>
      <c r="B1226" s="258"/>
      <c r="C1226" s="258"/>
      <c r="D1226" s="258"/>
      <c r="E1226" s="258"/>
      <c r="F1226" s="300"/>
      <c r="G1226" s="171"/>
    </row>
    <row r="1227" spans="1:7" s="12" customFormat="1" x14ac:dyDescent="0.2">
      <c r="A1227" s="257"/>
      <c r="B1227" s="258"/>
      <c r="C1227" s="258"/>
      <c r="D1227" s="258"/>
      <c r="E1227" s="258"/>
      <c r="F1227" s="300"/>
      <c r="G1227" s="171"/>
    </row>
    <row r="1228" spans="1:7" s="12" customFormat="1" x14ac:dyDescent="0.2">
      <c r="A1228" s="257"/>
      <c r="B1228" s="258"/>
      <c r="C1228" s="258"/>
      <c r="D1228" s="258"/>
      <c r="E1228" s="258"/>
      <c r="F1228" s="300"/>
      <c r="G1228" s="171"/>
    </row>
    <row r="1229" spans="1:7" s="12" customFormat="1" x14ac:dyDescent="0.2">
      <c r="A1229" s="257"/>
      <c r="B1229" s="258"/>
      <c r="C1229" s="258"/>
      <c r="D1229" s="258"/>
      <c r="E1229" s="258"/>
      <c r="F1229" s="300"/>
      <c r="G1229" s="171"/>
    </row>
    <row r="1230" spans="1:7" s="12" customFormat="1" x14ac:dyDescent="0.2">
      <c r="A1230" s="257"/>
      <c r="B1230" s="258"/>
      <c r="C1230" s="258"/>
      <c r="D1230" s="258"/>
      <c r="E1230" s="258"/>
      <c r="F1230" s="300"/>
      <c r="G1230" s="171"/>
    </row>
    <row r="1231" spans="1:7" s="12" customFormat="1" x14ac:dyDescent="0.2">
      <c r="A1231" s="257"/>
      <c r="B1231" s="258"/>
      <c r="C1231" s="258"/>
      <c r="D1231" s="258"/>
      <c r="E1231" s="258"/>
      <c r="F1231" s="300"/>
      <c r="G1231" s="171"/>
    </row>
    <row r="1232" spans="1:7" s="12" customFormat="1" x14ac:dyDescent="0.2">
      <c r="A1232" s="257"/>
      <c r="B1232" s="258"/>
      <c r="C1232" s="258"/>
      <c r="D1232" s="258"/>
      <c r="E1232" s="258"/>
      <c r="F1232" s="300"/>
      <c r="G1232" s="171"/>
    </row>
    <row r="1233" spans="1:7" s="12" customFormat="1" x14ac:dyDescent="0.2">
      <c r="A1233" s="257"/>
      <c r="B1233" s="258"/>
      <c r="C1233" s="258"/>
      <c r="D1233" s="258"/>
      <c r="E1233" s="258"/>
      <c r="F1233" s="300"/>
      <c r="G1233" s="171"/>
    </row>
    <row r="1234" spans="1:7" s="12" customFormat="1" x14ac:dyDescent="0.2">
      <c r="A1234" s="257"/>
      <c r="B1234" s="258"/>
      <c r="C1234" s="258"/>
      <c r="D1234" s="258"/>
      <c r="E1234" s="258"/>
      <c r="F1234" s="300"/>
      <c r="G1234" s="171"/>
    </row>
    <row r="1235" spans="1:7" s="12" customFormat="1" x14ac:dyDescent="0.2">
      <c r="A1235" s="257"/>
      <c r="B1235" s="258"/>
      <c r="C1235" s="258"/>
      <c r="D1235" s="258"/>
      <c r="E1235" s="258"/>
      <c r="F1235" s="300"/>
      <c r="G1235" s="171"/>
    </row>
    <row r="1236" spans="1:7" s="12" customFormat="1" x14ac:dyDescent="0.2">
      <c r="A1236" s="257"/>
      <c r="B1236" s="258"/>
      <c r="C1236" s="258"/>
      <c r="D1236" s="258"/>
      <c r="E1236" s="258"/>
      <c r="F1236" s="300"/>
      <c r="G1236" s="171"/>
    </row>
    <row r="1237" spans="1:7" s="12" customFormat="1" x14ac:dyDescent="0.2">
      <c r="A1237" s="257"/>
      <c r="B1237" s="258"/>
      <c r="C1237" s="258"/>
      <c r="D1237" s="258"/>
      <c r="E1237" s="258"/>
      <c r="F1237" s="300"/>
      <c r="G1237" s="171"/>
    </row>
    <row r="1238" spans="1:7" s="12" customFormat="1" x14ac:dyDescent="0.2">
      <c r="A1238" s="257"/>
      <c r="B1238" s="258"/>
      <c r="C1238" s="258"/>
      <c r="D1238" s="258"/>
      <c r="E1238" s="258"/>
      <c r="F1238" s="300"/>
      <c r="G1238" s="171"/>
    </row>
    <row r="1239" spans="1:7" s="12" customFormat="1" x14ac:dyDescent="0.2">
      <c r="A1239" s="257"/>
      <c r="B1239" s="258"/>
      <c r="C1239" s="258"/>
      <c r="D1239" s="258"/>
      <c r="E1239" s="258"/>
      <c r="F1239" s="300"/>
      <c r="G1239" s="171"/>
    </row>
    <row r="1240" spans="1:7" s="12" customFormat="1" x14ac:dyDescent="0.2">
      <c r="A1240" s="257"/>
      <c r="B1240" s="258"/>
      <c r="C1240" s="258"/>
      <c r="D1240" s="258"/>
      <c r="E1240" s="258"/>
      <c r="F1240" s="300"/>
      <c r="G1240" s="171"/>
    </row>
    <row r="1241" spans="1:7" s="12" customFormat="1" x14ac:dyDescent="0.2">
      <c r="A1241" s="257"/>
      <c r="B1241" s="258"/>
      <c r="C1241" s="258"/>
      <c r="D1241" s="258"/>
      <c r="E1241" s="258"/>
      <c r="F1241" s="300"/>
      <c r="G1241" s="171"/>
    </row>
    <row r="1242" spans="1:7" s="12" customFormat="1" x14ac:dyDescent="0.2">
      <c r="A1242" s="257"/>
      <c r="B1242" s="258"/>
      <c r="C1242" s="258"/>
      <c r="D1242" s="258"/>
      <c r="E1242" s="258"/>
      <c r="F1242" s="300"/>
      <c r="G1242" s="171"/>
    </row>
    <row r="1243" spans="1:7" s="12" customFormat="1" x14ac:dyDescent="0.2">
      <c r="A1243" s="257"/>
      <c r="B1243" s="258"/>
      <c r="C1243" s="258"/>
      <c r="D1243" s="258"/>
      <c r="E1243" s="258"/>
      <c r="F1243" s="300"/>
      <c r="G1243" s="171"/>
    </row>
    <row r="1244" spans="1:7" s="12" customFormat="1" x14ac:dyDescent="0.2">
      <c r="A1244" s="257"/>
      <c r="B1244" s="258"/>
      <c r="C1244" s="258"/>
      <c r="D1244" s="258"/>
      <c r="E1244" s="258"/>
      <c r="F1244" s="300"/>
      <c r="G1244" s="171"/>
    </row>
    <row r="1245" spans="1:7" s="12" customFormat="1" x14ac:dyDescent="0.2">
      <c r="A1245" s="257"/>
      <c r="B1245" s="258"/>
      <c r="C1245" s="258"/>
      <c r="D1245" s="258"/>
      <c r="E1245" s="258"/>
      <c r="F1245" s="300"/>
      <c r="G1245" s="171"/>
    </row>
    <row r="1246" spans="1:7" s="12" customFormat="1" x14ac:dyDescent="0.2">
      <c r="A1246" s="257"/>
      <c r="B1246" s="258"/>
      <c r="C1246" s="258"/>
      <c r="D1246" s="258"/>
      <c r="E1246" s="258"/>
      <c r="F1246" s="300"/>
      <c r="G1246" s="171"/>
    </row>
    <row r="1247" spans="1:7" s="12" customFormat="1" x14ac:dyDescent="0.2">
      <c r="A1247" s="257"/>
      <c r="B1247" s="258"/>
      <c r="C1247" s="258"/>
      <c r="D1247" s="258"/>
      <c r="E1247" s="258"/>
      <c r="F1247" s="300"/>
      <c r="G1247" s="171"/>
    </row>
    <row r="1248" spans="1:7" s="12" customFormat="1" x14ac:dyDescent="0.2">
      <c r="A1248" s="257"/>
      <c r="B1248" s="258"/>
      <c r="C1248" s="258"/>
      <c r="D1248" s="258"/>
      <c r="E1248" s="258"/>
      <c r="F1248" s="300"/>
      <c r="G1248" s="171"/>
    </row>
    <row r="1249" spans="1:7" s="12" customFormat="1" x14ac:dyDescent="0.2">
      <c r="A1249" s="257"/>
      <c r="B1249" s="258"/>
      <c r="C1249" s="258"/>
      <c r="D1249" s="258"/>
      <c r="E1249" s="258"/>
      <c r="F1249" s="300"/>
      <c r="G1249" s="171"/>
    </row>
    <row r="1250" spans="1:7" s="12" customFormat="1" x14ac:dyDescent="0.2">
      <c r="A1250" s="257"/>
      <c r="B1250" s="258"/>
      <c r="C1250" s="258"/>
      <c r="D1250" s="258"/>
      <c r="E1250" s="258"/>
      <c r="F1250" s="300"/>
      <c r="G1250" s="171"/>
    </row>
    <row r="1251" spans="1:7" s="12" customFormat="1" x14ac:dyDescent="0.2">
      <c r="A1251" s="257"/>
      <c r="B1251" s="258"/>
      <c r="C1251" s="258"/>
      <c r="D1251" s="258"/>
      <c r="E1251" s="258"/>
      <c r="F1251" s="300"/>
      <c r="G1251" s="171"/>
    </row>
    <row r="1252" spans="1:7" s="12" customFormat="1" x14ac:dyDescent="0.2">
      <c r="A1252" s="257"/>
      <c r="B1252" s="258"/>
      <c r="C1252" s="258"/>
      <c r="D1252" s="258"/>
      <c r="E1252" s="258"/>
      <c r="F1252" s="300"/>
      <c r="G1252" s="171"/>
    </row>
    <row r="1253" spans="1:7" s="12" customFormat="1" x14ac:dyDescent="0.2">
      <c r="A1253" s="257"/>
      <c r="B1253" s="258"/>
      <c r="C1253" s="258"/>
      <c r="D1253" s="258"/>
      <c r="E1253" s="258"/>
      <c r="F1253" s="300"/>
      <c r="G1253" s="171"/>
    </row>
    <row r="1254" spans="1:7" s="12" customFormat="1" x14ac:dyDescent="0.2">
      <c r="A1254" s="257"/>
      <c r="B1254" s="258"/>
      <c r="C1254" s="258"/>
      <c r="D1254" s="258"/>
      <c r="E1254" s="258"/>
      <c r="F1254" s="300"/>
      <c r="G1254" s="171"/>
    </row>
    <row r="1255" spans="1:7" s="12" customFormat="1" x14ac:dyDescent="0.2">
      <c r="A1255" s="257"/>
      <c r="B1255" s="258"/>
      <c r="C1255" s="258"/>
      <c r="D1255" s="258"/>
      <c r="E1255" s="258"/>
      <c r="F1255" s="300"/>
      <c r="G1255" s="171"/>
    </row>
    <row r="1256" spans="1:7" s="12" customFormat="1" x14ac:dyDescent="0.2">
      <c r="A1256" s="257"/>
      <c r="B1256" s="258"/>
      <c r="C1256" s="258"/>
      <c r="D1256" s="258"/>
      <c r="E1256" s="258"/>
      <c r="F1256" s="300"/>
      <c r="G1256" s="171"/>
    </row>
    <row r="1257" spans="1:7" s="12" customFormat="1" x14ac:dyDescent="0.2">
      <c r="A1257" s="257"/>
      <c r="B1257" s="258"/>
      <c r="C1257" s="258"/>
      <c r="D1257" s="258"/>
      <c r="E1257" s="258"/>
      <c r="F1257" s="300"/>
      <c r="G1257" s="171"/>
    </row>
    <row r="1258" spans="1:7" s="12" customFormat="1" x14ac:dyDescent="0.2">
      <c r="A1258" s="257"/>
      <c r="B1258" s="258"/>
      <c r="C1258" s="258"/>
      <c r="D1258" s="258"/>
      <c r="E1258" s="258"/>
      <c r="F1258" s="300"/>
      <c r="G1258" s="171"/>
    </row>
    <row r="1259" spans="1:7" s="12" customFormat="1" x14ac:dyDescent="0.2">
      <c r="A1259" s="257"/>
      <c r="B1259" s="258"/>
      <c r="C1259" s="258"/>
      <c r="D1259" s="258"/>
      <c r="E1259" s="258"/>
      <c r="F1259" s="300"/>
      <c r="G1259" s="171"/>
    </row>
    <row r="1260" spans="1:7" s="12" customFormat="1" x14ac:dyDescent="0.2">
      <c r="A1260" s="257"/>
      <c r="B1260" s="258"/>
      <c r="C1260" s="258"/>
      <c r="D1260" s="258"/>
      <c r="E1260" s="258"/>
      <c r="F1260" s="300"/>
      <c r="G1260" s="171"/>
    </row>
    <row r="1261" spans="1:7" s="12" customFormat="1" x14ac:dyDescent="0.2">
      <c r="A1261" s="257"/>
      <c r="B1261" s="258"/>
      <c r="C1261" s="258"/>
      <c r="D1261" s="258"/>
      <c r="E1261" s="258"/>
      <c r="F1261" s="300"/>
      <c r="G1261" s="171"/>
    </row>
    <row r="1262" spans="1:7" s="12" customFormat="1" x14ac:dyDescent="0.2">
      <c r="A1262" s="257"/>
      <c r="B1262" s="258"/>
      <c r="C1262" s="258"/>
      <c r="D1262" s="258"/>
      <c r="E1262" s="258"/>
      <c r="F1262" s="300"/>
      <c r="G1262" s="171"/>
    </row>
    <row r="1263" spans="1:7" s="12" customFormat="1" x14ac:dyDescent="0.2">
      <c r="A1263" s="257"/>
      <c r="B1263" s="258"/>
      <c r="C1263" s="258"/>
      <c r="D1263" s="258"/>
      <c r="E1263" s="258"/>
      <c r="F1263" s="300"/>
      <c r="G1263" s="171"/>
    </row>
    <row r="1264" spans="1:7" s="12" customFormat="1" x14ac:dyDescent="0.2">
      <c r="A1264" s="257"/>
      <c r="B1264" s="258"/>
      <c r="C1264" s="258"/>
      <c r="D1264" s="258"/>
      <c r="E1264" s="258"/>
      <c r="F1264" s="300"/>
      <c r="G1264" s="171"/>
    </row>
    <row r="1265" spans="1:7" s="12" customFormat="1" x14ac:dyDescent="0.2">
      <c r="A1265" s="257"/>
      <c r="B1265" s="258"/>
      <c r="C1265" s="258"/>
      <c r="D1265" s="258"/>
      <c r="E1265" s="258"/>
      <c r="F1265" s="300"/>
      <c r="G1265" s="171"/>
    </row>
    <row r="1266" spans="1:7" s="12" customFormat="1" x14ac:dyDescent="0.2">
      <c r="A1266" s="257"/>
      <c r="B1266" s="258"/>
      <c r="C1266" s="258"/>
      <c r="D1266" s="258"/>
      <c r="E1266" s="258"/>
      <c r="F1266" s="300"/>
      <c r="G1266" s="171"/>
    </row>
    <row r="1267" spans="1:7" s="12" customFormat="1" x14ac:dyDescent="0.2">
      <c r="A1267" s="257"/>
      <c r="B1267" s="258"/>
      <c r="C1267" s="258"/>
      <c r="D1267" s="258"/>
      <c r="E1267" s="258"/>
      <c r="F1267" s="300"/>
      <c r="G1267" s="171"/>
    </row>
    <row r="1268" spans="1:7" s="12" customFormat="1" x14ac:dyDescent="0.2">
      <c r="A1268" s="257"/>
      <c r="B1268" s="258"/>
      <c r="C1268" s="258"/>
      <c r="D1268" s="258"/>
      <c r="E1268" s="258"/>
      <c r="F1268" s="300"/>
      <c r="G1268" s="171"/>
    </row>
    <row r="1269" spans="1:7" s="12" customFormat="1" x14ac:dyDescent="0.2">
      <c r="A1269" s="257"/>
      <c r="B1269" s="258"/>
      <c r="C1269" s="258"/>
      <c r="D1269" s="258"/>
      <c r="E1269" s="258"/>
      <c r="F1269" s="300"/>
      <c r="G1269" s="171"/>
    </row>
    <row r="1270" spans="1:7" s="12" customFormat="1" x14ac:dyDescent="0.2">
      <c r="A1270" s="257"/>
      <c r="B1270" s="258"/>
      <c r="C1270" s="258"/>
      <c r="D1270" s="258"/>
      <c r="E1270" s="258"/>
      <c r="F1270" s="300"/>
      <c r="G1270" s="171"/>
    </row>
    <row r="1271" spans="1:7" s="12" customFormat="1" x14ac:dyDescent="0.2">
      <c r="A1271" s="257"/>
      <c r="B1271" s="258"/>
      <c r="C1271" s="258"/>
      <c r="D1271" s="258"/>
      <c r="E1271" s="258"/>
      <c r="F1271" s="300"/>
      <c r="G1271" s="171"/>
    </row>
    <row r="1272" spans="1:7" s="12" customFormat="1" x14ac:dyDescent="0.2">
      <c r="A1272" s="257"/>
      <c r="B1272" s="258"/>
      <c r="C1272" s="258"/>
      <c r="D1272" s="258"/>
      <c r="E1272" s="258"/>
      <c r="F1272" s="300"/>
      <c r="G1272" s="171"/>
    </row>
    <row r="1273" spans="1:7" s="12" customFormat="1" x14ac:dyDescent="0.2">
      <c r="A1273" s="257"/>
      <c r="B1273" s="258"/>
      <c r="C1273" s="258"/>
      <c r="D1273" s="258"/>
      <c r="E1273" s="258"/>
      <c r="F1273" s="300"/>
      <c r="G1273" s="171"/>
    </row>
    <row r="1274" spans="1:7" s="12" customFormat="1" x14ac:dyDescent="0.2">
      <c r="A1274" s="257"/>
      <c r="B1274" s="258"/>
      <c r="C1274" s="258"/>
      <c r="D1274" s="258"/>
      <c r="E1274" s="258"/>
      <c r="F1274" s="300"/>
      <c r="G1274" s="171"/>
    </row>
    <row r="1275" spans="1:7" s="12" customFormat="1" x14ac:dyDescent="0.2">
      <c r="A1275" s="257"/>
      <c r="B1275" s="258"/>
      <c r="C1275" s="258"/>
      <c r="D1275" s="258"/>
      <c r="E1275" s="258"/>
      <c r="F1275" s="300"/>
      <c r="G1275" s="171"/>
    </row>
    <row r="1276" spans="1:7" s="12" customFormat="1" x14ac:dyDescent="0.2">
      <c r="A1276" s="257"/>
      <c r="B1276" s="258"/>
      <c r="C1276" s="258"/>
      <c r="D1276" s="258"/>
      <c r="E1276" s="258"/>
      <c r="F1276" s="300"/>
      <c r="G1276" s="171"/>
    </row>
    <row r="1277" spans="1:7" s="12" customFormat="1" x14ac:dyDescent="0.2">
      <c r="A1277" s="257"/>
      <c r="B1277" s="258"/>
      <c r="C1277" s="258"/>
      <c r="D1277" s="258"/>
      <c r="E1277" s="258"/>
      <c r="F1277" s="300"/>
      <c r="G1277" s="171"/>
    </row>
    <row r="1278" spans="1:7" s="12" customFormat="1" x14ac:dyDescent="0.2">
      <c r="A1278" s="257"/>
      <c r="B1278" s="258"/>
      <c r="C1278" s="258"/>
      <c r="D1278" s="258"/>
      <c r="E1278" s="258"/>
      <c r="F1278" s="300"/>
      <c r="G1278" s="171"/>
    </row>
    <row r="1279" spans="1:7" s="12" customFormat="1" x14ac:dyDescent="0.2">
      <c r="A1279" s="257"/>
      <c r="B1279" s="258"/>
      <c r="C1279" s="258"/>
      <c r="D1279" s="258"/>
      <c r="E1279" s="258"/>
      <c r="F1279" s="300"/>
      <c r="G1279" s="171"/>
    </row>
    <row r="1280" spans="1:7" s="12" customFormat="1" x14ac:dyDescent="0.2">
      <c r="A1280" s="257"/>
      <c r="B1280" s="258"/>
      <c r="C1280" s="258"/>
      <c r="D1280" s="258"/>
      <c r="E1280" s="258"/>
      <c r="F1280" s="300"/>
      <c r="G1280" s="171"/>
    </row>
    <row r="1281" spans="1:7" s="12" customFormat="1" x14ac:dyDescent="0.2">
      <c r="A1281" s="257"/>
      <c r="B1281" s="258"/>
      <c r="C1281" s="258"/>
      <c r="D1281" s="258"/>
      <c r="E1281" s="258"/>
      <c r="F1281" s="300"/>
      <c r="G1281" s="171"/>
    </row>
    <row r="1282" spans="1:7" s="12" customFormat="1" x14ac:dyDescent="0.2">
      <c r="A1282" s="257"/>
      <c r="B1282" s="258"/>
      <c r="C1282" s="258"/>
      <c r="D1282" s="258"/>
      <c r="E1282" s="258"/>
      <c r="F1282" s="300"/>
      <c r="G1282" s="171"/>
    </row>
    <row r="1283" spans="1:7" s="12" customFormat="1" x14ac:dyDescent="0.2">
      <c r="A1283" s="257"/>
      <c r="B1283" s="258"/>
      <c r="C1283" s="258"/>
      <c r="D1283" s="258"/>
      <c r="E1283" s="258"/>
      <c r="F1283" s="300"/>
      <c r="G1283" s="171"/>
    </row>
    <row r="1284" spans="1:7" s="12" customFormat="1" x14ac:dyDescent="0.2">
      <c r="A1284" s="257"/>
      <c r="B1284" s="258"/>
      <c r="C1284" s="258"/>
      <c r="D1284" s="258"/>
      <c r="E1284" s="258"/>
      <c r="F1284" s="300"/>
      <c r="G1284" s="171"/>
    </row>
    <row r="1285" spans="1:7" s="12" customFormat="1" x14ac:dyDescent="0.2">
      <c r="A1285" s="257"/>
      <c r="B1285" s="258"/>
      <c r="C1285" s="258"/>
      <c r="D1285" s="258"/>
      <c r="E1285" s="258"/>
      <c r="F1285" s="300"/>
      <c r="G1285" s="171"/>
    </row>
    <row r="1286" spans="1:7" s="12" customFormat="1" x14ac:dyDescent="0.2">
      <c r="A1286" s="257"/>
      <c r="B1286" s="258"/>
      <c r="C1286" s="258"/>
      <c r="D1286" s="258"/>
      <c r="E1286" s="258"/>
      <c r="F1286" s="300"/>
      <c r="G1286" s="171"/>
    </row>
    <row r="1287" spans="1:7" s="12" customFormat="1" x14ac:dyDescent="0.2">
      <c r="A1287" s="257"/>
      <c r="B1287" s="258"/>
      <c r="C1287" s="258"/>
      <c r="D1287" s="258"/>
      <c r="E1287" s="258"/>
      <c r="F1287" s="300"/>
      <c r="G1287" s="171"/>
    </row>
    <row r="1288" spans="1:7" s="12" customFormat="1" x14ac:dyDescent="0.2">
      <c r="A1288" s="257"/>
      <c r="B1288" s="258"/>
      <c r="C1288" s="258"/>
      <c r="D1288" s="258"/>
      <c r="E1288" s="258"/>
      <c r="F1288" s="300"/>
      <c r="G1288" s="171"/>
    </row>
    <row r="1289" spans="1:7" s="12" customFormat="1" x14ac:dyDescent="0.2">
      <c r="A1289" s="257"/>
      <c r="B1289" s="258"/>
      <c r="C1289" s="258"/>
      <c r="D1289" s="258"/>
      <c r="E1289" s="258"/>
      <c r="F1289" s="300"/>
      <c r="G1289" s="171"/>
    </row>
    <row r="1290" spans="1:7" s="12" customFormat="1" x14ac:dyDescent="0.2">
      <c r="A1290" s="257"/>
      <c r="B1290" s="258"/>
      <c r="C1290" s="258"/>
      <c r="D1290" s="258"/>
      <c r="E1290" s="258"/>
      <c r="F1290" s="300"/>
      <c r="G1290" s="171"/>
    </row>
    <row r="1291" spans="1:7" s="12" customFormat="1" x14ac:dyDescent="0.2">
      <c r="A1291" s="257"/>
      <c r="B1291" s="258"/>
      <c r="C1291" s="258"/>
      <c r="D1291" s="258"/>
      <c r="E1291" s="258"/>
      <c r="F1291" s="300"/>
      <c r="G1291" s="171"/>
    </row>
    <row r="1292" spans="1:7" s="12" customFormat="1" x14ac:dyDescent="0.2">
      <c r="A1292" s="257"/>
      <c r="B1292" s="258"/>
      <c r="C1292" s="258"/>
      <c r="D1292" s="258"/>
      <c r="E1292" s="258"/>
      <c r="F1292" s="300"/>
      <c r="G1292" s="171"/>
    </row>
    <row r="1293" spans="1:7" s="12" customFormat="1" x14ac:dyDescent="0.2">
      <c r="A1293" s="257"/>
      <c r="B1293" s="258"/>
      <c r="C1293" s="258"/>
      <c r="D1293" s="258"/>
      <c r="E1293" s="258"/>
      <c r="F1293" s="300"/>
      <c r="G1293" s="171"/>
    </row>
    <row r="1294" spans="1:7" s="12" customFormat="1" x14ac:dyDescent="0.2">
      <c r="A1294" s="257"/>
      <c r="B1294" s="258"/>
      <c r="C1294" s="258"/>
      <c r="D1294" s="258"/>
      <c r="E1294" s="258"/>
      <c r="F1294" s="300"/>
      <c r="G1294" s="171"/>
    </row>
    <row r="1295" spans="1:7" s="12" customFormat="1" x14ac:dyDescent="0.2">
      <c r="A1295" s="257"/>
      <c r="B1295" s="258"/>
      <c r="C1295" s="258"/>
      <c r="D1295" s="258"/>
      <c r="E1295" s="258"/>
      <c r="F1295" s="300"/>
      <c r="G1295" s="171"/>
    </row>
    <row r="1296" spans="1:7" s="12" customFormat="1" x14ac:dyDescent="0.2">
      <c r="A1296" s="257"/>
      <c r="B1296" s="258"/>
      <c r="C1296" s="258"/>
      <c r="D1296" s="258"/>
      <c r="E1296" s="258"/>
      <c r="F1296" s="300"/>
      <c r="G1296" s="171"/>
    </row>
    <row r="1297" spans="1:7" s="12" customFormat="1" x14ac:dyDescent="0.2">
      <c r="A1297" s="257"/>
      <c r="B1297" s="258"/>
      <c r="C1297" s="258"/>
      <c r="D1297" s="258"/>
      <c r="E1297" s="258"/>
      <c r="F1297" s="300"/>
      <c r="G1297" s="171"/>
    </row>
    <row r="1298" spans="1:7" s="12" customFormat="1" x14ac:dyDescent="0.2">
      <c r="A1298" s="257"/>
      <c r="B1298" s="258"/>
      <c r="C1298" s="258"/>
      <c r="D1298" s="258"/>
      <c r="E1298" s="258"/>
      <c r="F1298" s="300"/>
      <c r="G1298" s="171"/>
    </row>
    <row r="1299" spans="1:7" s="12" customFormat="1" x14ac:dyDescent="0.2">
      <c r="A1299" s="257"/>
      <c r="B1299" s="258"/>
      <c r="C1299" s="258"/>
      <c r="D1299" s="258"/>
      <c r="E1299" s="258"/>
      <c r="F1299" s="300"/>
      <c r="G1299" s="171"/>
    </row>
    <row r="1300" spans="1:7" s="12" customFormat="1" x14ac:dyDescent="0.2">
      <c r="A1300" s="257"/>
      <c r="B1300" s="258"/>
      <c r="C1300" s="258"/>
      <c r="D1300" s="258"/>
      <c r="E1300" s="258"/>
      <c r="F1300" s="300"/>
      <c r="G1300" s="171"/>
    </row>
    <row r="1301" spans="1:7" s="12" customFormat="1" x14ac:dyDescent="0.2">
      <c r="A1301" s="257"/>
      <c r="B1301" s="258"/>
      <c r="C1301" s="258"/>
      <c r="D1301" s="258"/>
      <c r="E1301" s="258"/>
      <c r="F1301" s="300"/>
      <c r="G1301" s="171"/>
    </row>
    <row r="1302" spans="1:7" s="12" customFormat="1" x14ac:dyDescent="0.2">
      <c r="A1302" s="257"/>
      <c r="B1302" s="258"/>
      <c r="C1302" s="258"/>
      <c r="D1302" s="258"/>
      <c r="E1302" s="258"/>
      <c r="F1302" s="300"/>
      <c r="G1302" s="171"/>
    </row>
    <row r="1303" spans="1:7" s="12" customFormat="1" x14ac:dyDescent="0.2">
      <c r="A1303" s="257"/>
      <c r="B1303" s="258"/>
      <c r="C1303" s="258"/>
      <c r="D1303" s="258"/>
      <c r="E1303" s="258"/>
      <c r="F1303" s="300"/>
      <c r="G1303" s="171"/>
    </row>
    <row r="1304" spans="1:7" s="12" customFormat="1" x14ac:dyDescent="0.2">
      <c r="A1304" s="257"/>
      <c r="B1304" s="258"/>
      <c r="C1304" s="258"/>
      <c r="D1304" s="258"/>
      <c r="E1304" s="258"/>
      <c r="F1304" s="300"/>
      <c r="G1304" s="171"/>
    </row>
    <row r="1305" spans="1:7" s="12" customFormat="1" x14ac:dyDescent="0.2">
      <c r="A1305" s="257"/>
      <c r="B1305" s="258"/>
      <c r="C1305" s="258"/>
      <c r="D1305" s="258"/>
      <c r="E1305" s="258"/>
      <c r="F1305" s="300"/>
      <c r="G1305" s="171"/>
    </row>
    <row r="1306" spans="1:7" s="12" customFormat="1" x14ac:dyDescent="0.2">
      <c r="A1306" s="257"/>
      <c r="B1306" s="258"/>
      <c r="C1306" s="258"/>
      <c r="D1306" s="258"/>
      <c r="E1306" s="258"/>
      <c r="F1306" s="300"/>
      <c r="G1306" s="171"/>
    </row>
    <row r="1307" spans="1:7" s="12" customFormat="1" x14ac:dyDescent="0.2">
      <c r="A1307" s="257"/>
      <c r="B1307" s="258"/>
      <c r="C1307" s="258"/>
      <c r="D1307" s="258"/>
      <c r="E1307" s="258"/>
      <c r="F1307" s="300"/>
      <c r="G1307" s="171"/>
    </row>
    <row r="1308" spans="1:7" s="12" customFormat="1" x14ac:dyDescent="0.2">
      <c r="A1308" s="257"/>
      <c r="B1308" s="258"/>
      <c r="C1308" s="258"/>
      <c r="D1308" s="258"/>
      <c r="E1308" s="258"/>
      <c r="F1308" s="300"/>
      <c r="G1308" s="171"/>
    </row>
    <row r="1309" spans="1:7" s="12" customFormat="1" x14ac:dyDescent="0.2">
      <c r="A1309" s="257"/>
      <c r="B1309" s="258"/>
      <c r="C1309" s="258"/>
      <c r="D1309" s="258"/>
      <c r="E1309" s="258"/>
      <c r="F1309" s="300"/>
      <c r="G1309" s="171"/>
    </row>
    <row r="1310" spans="1:7" s="12" customFormat="1" x14ac:dyDescent="0.2">
      <c r="A1310" s="257"/>
      <c r="B1310" s="258"/>
      <c r="C1310" s="258"/>
      <c r="D1310" s="258"/>
      <c r="E1310" s="258"/>
      <c r="F1310" s="300"/>
      <c r="G1310" s="171"/>
    </row>
    <row r="1311" spans="1:7" s="12" customFormat="1" x14ac:dyDescent="0.2">
      <c r="A1311" s="257"/>
      <c r="B1311" s="258"/>
      <c r="C1311" s="258"/>
      <c r="D1311" s="258"/>
      <c r="E1311" s="258"/>
      <c r="F1311" s="300"/>
      <c r="G1311" s="171"/>
    </row>
    <row r="1312" spans="1:7" s="12" customFormat="1" x14ac:dyDescent="0.2">
      <c r="A1312" s="257"/>
      <c r="B1312" s="258"/>
      <c r="C1312" s="258"/>
      <c r="D1312" s="258"/>
      <c r="E1312" s="258"/>
      <c r="F1312" s="300"/>
      <c r="G1312" s="171"/>
    </row>
    <row r="1313" spans="1:7" s="12" customFormat="1" x14ac:dyDescent="0.2">
      <c r="A1313" s="257"/>
      <c r="B1313" s="258"/>
      <c r="C1313" s="258"/>
      <c r="D1313" s="258"/>
      <c r="E1313" s="258"/>
      <c r="F1313" s="300"/>
      <c r="G1313" s="171"/>
    </row>
    <row r="1314" spans="1:7" s="12" customFormat="1" x14ac:dyDescent="0.2">
      <c r="A1314" s="257"/>
      <c r="B1314" s="258"/>
      <c r="C1314" s="258"/>
      <c r="D1314" s="258"/>
      <c r="E1314" s="258"/>
      <c r="F1314" s="300"/>
      <c r="G1314" s="171"/>
    </row>
    <row r="1315" spans="1:7" s="12" customFormat="1" x14ac:dyDescent="0.2">
      <c r="A1315" s="257"/>
      <c r="B1315" s="258"/>
      <c r="C1315" s="258"/>
      <c r="D1315" s="258"/>
      <c r="E1315" s="258"/>
      <c r="F1315" s="300"/>
      <c r="G1315" s="171"/>
    </row>
    <row r="1316" spans="1:7" s="12" customFormat="1" x14ac:dyDescent="0.2">
      <c r="A1316" s="257"/>
      <c r="B1316" s="258"/>
      <c r="C1316" s="258"/>
      <c r="D1316" s="258"/>
      <c r="E1316" s="258"/>
      <c r="F1316" s="300"/>
      <c r="G1316" s="171"/>
    </row>
    <row r="1317" spans="1:7" s="12" customFormat="1" x14ac:dyDescent="0.2">
      <c r="A1317" s="257"/>
      <c r="B1317" s="258"/>
      <c r="C1317" s="258"/>
      <c r="D1317" s="258"/>
      <c r="E1317" s="258"/>
      <c r="F1317" s="300"/>
      <c r="G1317" s="171"/>
    </row>
    <row r="1318" spans="1:7" s="12" customFormat="1" x14ac:dyDescent="0.2">
      <c r="A1318" s="257"/>
      <c r="B1318" s="258"/>
      <c r="C1318" s="258"/>
      <c r="D1318" s="258"/>
      <c r="E1318" s="258"/>
      <c r="F1318" s="300"/>
      <c r="G1318" s="171"/>
    </row>
    <row r="1319" spans="1:7" s="12" customFormat="1" x14ac:dyDescent="0.2">
      <c r="A1319" s="257"/>
      <c r="B1319" s="258"/>
      <c r="C1319" s="258"/>
      <c r="D1319" s="258"/>
      <c r="E1319" s="258"/>
      <c r="F1319" s="300"/>
      <c r="G1319" s="171"/>
    </row>
    <row r="1320" spans="1:7" s="12" customFormat="1" x14ac:dyDescent="0.2">
      <c r="A1320" s="257"/>
      <c r="B1320" s="258"/>
      <c r="C1320" s="258"/>
      <c r="D1320" s="258"/>
      <c r="E1320" s="258"/>
      <c r="F1320" s="300"/>
      <c r="G1320" s="171"/>
    </row>
    <row r="1321" spans="1:7" s="12" customFormat="1" x14ac:dyDescent="0.2">
      <c r="A1321" s="257"/>
      <c r="B1321" s="258"/>
      <c r="C1321" s="258"/>
      <c r="D1321" s="258"/>
      <c r="E1321" s="258"/>
      <c r="F1321" s="300"/>
      <c r="G1321" s="171"/>
    </row>
    <row r="1322" spans="1:7" s="12" customFormat="1" x14ac:dyDescent="0.2">
      <c r="A1322" s="257"/>
      <c r="B1322" s="258"/>
      <c r="C1322" s="258"/>
      <c r="D1322" s="258"/>
      <c r="E1322" s="258"/>
      <c r="F1322" s="300"/>
      <c r="G1322" s="171"/>
    </row>
    <row r="1323" spans="1:7" s="12" customFormat="1" x14ac:dyDescent="0.2">
      <c r="A1323" s="257"/>
      <c r="B1323" s="258"/>
      <c r="C1323" s="258"/>
      <c r="D1323" s="258"/>
      <c r="E1323" s="258"/>
      <c r="F1323" s="300"/>
      <c r="G1323" s="171"/>
    </row>
    <row r="1324" spans="1:7" s="12" customFormat="1" x14ac:dyDescent="0.2">
      <c r="A1324" s="257"/>
      <c r="B1324" s="258"/>
      <c r="C1324" s="258"/>
      <c r="D1324" s="258"/>
      <c r="E1324" s="258"/>
      <c r="F1324" s="300"/>
      <c r="G1324" s="171"/>
    </row>
    <row r="1325" spans="1:7" s="12" customFormat="1" x14ac:dyDescent="0.2">
      <c r="A1325" s="257"/>
      <c r="B1325" s="258"/>
      <c r="C1325" s="258"/>
      <c r="D1325" s="258"/>
      <c r="E1325" s="258"/>
      <c r="F1325" s="300"/>
      <c r="G1325" s="171"/>
    </row>
    <row r="1326" spans="1:7" s="12" customFormat="1" x14ac:dyDescent="0.2">
      <c r="A1326" s="257"/>
      <c r="B1326" s="258"/>
      <c r="C1326" s="258"/>
      <c r="D1326" s="258"/>
      <c r="E1326" s="258"/>
      <c r="F1326" s="300"/>
      <c r="G1326" s="171"/>
    </row>
    <row r="1327" spans="1:7" s="12" customFormat="1" x14ac:dyDescent="0.2">
      <c r="A1327" s="257"/>
      <c r="B1327" s="258"/>
      <c r="C1327" s="258"/>
      <c r="D1327" s="258"/>
      <c r="E1327" s="258"/>
      <c r="F1327" s="300"/>
      <c r="G1327" s="171"/>
    </row>
    <row r="1328" spans="1:7" s="12" customFormat="1" x14ac:dyDescent="0.2">
      <c r="A1328" s="257"/>
      <c r="B1328" s="258"/>
      <c r="C1328" s="258"/>
      <c r="D1328" s="258"/>
      <c r="E1328" s="258"/>
      <c r="F1328" s="300"/>
      <c r="G1328" s="171"/>
    </row>
    <row r="1329" spans="1:7" s="12" customFormat="1" x14ac:dyDescent="0.2">
      <c r="A1329" s="257"/>
      <c r="B1329" s="258"/>
      <c r="C1329" s="258"/>
      <c r="D1329" s="258"/>
      <c r="E1329" s="258"/>
      <c r="F1329" s="300"/>
      <c r="G1329" s="171"/>
    </row>
    <row r="1330" spans="1:7" s="12" customFormat="1" x14ac:dyDescent="0.2">
      <c r="A1330" s="257"/>
      <c r="B1330" s="258"/>
      <c r="C1330" s="258"/>
      <c r="D1330" s="258"/>
      <c r="E1330" s="258"/>
      <c r="F1330" s="300"/>
      <c r="G1330" s="171"/>
    </row>
    <row r="1331" spans="1:7" s="12" customFormat="1" x14ac:dyDescent="0.2">
      <c r="A1331" s="257"/>
      <c r="B1331" s="258"/>
      <c r="C1331" s="258"/>
      <c r="D1331" s="258"/>
      <c r="E1331" s="258"/>
      <c r="F1331" s="300"/>
      <c r="G1331" s="171"/>
    </row>
    <row r="1332" spans="1:7" s="12" customFormat="1" x14ac:dyDescent="0.2">
      <c r="A1332" s="257"/>
      <c r="B1332" s="258"/>
      <c r="C1332" s="258"/>
      <c r="D1332" s="258"/>
      <c r="E1332" s="258"/>
      <c r="F1332" s="300"/>
      <c r="G1332" s="171"/>
    </row>
    <row r="1333" spans="1:7" s="12" customFormat="1" x14ac:dyDescent="0.2">
      <c r="A1333" s="257"/>
      <c r="B1333" s="258"/>
      <c r="C1333" s="258"/>
      <c r="D1333" s="258"/>
      <c r="E1333" s="258"/>
      <c r="F1333" s="300"/>
      <c r="G1333" s="171"/>
    </row>
    <row r="1334" spans="1:7" s="12" customFormat="1" x14ac:dyDescent="0.2">
      <c r="A1334" s="257"/>
      <c r="B1334" s="258"/>
      <c r="C1334" s="258"/>
      <c r="D1334" s="258"/>
      <c r="E1334" s="258"/>
      <c r="F1334" s="300"/>
      <c r="G1334" s="171"/>
    </row>
    <row r="1335" spans="1:7" s="12" customFormat="1" x14ac:dyDescent="0.2">
      <c r="A1335" s="257"/>
      <c r="B1335" s="258"/>
      <c r="C1335" s="258"/>
      <c r="D1335" s="258"/>
      <c r="E1335" s="258"/>
      <c r="F1335" s="300"/>
      <c r="G1335" s="171"/>
    </row>
    <row r="1336" spans="1:7" s="12" customFormat="1" x14ac:dyDescent="0.2">
      <c r="A1336" s="257"/>
      <c r="B1336" s="258"/>
      <c r="C1336" s="258"/>
      <c r="D1336" s="258"/>
      <c r="E1336" s="258"/>
      <c r="F1336" s="300"/>
      <c r="G1336" s="171"/>
    </row>
    <row r="1337" spans="1:7" s="12" customFormat="1" x14ac:dyDescent="0.2">
      <c r="A1337" s="257"/>
      <c r="B1337" s="258"/>
      <c r="C1337" s="258"/>
      <c r="D1337" s="258"/>
      <c r="E1337" s="258"/>
      <c r="F1337" s="300"/>
      <c r="G1337" s="171"/>
    </row>
    <row r="1338" spans="1:7" s="12" customFormat="1" x14ac:dyDescent="0.2">
      <c r="A1338" s="257"/>
      <c r="B1338" s="258"/>
      <c r="C1338" s="258"/>
      <c r="D1338" s="258"/>
      <c r="E1338" s="258"/>
      <c r="F1338" s="300"/>
      <c r="G1338" s="171"/>
    </row>
    <row r="1339" spans="1:7" s="12" customFormat="1" x14ac:dyDescent="0.2">
      <c r="A1339" s="257"/>
      <c r="B1339" s="258"/>
      <c r="C1339" s="258"/>
      <c r="D1339" s="258"/>
      <c r="E1339" s="258"/>
      <c r="F1339" s="300"/>
      <c r="G1339" s="171"/>
    </row>
    <row r="1340" spans="1:7" s="12" customFormat="1" x14ac:dyDescent="0.2">
      <c r="A1340" s="257"/>
      <c r="B1340" s="258"/>
      <c r="C1340" s="258"/>
      <c r="D1340" s="258"/>
      <c r="E1340" s="258"/>
      <c r="F1340" s="300"/>
      <c r="G1340" s="171"/>
    </row>
    <row r="1341" spans="1:7" s="12" customFormat="1" x14ac:dyDescent="0.2">
      <c r="A1341" s="257"/>
      <c r="B1341" s="258"/>
      <c r="C1341" s="258"/>
      <c r="D1341" s="258"/>
      <c r="E1341" s="258"/>
      <c r="F1341" s="300"/>
      <c r="G1341" s="171"/>
    </row>
    <row r="1342" spans="1:7" s="12" customFormat="1" x14ac:dyDescent="0.2">
      <c r="A1342" s="257"/>
      <c r="B1342" s="258"/>
      <c r="C1342" s="258"/>
      <c r="D1342" s="258"/>
      <c r="E1342" s="258"/>
      <c r="F1342" s="300"/>
      <c r="G1342" s="171"/>
    </row>
    <row r="1343" spans="1:7" s="12" customFormat="1" x14ac:dyDescent="0.2">
      <c r="A1343" s="257"/>
      <c r="B1343" s="258"/>
      <c r="C1343" s="258"/>
      <c r="D1343" s="258"/>
      <c r="E1343" s="258"/>
      <c r="F1343" s="300"/>
      <c r="G1343" s="171"/>
    </row>
    <row r="1344" spans="1:7" s="12" customFormat="1" x14ac:dyDescent="0.2">
      <c r="A1344" s="257"/>
      <c r="B1344" s="258"/>
      <c r="C1344" s="258"/>
      <c r="D1344" s="258"/>
      <c r="E1344" s="258"/>
      <c r="F1344" s="300"/>
      <c r="G1344" s="171"/>
    </row>
    <row r="1345" spans="1:7" s="12" customFormat="1" x14ac:dyDescent="0.2">
      <c r="A1345" s="257"/>
      <c r="B1345" s="258"/>
      <c r="C1345" s="258"/>
      <c r="D1345" s="258"/>
      <c r="E1345" s="258"/>
      <c r="F1345" s="300"/>
      <c r="G1345" s="171"/>
    </row>
    <row r="1346" spans="1:7" s="12" customFormat="1" x14ac:dyDescent="0.2">
      <c r="A1346" s="257"/>
      <c r="B1346" s="258"/>
      <c r="C1346" s="258"/>
      <c r="D1346" s="258"/>
      <c r="E1346" s="258"/>
      <c r="F1346" s="300"/>
      <c r="G1346" s="171"/>
    </row>
    <row r="1347" spans="1:7" s="12" customFormat="1" x14ac:dyDescent="0.2">
      <c r="A1347" s="257"/>
      <c r="B1347" s="258"/>
      <c r="C1347" s="258"/>
      <c r="D1347" s="258"/>
      <c r="E1347" s="258"/>
      <c r="F1347" s="300"/>
      <c r="G1347" s="171"/>
    </row>
    <row r="1348" spans="1:7" s="12" customFormat="1" x14ac:dyDescent="0.2">
      <c r="A1348" s="257"/>
      <c r="B1348" s="258"/>
      <c r="C1348" s="258"/>
      <c r="D1348" s="258"/>
      <c r="E1348" s="258"/>
      <c r="F1348" s="300"/>
      <c r="G1348" s="171"/>
    </row>
    <row r="1349" spans="1:7" s="12" customFormat="1" x14ac:dyDescent="0.2">
      <c r="A1349" s="257"/>
      <c r="B1349" s="258"/>
      <c r="C1349" s="258"/>
      <c r="D1349" s="258"/>
      <c r="E1349" s="258"/>
      <c r="F1349" s="300"/>
      <c r="G1349" s="171"/>
    </row>
    <row r="1350" spans="1:7" s="12" customFormat="1" x14ac:dyDescent="0.2">
      <c r="A1350" s="257"/>
      <c r="B1350" s="258"/>
      <c r="C1350" s="258"/>
      <c r="D1350" s="258"/>
      <c r="E1350" s="258"/>
      <c r="F1350" s="300"/>
      <c r="G1350" s="171"/>
    </row>
    <row r="1351" spans="1:7" s="12" customFormat="1" x14ac:dyDescent="0.2">
      <c r="A1351" s="257"/>
      <c r="B1351" s="258"/>
      <c r="C1351" s="258"/>
      <c r="D1351" s="258"/>
      <c r="E1351" s="258"/>
      <c r="F1351" s="300"/>
      <c r="G1351" s="171"/>
    </row>
    <row r="1352" spans="1:7" s="12" customFormat="1" x14ac:dyDescent="0.2">
      <c r="A1352" s="257"/>
      <c r="B1352" s="258"/>
      <c r="C1352" s="258"/>
      <c r="D1352" s="258"/>
      <c r="E1352" s="258"/>
      <c r="F1352" s="300"/>
      <c r="G1352" s="171"/>
    </row>
    <row r="1353" spans="1:7" s="12" customFormat="1" x14ac:dyDescent="0.2">
      <c r="A1353" s="257"/>
      <c r="B1353" s="258"/>
      <c r="C1353" s="258"/>
      <c r="D1353" s="258"/>
      <c r="E1353" s="258"/>
      <c r="F1353" s="300"/>
      <c r="G1353" s="171"/>
    </row>
    <row r="1354" spans="1:7" s="12" customFormat="1" x14ac:dyDescent="0.2">
      <c r="A1354" s="257"/>
      <c r="B1354" s="258"/>
      <c r="C1354" s="258"/>
      <c r="D1354" s="258"/>
      <c r="E1354" s="258"/>
      <c r="F1354" s="300"/>
      <c r="G1354" s="171"/>
    </row>
    <row r="1355" spans="1:7" s="12" customFormat="1" x14ac:dyDescent="0.2">
      <c r="A1355" s="257"/>
      <c r="B1355" s="258"/>
      <c r="C1355" s="258"/>
      <c r="D1355" s="258"/>
      <c r="E1355" s="258"/>
      <c r="F1355" s="300"/>
      <c r="G1355" s="171"/>
    </row>
    <row r="1356" spans="1:7" s="12" customFormat="1" x14ac:dyDescent="0.2">
      <c r="A1356" s="257"/>
      <c r="B1356" s="258"/>
      <c r="C1356" s="258"/>
      <c r="D1356" s="258"/>
      <c r="E1356" s="258"/>
      <c r="F1356" s="300"/>
      <c r="G1356" s="171"/>
    </row>
    <row r="1357" spans="1:7" s="12" customFormat="1" x14ac:dyDescent="0.2">
      <c r="A1357" s="257"/>
      <c r="B1357" s="258"/>
      <c r="C1357" s="258"/>
      <c r="D1357" s="258"/>
      <c r="E1357" s="258"/>
      <c r="F1357" s="300"/>
      <c r="G1357" s="171"/>
    </row>
    <row r="1358" spans="1:7" s="12" customFormat="1" x14ac:dyDescent="0.2">
      <c r="A1358" s="257"/>
      <c r="B1358" s="258"/>
      <c r="C1358" s="258"/>
      <c r="D1358" s="258"/>
      <c r="E1358" s="258"/>
      <c r="F1358" s="300"/>
      <c r="G1358" s="171"/>
    </row>
    <row r="1359" spans="1:7" s="12" customFormat="1" x14ac:dyDescent="0.2">
      <c r="A1359" s="257"/>
      <c r="B1359" s="258"/>
      <c r="C1359" s="258"/>
      <c r="D1359" s="258"/>
      <c r="E1359" s="258"/>
      <c r="F1359" s="300"/>
      <c r="G1359" s="171"/>
    </row>
    <row r="1360" spans="1:7" s="12" customFormat="1" x14ac:dyDescent="0.2">
      <c r="A1360" s="257"/>
      <c r="B1360" s="258"/>
      <c r="C1360" s="258"/>
      <c r="D1360" s="258"/>
      <c r="E1360" s="258"/>
      <c r="F1360" s="300"/>
      <c r="G1360" s="171"/>
    </row>
    <row r="1361" spans="1:7" s="12" customFormat="1" x14ac:dyDescent="0.2">
      <c r="A1361" s="257"/>
      <c r="B1361" s="258"/>
      <c r="C1361" s="258"/>
      <c r="D1361" s="258"/>
      <c r="E1361" s="258"/>
      <c r="F1361" s="300"/>
      <c r="G1361" s="171"/>
    </row>
    <row r="1362" spans="1:7" s="12" customFormat="1" x14ac:dyDescent="0.2">
      <c r="A1362" s="257"/>
      <c r="B1362" s="258"/>
      <c r="C1362" s="258"/>
      <c r="D1362" s="258"/>
      <c r="E1362" s="258"/>
      <c r="F1362" s="300"/>
      <c r="G1362" s="171"/>
    </row>
    <row r="1363" spans="1:7" s="12" customFormat="1" x14ac:dyDescent="0.2">
      <c r="A1363" s="257"/>
      <c r="B1363" s="258"/>
      <c r="C1363" s="258"/>
      <c r="D1363" s="258"/>
      <c r="E1363" s="258"/>
      <c r="F1363" s="300"/>
      <c r="G1363" s="171"/>
    </row>
    <row r="1364" spans="1:7" s="12" customFormat="1" x14ac:dyDescent="0.2">
      <c r="A1364" s="257"/>
      <c r="B1364" s="258"/>
      <c r="C1364" s="258"/>
      <c r="D1364" s="258"/>
      <c r="E1364" s="258"/>
      <c r="F1364" s="300"/>
      <c r="G1364" s="171"/>
    </row>
    <row r="1365" spans="1:7" s="12" customFormat="1" x14ac:dyDescent="0.2">
      <c r="A1365" s="257"/>
      <c r="B1365" s="258"/>
      <c r="C1365" s="258"/>
      <c r="D1365" s="258"/>
      <c r="E1365" s="258"/>
      <c r="F1365" s="300"/>
      <c r="G1365" s="171"/>
    </row>
    <row r="1366" spans="1:7" s="12" customFormat="1" x14ac:dyDescent="0.2">
      <c r="A1366" s="257"/>
      <c r="B1366" s="258"/>
      <c r="C1366" s="258"/>
      <c r="D1366" s="258"/>
      <c r="E1366" s="258"/>
      <c r="F1366" s="300"/>
      <c r="G1366" s="171"/>
    </row>
    <row r="1367" spans="1:7" s="12" customFormat="1" x14ac:dyDescent="0.2">
      <c r="A1367" s="257"/>
      <c r="B1367" s="258"/>
      <c r="C1367" s="258"/>
      <c r="D1367" s="258"/>
      <c r="E1367" s="258"/>
      <c r="F1367" s="300"/>
      <c r="G1367" s="171"/>
    </row>
    <row r="1368" spans="1:7" s="12" customFormat="1" x14ac:dyDescent="0.2">
      <c r="A1368" s="257"/>
      <c r="B1368" s="258"/>
      <c r="C1368" s="258"/>
      <c r="D1368" s="258"/>
      <c r="E1368" s="258"/>
      <c r="F1368" s="300"/>
      <c r="G1368" s="171"/>
    </row>
    <row r="1369" spans="1:7" s="12" customFormat="1" x14ac:dyDescent="0.2">
      <c r="A1369" s="257"/>
      <c r="B1369" s="258"/>
      <c r="C1369" s="258"/>
      <c r="D1369" s="258"/>
      <c r="E1369" s="258"/>
      <c r="F1369" s="300"/>
      <c r="G1369" s="171"/>
    </row>
    <row r="1370" spans="1:7" s="12" customFormat="1" x14ac:dyDescent="0.2">
      <c r="A1370" s="257"/>
      <c r="B1370" s="258"/>
      <c r="C1370" s="258"/>
      <c r="D1370" s="258"/>
      <c r="E1370" s="258"/>
      <c r="F1370" s="300"/>
      <c r="G1370" s="171"/>
    </row>
    <row r="1371" spans="1:7" s="12" customFormat="1" x14ac:dyDescent="0.2">
      <c r="A1371" s="257"/>
      <c r="B1371" s="258"/>
      <c r="C1371" s="258"/>
      <c r="D1371" s="258"/>
      <c r="E1371" s="258"/>
      <c r="F1371" s="300"/>
      <c r="G1371" s="171"/>
    </row>
    <row r="1372" spans="1:7" s="12" customFormat="1" x14ac:dyDescent="0.2">
      <c r="A1372" s="257"/>
      <c r="B1372" s="258"/>
      <c r="C1372" s="258"/>
      <c r="D1372" s="258"/>
      <c r="E1372" s="258"/>
      <c r="F1372" s="300"/>
      <c r="G1372" s="171"/>
    </row>
    <row r="1373" spans="1:7" s="12" customFormat="1" x14ac:dyDescent="0.2">
      <c r="A1373" s="257"/>
      <c r="B1373" s="258"/>
      <c r="C1373" s="258"/>
      <c r="D1373" s="258"/>
      <c r="E1373" s="258"/>
      <c r="F1373" s="300"/>
      <c r="G1373" s="171"/>
    </row>
    <row r="1374" spans="1:7" s="12" customFormat="1" x14ac:dyDescent="0.2">
      <c r="A1374" s="257"/>
      <c r="B1374" s="258"/>
      <c r="C1374" s="258"/>
      <c r="D1374" s="258"/>
      <c r="E1374" s="258"/>
      <c r="F1374" s="300"/>
      <c r="G1374" s="171"/>
    </row>
    <row r="1375" spans="1:7" s="12" customFormat="1" x14ac:dyDescent="0.2">
      <c r="A1375" s="257"/>
      <c r="B1375" s="258"/>
      <c r="C1375" s="258"/>
      <c r="D1375" s="258"/>
      <c r="E1375" s="258"/>
      <c r="F1375" s="300"/>
      <c r="G1375" s="171"/>
    </row>
    <row r="1376" spans="1:7" s="12" customFormat="1" x14ac:dyDescent="0.2">
      <c r="A1376" s="257"/>
      <c r="B1376" s="258"/>
      <c r="C1376" s="258"/>
      <c r="D1376" s="258"/>
      <c r="E1376" s="258"/>
      <c r="F1376" s="300"/>
      <c r="G1376" s="171"/>
    </row>
    <row r="1377" spans="1:7" s="12" customFormat="1" x14ac:dyDescent="0.2">
      <c r="A1377" s="257"/>
      <c r="B1377" s="258"/>
      <c r="C1377" s="258"/>
      <c r="D1377" s="258"/>
      <c r="E1377" s="258"/>
      <c r="F1377" s="300"/>
      <c r="G1377" s="171"/>
    </row>
    <row r="1378" spans="1:7" s="12" customFormat="1" x14ac:dyDescent="0.2">
      <c r="A1378" s="257"/>
      <c r="B1378" s="258"/>
      <c r="C1378" s="258"/>
      <c r="D1378" s="258"/>
      <c r="E1378" s="258"/>
      <c r="F1378" s="300"/>
      <c r="G1378" s="171"/>
    </row>
    <row r="1379" spans="1:7" s="12" customFormat="1" x14ac:dyDescent="0.2">
      <c r="A1379" s="257"/>
      <c r="B1379" s="258"/>
      <c r="C1379" s="258"/>
      <c r="D1379" s="258"/>
      <c r="E1379" s="258"/>
      <c r="F1379" s="300"/>
      <c r="G1379" s="171"/>
    </row>
    <row r="1380" spans="1:7" s="12" customFormat="1" x14ac:dyDescent="0.2">
      <c r="A1380" s="257"/>
      <c r="B1380" s="258"/>
      <c r="C1380" s="258"/>
      <c r="D1380" s="258"/>
      <c r="E1380" s="258"/>
      <c r="F1380" s="300"/>
      <c r="G1380" s="171"/>
    </row>
    <row r="1381" spans="1:7" s="12" customFormat="1" x14ac:dyDescent="0.2">
      <c r="A1381" s="257"/>
      <c r="B1381" s="258"/>
      <c r="C1381" s="258"/>
      <c r="D1381" s="258"/>
      <c r="E1381" s="258"/>
      <c r="F1381" s="300"/>
      <c r="G1381" s="171"/>
    </row>
    <row r="1382" spans="1:7" s="12" customFormat="1" x14ac:dyDescent="0.2">
      <c r="A1382" s="257"/>
      <c r="B1382" s="258"/>
      <c r="C1382" s="258"/>
      <c r="D1382" s="258"/>
      <c r="E1382" s="258"/>
      <c r="F1382" s="300"/>
      <c r="G1382" s="171"/>
    </row>
    <row r="1383" spans="1:7" s="12" customFormat="1" x14ac:dyDescent="0.2">
      <c r="A1383" s="257"/>
      <c r="B1383" s="258"/>
      <c r="C1383" s="258"/>
      <c r="D1383" s="258"/>
      <c r="E1383" s="258"/>
      <c r="F1383" s="300"/>
      <c r="G1383" s="171"/>
    </row>
    <row r="1384" spans="1:7" s="12" customFormat="1" x14ac:dyDescent="0.2">
      <c r="A1384" s="257"/>
      <c r="B1384" s="258"/>
      <c r="C1384" s="258"/>
      <c r="D1384" s="258"/>
      <c r="E1384" s="258"/>
      <c r="F1384" s="300"/>
      <c r="G1384" s="171"/>
    </row>
    <row r="1385" spans="1:7" s="12" customFormat="1" x14ac:dyDescent="0.2">
      <c r="A1385" s="257"/>
      <c r="B1385" s="258"/>
      <c r="C1385" s="258"/>
      <c r="D1385" s="258"/>
      <c r="E1385" s="258"/>
      <c r="F1385" s="300"/>
      <c r="G1385" s="171"/>
    </row>
    <row r="1386" spans="1:7" s="12" customFormat="1" x14ac:dyDescent="0.2">
      <c r="A1386" s="257"/>
      <c r="B1386" s="258"/>
      <c r="C1386" s="258"/>
      <c r="D1386" s="258"/>
      <c r="E1386" s="258"/>
      <c r="F1386" s="300"/>
      <c r="G1386" s="171"/>
    </row>
    <row r="1387" spans="1:7" s="12" customFormat="1" x14ac:dyDescent="0.2">
      <c r="A1387" s="257"/>
      <c r="B1387" s="258"/>
      <c r="C1387" s="258"/>
      <c r="D1387" s="258"/>
      <c r="E1387" s="258"/>
      <c r="F1387" s="300"/>
      <c r="G1387" s="171"/>
    </row>
    <row r="1388" spans="1:7" s="12" customFormat="1" x14ac:dyDescent="0.2">
      <c r="A1388" s="257"/>
      <c r="B1388" s="258"/>
      <c r="C1388" s="258"/>
      <c r="D1388" s="258"/>
      <c r="E1388" s="258"/>
      <c r="F1388" s="300"/>
      <c r="G1388" s="171"/>
    </row>
    <row r="1389" spans="1:7" s="12" customFormat="1" x14ac:dyDescent="0.2">
      <c r="A1389" s="257"/>
      <c r="B1389" s="258"/>
      <c r="C1389" s="258"/>
      <c r="D1389" s="258"/>
      <c r="E1389" s="258"/>
      <c r="F1389" s="300"/>
      <c r="G1389" s="171"/>
    </row>
    <row r="1390" spans="1:7" s="12" customFormat="1" x14ac:dyDescent="0.2">
      <c r="A1390" s="257"/>
      <c r="B1390" s="258"/>
      <c r="C1390" s="258"/>
      <c r="D1390" s="258"/>
      <c r="E1390" s="258"/>
      <c r="F1390" s="300"/>
      <c r="G1390" s="171"/>
    </row>
    <row r="1391" spans="1:7" s="12" customFormat="1" x14ac:dyDescent="0.2">
      <c r="A1391" s="257"/>
      <c r="B1391" s="258"/>
      <c r="C1391" s="258"/>
      <c r="D1391" s="258"/>
      <c r="E1391" s="258"/>
      <c r="F1391" s="300"/>
      <c r="G1391" s="171"/>
    </row>
    <row r="1392" spans="1:7" s="12" customFormat="1" x14ac:dyDescent="0.2">
      <c r="A1392" s="257"/>
      <c r="B1392" s="258"/>
      <c r="C1392" s="258"/>
      <c r="D1392" s="258"/>
      <c r="E1392" s="258"/>
      <c r="F1392" s="300"/>
      <c r="G1392" s="171"/>
    </row>
    <row r="1393" spans="1:7" s="12" customFormat="1" x14ac:dyDescent="0.2">
      <c r="A1393" s="257"/>
      <c r="B1393" s="258"/>
      <c r="C1393" s="258"/>
      <c r="D1393" s="258"/>
      <c r="E1393" s="258"/>
      <c r="F1393" s="300"/>
      <c r="G1393" s="171"/>
    </row>
    <row r="1394" spans="1:7" s="12" customFormat="1" x14ac:dyDescent="0.2">
      <c r="A1394" s="257"/>
      <c r="B1394" s="258"/>
      <c r="C1394" s="258"/>
      <c r="D1394" s="258"/>
      <c r="E1394" s="258"/>
      <c r="F1394" s="300"/>
      <c r="G1394" s="171"/>
    </row>
    <row r="1395" spans="1:7" s="12" customFormat="1" x14ac:dyDescent="0.2">
      <c r="A1395" s="257"/>
      <c r="B1395" s="258"/>
      <c r="C1395" s="258"/>
      <c r="D1395" s="258"/>
      <c r="E1395" s="258"/>
      <c r="F1395" s="300"/>
      <c r="G1395" s="171"/>
    </row>
    <row r="1396" spans="1:7" s="12" customFormat="1" x14ac:dyDescent="0.2">
      <c r="A1396" s="257"/>
      <c r="B1396" s="258"/>
      <c r="C1396" s="258"/>
      <c r="D1396" s="258"/>
      <c r="E1396" s="258"/>
      <c r="F1396" s="300"/>
      <c r="G1396" s="171"/>
    </row>
    <row r="1397" spans="1:7" s="12" customFormat="1" x14ac:dyDescent="0.2">
      <c r="A1397" s="257"/>
      <c r="B1397" s="258"/>
      <c r="C1397" s="258"/>
      <c r="D1397" s="258"/>
      <c r="E1397" s="258"/>
      <c r="F1397" s="300"/>
      <c r="G1397" s="171"/>
    </row>
    <row r="1398" spans="1:7" s="12" customFormat="1" x14ac:dyDescent="0.2">
      <c r="A1398" s="257"/>
      <c r="B1398" s="258"/>
      <c r="C1398" s="258"/>
      <c r="D1398" s="258"/>
      <c r="E1398" s="258"/>
      <c r="F1398" s="300"/>
      <c r="G1398" s="171"/>
    </row>
    <row r="1399" spans="1:7" s="12" customFormat="1" x14ac:dyDescent="0.2">
      <c r="A1399" s="257"/>
      <c r="B1399" s="258"/>
      <c r="C1399" s="258"/>
      <c r="D1399" s="258"/>
      <c r="E1399" s="258"/>
      <c r="F1399" s="300"/>
      <c r="G1399" s="171"/>
    </row>
    <row r="1400" spans="1:7" s="12" customFormat="1" x14ac:dyDescent="0.2">
      <c r="A1400" s="257"/>
      <c r="B1400" s="258"/>
      <c r="C1400" s="258"/>
      <c r="D1400" s="258"/>
      <c r="E1400" s="258"/>
      <c r="F1400" s="300"/>
      <c r="G1400" s="171"/>
    </row>
    <row r="1401" spans="1:7" s="12" customFormat="1" x14ac:dyDescent="0.2">
      <c r="A1401" s="257"/>
      <c r="B1401" s="258"/>
      <c r="C1401" s="258"/>
      <c r="D1401" s="258"/>
      <c r="E1401" s="258"/>
      <c r="F1401" s="300"/>
      <c r="G1401" s="171"/>
    </row>
    <row r="1402" spans="1:7" s="12" customFormat="1" x14ac:dyDescent="0.2">
      <c r="A1402" s="257"/>
      <c r="B1402" s="258"/>
      <c r="C1402" s="258"/>
      <c r="D1402" s="258"/>
      <c r="E1402" s="258"/>
      <c r="F1402" s="300"/>
      <c r="G1402" s="171"/>
    </row>
    <row r="1403" spans="1:7" s="12" customFormat="1" x14ac:dyDescent="0.2">
      <c r="A1403" s="257"/>
      <c r="B1403" s="258"/>
      <c r="C1403" s="258"/>
      <c r="D1403" s="258"/>
      <c r="E1403" s="258"/>
      <c r="F1403" s="300"/>
      <c r="G1403" s="171"/>
    </row>
    <row r="1404" spans="1:7" s="12" customFormat="1" x14ac:dyDescent="0.2">
      <c r="A1404" s="257"/>
      <c r="B1404" s="258"/>
      <c r="C1404" s="258"/>
      <c r="D1404" s="258"/>
      <c r="E1404" s="258"/>
      <c r="F1404" s="300"/>
      <c r="G1404" s="171"/>
    </row>
    <row r="1405" spans="1:7" s="12" customFormat="1" x14ac:dyDescent="0.2">
      <c r="A1405" s="257"/>
      <c r="B1405" s="258"/>
      <c r="C1405" s="258"/>
      <c r="D1405" s="258"/>
      <c r="E1405" s="258"/>
      <c r="F1405" s="300"/>
      <c r="G1405" s="171"/>
    </row>
    <row r="1406" spans="1:7" s="12" customFormat="1" x14ac:dyDescent="0.2">
      <c r="A1406" s="257"/>
      <c r="B1406" s="258"/>
      <c r="C1406" s="258"/>
      <c r="D1406" s="258"/>
      <c r="E1406" s="258"/>
      <c r="F1406" s="300"/>
      <c r="G1406" s="171"/>
    </row>
    <row r="1407" spans="1:7" s="12" customFormat="1" x14ac:dyDescent="0.2">
      <c r="A1407" s="257"/>
      <c r="B1407" s="258"/>
      <c r="C1407" s="258"/>
      <c r="D1407" s="258"/>
      <c r="E1407" s="258"/>
      <c r="F1407" s="300"/>
      <c r="G1407" s="171"/>
    </row>
    <row r="1408" spans="1:7" s="12" customFormat="1" x14ac:dyDescent="0.2">
      <c r="A1408" s="257"/>
      <c r="B1408" s="258"/>
      <c r="C1408" s="258"/>
      <c r="D1408" s="258"/>
      <c r="E1408" s="258"/>
      <c r="F1408" s="300"/>
      <c r="G1408" s="171"/>
    </row>
    <row r="1409" spans="1:7" s="12" customFormat="1" x14ac:dyDescent="0.2">
      <c r="A1409" s="257"/>
      <c r="B1409" s="258"/>
      <c r="C1409" s="258"/>
      <c r="D1409" s="258"/>
      <c r="E1409" s="258"/>
      <c r="F1409" s="300"/>
      <c r="G1409" s="171"/>
    </row>
    <row r="1410" spans="1:7" s="12" customFormat="1" x14ac:dyDescent="0.2">
      <c r="A1410" s="257"/>
      <c r="B1410" s="258"/>
      <c r="C1410" s="258"/>
      <c r="D1410" s="258"/>
      <c r="E1410" s="258"/>
      <c r="F1410" s="300"/>
      <c r="G1410" s="171"/>
    </row>
    <row r="1411" spans="1:7" s="12" customFormat="1" x14ac:dyDescent="0.2">
      <c r="A1411" s="257"/>
      <c r="B1411" s="258"/>
      <c r="C1411" s="258"/>
      <c r="D1411" s="258"/>
      <c r="E1411" s="258"/>
      <c r="F1411" s="300"/>
      <c r="G1411" s="171"/>
    </row>
    <row r="1412" spans="1:7" s="12" customFormat="1" x14ac:dyDescent="0.2">
      <c r="A1412" s="257"/>
      <c r="B1412" s="258"/>
      <c r="C1412" s="258"/>
      <c r="D1412" s="258"/>
      <c r="E1412" s="258"/>
      <c r="F1412" s="300"/>
      <c r="G1412" s="171"/>
    </row>
    <row r="1413" spans="1:7" s="12" customFormat="1" x14ac:dyDescent="0.2">
      <c r="A1413" s="257"/>
      <c r="B1413" s="258"/>
      <c r="C1413" s="258"/>
      <c r="D1413" s="258"/>
      <c r="E1413" s="258"/>
      <c r="F1413" s="300"/>
      <c r="G1413" s="171"/>
    </row>
    <row r="1414" spans="1:7" s="12" customFormat="1" x14ac:dyDescent="0.2">
      <c r="A1414" s="257"/>
      <c r="B1414" s="258"/>
      <c r="C1414" s="258"/>
      <c r="D1414" s="258"/>
      <c r="E1414" s="258"/>
      <c r="F1414" s="300"/>
      <c r="G1414" s="171"/>
    </row>
    <row r="1415" spans="1:7" s="12" customFormat="1" x14ac:dyDescent="0.2">
      <c r="A1415" s="257"/>
      <c r="B1415" s="258"/>
      <c r="C1415" s="258"/>
      <c r="D1415" s="258"/>
      <c r="E1415" s="258"/>
      <c r="F1415" s="300"/>
      <c r="G1415" s="171"/>
    </row>
    <row r="1416" spans="1:7" s="12" customFormat="1" x14ac:dyDescent="0.2">
      <c r="A1416" s="257"/>
      <c r="B1416" s="258"/>
      <c r="C1416" s="258"/>
      <c r="D1416" s="258"/>
      <c r="E1416" s="258"/>
      <c r="F1416" s="300"/>
      <c r="G1416" s="171"/>
    </row>
    <row r="1417" spans="1:7" s="12" customFormat="1" x14ac:dyDescent="0.2">
      <c r="A1417" s="257"/>
      <c r="B1417" s="258"/>
      <c r="C1417" s="258"/>
      <c r="D1417" s="258"/>
      <c r="E1417" s="258"/>
      <c r="F1417" s="300"/>
      <c r="G1417" s="171"/>
    </row>
    <row r="1418" spans="1:7" s="12" customFormat="1" x14ac:dyDescent="0.2">
      <c r="A1418" s="257"/>
      <c r="B1418" s="258"/>
      <c r="C1418" s="258"/>
      <c r="D1418" s="258"/>
      <c r="E1418" s="258"/>
      <c r="F1418" s="300"/>
      <c r="G1418" s="171"/>
    </row>
    <row r="1419" spans="1:7" s="12" customFormat="1" x14ac:dyDescent="0.2">
      <c r="A1419" s="257"/>
      <c r="B1419" s="258"/>
      <c r="C1419" s="258"/>
      <c r="D1419" s="258"/>
      <c r="E1419" s="258"/>
      <c r="F1419" s="300"/>
      <c r="G1419" s="171"/>
    </row>
    <row r="1420" spans="1:7" s="12" customFormat="1" x14ac:dyDescent="0.2">
      <c r="A1420" s="257"/>
      <c r="B1420" s="258"/>
      <c r="C1420" s="258"/>
      <c r="D1420" s="258"/>
      <c r="E1420" s="258"/>
      <c r="F1420" s="300"/>
      <c r="G1420" s="171"/>
    </row>
    <row r="1421" spans="1:7" s="12" customFormat="1" x14ac:dyDescent="0.2">
      <c r="A1421" s="257"/>
      <c r="B1421" s="258"/>
      <c r="C1421" s="258"/>
      <c r="D1421" s="258"/>
      <c r="E1421" s="258"/>
      <c r="F1421" s="300"/>
      <c r="G1421" s="171"/>
    </row>
    <row r="1422" spans="1:7" s="12" customFormat="1" x14ac:dyDescent="0.2">
      <c r="A1422" s="257"/>
      <c r="B1422" s="258"/>
      <c r="C1422" s="258"/>
      <c r="D1422" s="258"/>
      <c r="E1422" s="258"/>
      <c r="F1422" s="300"/>
      <c r="G1422" s="171"/>
    </row>
    <row r="1423" spans="1:7" s="12" customFormat="1" x14ac:dyDescent="0.2">
      <c r="A1423" s="257"/>
      <c r="B1423" s="258"/>
      <c r="C1423" s="258"/>
      <c r="D1423" s="258"/>
      <c r="E1423" s="258"/>
      <c r="F1423" s="300"/>
      <c r="G1423" s="171"/>
    </row>
    <row r="1424" spans="1:7" s="12" customFormat="1" x14ac:dyDescent="0.2">
      <c r="A1424" s="257"/>
      <c r="B1424" s="258"/>
      <c r="C1424" s="258"/>
      <c r="D1424" s="258"/>
      <c r="E1424" s="258"/>
      <c r="F1424" s="300"/>
      <c r="G1424" s="171"/>
    </row>
    <row r="1425" spans="1:7" s="12" customFormat="1" x14ac:dyDescent="0.2">
      <c r="A1425" s="257"/>
      <c r="B1425" s="258"/>
      <c r="C1425" s="258"/>
      <c r="D1425" s="258"/>
      <c r="E1425" s="258"/>
      <c r="F1425" s="300"/>
      <c r="G1425" s="171"/>
    </row>
    <row r="1426" spans="1:7" s="12" customFormat="1" x14ac:dyDescent="0.2">
      <c r="A1426" s="257"/>
      <c r="B1426" s="258"/>
      <c r="C1426" s="258"/>
      <c r="D1426" s="258"/>
      <c r="E1426" s="258"/>
      <c r="F1426" s="300"/>
      <c r="G1426" s="171"/>
    </row>
    <row r="1427" spans="1:7" s="12" customFormat="1" x14ac:dyDescent="0.2">
      <c r="A1427" s="257"/>
      <c r="B1427" s="258"/>
      <c r="C1427" s="258"/>
      <c r="D1427" s="258"/>
      <c r="E1427" s="258"/>
      <c r="F1427" s="300"/>
      <c r="G1427" s="171"/>
    </row>
    <row r="1428" spans="1:7" s="12" customFormat="1" x14ac:dyDescent="0.2">
      <c r="A1428" s="257"/>
      <c r="B1428" s="258"/>
      <c r="C1428" s="258"/>
      <c r="D1428" s="258"/>
      <c r="E1428" s="258"/>
      <c r="F1428" s="300"/>
      <c r="G1428" s="171"/>
    </row>
    <row r="1429" spans="1:7" s="12" customFormat="1" x14ac:dyDescent="0.2">
      <c r="A1429" s="257"/>
      <c r="B1429" s="258"/>
      <c r="C1429" s="258"/>
      <c r="D1429" s="258"/>
      <c r="E1429" s="258"/>
      <c r="F1429" s="300"/>
      <c r="G1429" s="171"/>
    </row>
    <row r="1430" spans="1:7" s="12" customFormat="1" x14ac:dyDescent="0.2">
      <c r="A1430" s="257"/>
      <c r="B1430" s="258"/>
      <c r="C1430" s="258"/>
      <c r="D1430" s="258"/>
      <c r="E1430" s="258"/>
      <c r="F1430" s="300"/>
      <c r="G1430" s="171"/>
    </row>
    <row r="1431" spans="1:7" s="12" customFormat="1" x14ac:dyDescent="0.2">
      <c r="A1431" s="257"/>
      <c r="B1431" s="258"/>
      <c r="C1431" s="258"/>
      <c r="D1431" s="258"/>
      <c r="E1431" s="258"/>
      <c r="F1431" s="300"/>
      <c r="G1431" s="171"/>
    </row>
    <row r="1432" spans="1:7" s="12" customFormat="1" x14ac:dyDescent="0.2">
      <c r="A1432" s="257"/>
      <c r="B1432" s="258"/>
      <c r="C1432" s="258"/>
      <c r="D1432" s="258"/>
      <c r="E1432" s="258"/>
      <c r="F1432" s="300"/>
      <c r="G1432" s="171"/>
    </row>
    <row r="1433" spans="1:7" s="12" customFormat="1" x14ac:dyDescent="0.2">
      <c r="A1433" s="257"/>
      <c r="B1433" s="258"/>
      <c r="C1433" s="258"/>
      <c r="D1433" s="258"/>
      <c r="E1433" s="258"/>
      <c r="F1433" s="300"/>
      <c r="G1433" s="171"/>
    </row>
    <row r="1434" spans="1:7" s="12" customFormat="1" x14ac:dyDescent="0.2">
      <c r="A1434" s="257"/>
      <c r="B1434" s="258"/>
      <c r="C1434" s="258"/>
      <c r="D1434" s="258"/>
      <c r="E1434" s="258"/>
      <c r="F1434" s="300"/>
      <c r="G1434" s="171"/>
    </row>
    <row r="1435" spans="1:7" s="12" customFormat="1" x14ac:dyDescent="0.2">
      <c r="A1435" s="257"/>
      <c r="B1435" s="258"/>
      <c r="C1435" s="258"/>
      <c r="D1435" s="258"/>
      <c r="E1435" s="258"/>
      <c r="F1435" s="300"/>
      <c r="G1435" s="171"/>
    </row>
    <row r="1436" spans="1:7" s="12" customFormat="1" x14ac:dyDescent="0.2">
      <c r="A1436" s="257"/>
      <c r="B1436" s="258"/>
      <c r="C1436" s="258"/>
      <c r="D1436" s="258"/>
      <c r="E1436" s="258"/>
      <c r="F1436" s="300"/>
      <c r="G1436" s="171"/>
    </row>
    <row r="1437" spans="1:7" s="12" customFormat="1" x14ac:dyDescent="0.2">
      <c r="A1437" s="257"/>
      <c r="B1437" s="258"/>
      <c r="C1437" s="258"/>
      <c r="D1437" s="258"/>
      <c r="E1437" s="258"/>
      <c r="F1437" s="300"/>
      <c r="G1437" s="171"/>
    </row>
    <row r="1438" spans="1:7" s="12" customFormat="1" x14ac:dyDescent="0.2">
      <c r="A1438" s="257"/>
      <c r="B1438" s="258"/>
      <c r="C1438" s="258"/>
      <c r="D1438" s="258"/>
      <c r="E1438" s="258"/>
      <c r="F1438" s="300"/>
      <c r="G1438" s="171"/>
    </row>
    <row r="1439" spans="1:7" s="12" customFormat="1" x14ac:dyDescent="0.2">
      <c r="A1439" s="257"/>
      <c r="B1439" s="258"/>
      <c r="C1439" s="258"/>
      <c r="D1439" s="258"/>
      <c r="E1439" s="258"/>
      <c r="F1439" s="300"/>
      <c r="G1439" s="171"/>
    </row>
    <row r="1440" spans="1:7" s="12" customFormat="1" x14ac:dyDescent="0.2">
      <c r="A1440" s="257"/>
      <c r="B1440" s="258"/>
      <c r="C1440" s="258"/>
      <c r="D1440" s="258"/>
      <c r="E1440" s="258"/>
      <c r="F1440" s="300"/>
      <c r="G1440" s="171"/>
    </row>
    <row r="1441" spans="1:7" s="12" customFormat="1" x14ac:dyDescent="0.2">
      <c r="A1441" s="257"/>
      <c r="B1441" s="258"/>
      <c r="C1441" s="258"/>
      <c r="D1441" s="258"/>
      <c r="E1441" s="258"/>
      <c r="F1441" s="300"/>
      <c r="G1441" s="171"/>
    </row>
    <row r="1442" spans="1:7" s="12" customFormat="1" x14ac:dyDescent="0.2">
      <c r="A1442" s="257"/>
      <c r="B1442" s="258"/>
      <c r="C1442" s="258"/>
      <c r="D1442" s="258"/>
      <c r="E1442" s="258"/>
      <c r="F1442" s="300"/>
      <c r="G1442" s="171"/>
    </row>
    <row r="1443" spans="1:7" s="12" customFormat="1" x14ac:dyDescent="0.2">
      <c r="A1443" s="257"/>
      <c r="B1443" s="258"/>
      <c r="C1443" s="258"/>
      <c r="D1443" s="258"/>
      <c r="E1443" s="258"/>
      <c r="F1443" s="300"/>
      <c r="G1443" s="171"/>
    </row>
    <row r="1444" spans="1:7" s="12" customFormat="1" x14ac:dyDescent="0.2">
      <c r="A1444" s="257"/>
      <c r="B1444" s="258"/>
      <c r="C1444" s="258"/>
      <c r="D1444" s="258"/>
      <c r="E1444" s="258"/>
      <c r="F1444" s="300"/>
      <c r="G1444" s="171"/>
    </row>
    <row r="1445" spans="1:7" s="12" customFormat="1" x14ac:dyDescent="0.2">
      <c r="A1445" s="257"/>
      <c r="B1445" s="258"/>
      <c r="C1445" s="258"/>
      <c r="D1445" s="258"/>
      <c r="E1445" s="258"/>
      <c r="F1445" s="300"/>
      <c r="G1445" s="171"/>
    </row>
    <row r="1446" spans="1:7" s="12" customFormat="1" x14ac:dyDescent="0.2">
      <c r="A1446" s="257"/>
      <c r="B1446" s="258"/>
      <c r="C1446" s="258"/>
      <c r="D1446" s="258"/>
      <c r="E1446" s="258"/>
      <c r="F1446" s="300"/>
      <c r="G1446" s="171"/>
    </row>
    <row r="1447" spans="1:7" s="12" customFormat="1" x14ac:dyDescent="0.2">
      <c r="A1447" s="257"/>
      <c r="B1447" s="258"/>
      <c r="C1447" s="258"/>
      <c r="D1447" s="258"/>
      <c r="E1447" s="258"/>
      <c r="F1447" s="300"/>
      <c r="G1447" s="171"/>
    </row>
    <row r="1448" spans="1:7" s="12" customFormat="1" x14ac:dyDescent="0.2">
      <c r="A1448" s="257"/>
      <c r="B1448" s="258"/>
      <c r="C1448" s="258"/>
      <c r="D1448" s="258"/>
      <c r="E1448" s="258"/>
      <c r="F1448" s="300"/>
      <c r="G1448" s="171"/>
    </row>
    <row r="1449" spans="1:7" s="12" customFormat="1" x14ac:dyDescent="0.2">
      <c r="A1449" s="257"/>
      <c r="B1449" s="258"/>
      <c r="C1449" s="258"/>
      <c r="D1449" s="258"/>
      <c r="E1449" s="258"/>
      <c r="F1449" s="300"/>
      <c r="G1449" s="171"/>
    </row>
    <row r="1450" spans="1:7" s="12" customFormat="1" x14ac:dyDescent="0.2">
      <c r="A1450" s="257"/>
      <c r="B1450" s="258"/>
      <c r="C1450" s="258"/>
      <c r="D1450" s="258"/>
      <c r="E1450" s="258"/>
      <c r="F1450" s="300"/>
      <c r="G1450" s="171"/>
    </row>
    <row r="1451" spans="1:7" s="12" customFormat="1" x14ac:dyDescent="0.2">
      <c r="A1451" s="257"/>
      <c r="B1451" s="258"/>
      <c r="C1451" s="258"/>
      <c r="D1451" s="258"/>
      <c r="E1451" s="258"/>
      <c r="F1451" s="300"/>
      <c r="G1451" s="171"/>
    </row>
    <row r="1452" spans="1:7" s="12" customFormat="1" x14ac:dyDescent="0.2">
      <c r="A1452" s="257"/>
      <c r="B1452" s="258"/>
      <c r="C1452" s="258"/>
      <c r="D1452" s="258"/>
      <c r="E1452" s="258"/>
      <c r="F1452" s="300"/>
      <c r="G1452" s="171"/>
    </row>
    <row r="1453" spans="1:7" s="12" customFormat="1" x14ac:dyDescent="0.2">
      <c r="A1453" s="257"/>
      <c r="B1453" s="258"/>
      <c r="C1453" s="258"/>
      <c r="D1453" s="258"/>
      <c r="E1453" s="258"/>
      <c r="F1453" s="300"/>
      <c r="G1453" s="171"/>
    </row>
    <row r="1454" spans="1:7" s="12" customFormat="1" x14ac:dyDescent="0.2">
      <c r="A1454" s="257"/>
      <c r="B1454" s="258"/>
      <c r="C1454" s="258"/>
      <c r="D1454" s="258"/>
      <c r="E1454" s="258"/>
      <c r="F1454" s="300"/>
      <c r="G1454" s="171"/>
    </row>
    <row r="1455" spans="1:7" s="12" customFormat="1" x14ac:dyDescent="0.2">
      <c r="A1455" s="257"/>
      <c r="B1455" s="258"/>
      <c r="C1455" s="258"/>
      <c r="D1455" s="258"/>
      <c r="E1455" s="258"/>
      <c r="F1455" s="300"/>
      <c r="G1455" s="171"/>
    </row>
    <row r="1456" spans="1:7" s="12" customFormat="1" x14ac:dyDescent="0.2">
      <c r="A1456" s="257"/>
      <c r="B1456" s="258"/>
      <c r="C1456" s="258"/>
      <c r="D1456" s="258"/>
      <c r="E1456" s="258"/>
      <c r="F1456" s="300"/>
      <c r="G1456" s="171"/>
    </row>
    <row r="1457" spans="1:7" s="12" customFormat="1" x14ac:dyDescent="0.2">
      <c r="A1457" s="257"/>
      <c r="B1457" s="258"/>
      <c r="C1457" s="258"/>
      <c r="D1457" s="258"/>
      <c r="E1457" s="258"/>
      <c r="F1457" s="300"/>
      <c r="G1457" s="171"/>
    </row>
    <row r="1458" spans="1:7" s="12" customFormat="1" x14ac:dyDescent="0.2">
      <c r="A1458" s="257"/>
      <c r="B1458" s="258"/>
      <c r="C1458" s="258"/>
      <c r="D1458" s="258"/>
      <c r="E1458" s="258"/>
      <c r="F1458" s="300"/>
      <c r="G1458" s="171"/>
    </row>
    <row r="1459" spans="1:7" s="12" customFormat="1" x14ac:dyDescent="0.2">
      <c r="A1459" s="257"/>
      <c r="B1459" s="258"/>
      <c r="C1459" s="258"/>
      <c r="D1459" s="258"/>
      <c r="E1459" s="258"/>
      <c r="F1459" s="300"/>
      <c r="G1459" s="171"/>
    </row>
    <row r="1460" spans="1:7" s="12" customFormat="1" x14ac:dyDescent="0.2">
      <c r="A1460" s="257"/>
      <c r="B1460" s="258"/>
      <c r="C1460" s="258"/>
      <c r="D1460" s="258"/>
      <c r="E1460" s="258"/>
      <c r="F1460" s="300"/>
      <c r="G1460" s="171"/>
    </row>
    <row r="1461" spans="1:7" s="12" customFormat="1" x14ac:dyDescent="0.2">
      <c r="A1461" s="257"/>
      <c r="B1461" s="258"/>
      <c r="C1461" s="258"/>
      <c r="D1461" s="258"/>
      <c r="E1461" s="258"/>
      <c r="F1461" s="300"/>
      <c r="G1461" s="171"/>
    </row>
    <row r="1462" spans="1:7" s="12" customFormat="1" x14ac:dyDescent="0.2">
      <c r="A1462" s="257"/>
      <c r="B1462" s="258"/>
      <c r="C1462" s="258"/>
      <c r="D1462" s="258"/>
      <c r="E1462" s="258"/>
      <c r="F1462" s="300"/>
      <c r="G1462" s="171"/>
    </row>
    <row r="1463" spans="1:7" s="12" customFormat="1" x14ac:dyDescent="0.2">
      <c r="A1463" s="257"/>
      <c r="B1463" s="258"/>
      <c r="C1463" s="258"/>
      <c r="D1463" s="258"/>
      <c r="E1463" s="258"/>
      <c r="F1463" s="300"/>
      <c r="G1463" s="171"/>
    </row>
    <row r="1464" spans="1:7" s="12" customFormat="1" x14ac:dyDescent="0.2">
      <c r="A1464" s="257"/>
      <c r="B1464" s="258"/>
      <c r="C1464" s="258"/>
      <c r="D1464" s="258"/>
      <c r="E1464" s="258"/>
      <c r="F1464" s="300"/>
      <c r="G1464" s="171"/>
    </row>
    <row r="1465" spans="1:7" s="12" customFormat="1" x14ac:dyDescent="0.2">
      <c r="A1465" s="257"/>
      <c r="B1465" s="258"/>
      <c r="C1465" s="258"/>
      <c r="D1465" s="258"/>
      <c r="E1465" s="258"/>
      <c r="F1465" s="300"/>
      <c r="G1465" s="171"/>
    </row>
    <row r="1466" spans="1:7" s="12" customFormat="1" x14ac:dyDescent="0.2">
      <c r="A1466" s="257"/>
      <c r="B1466" s="258"/>
      <c r="C1466" s="258"/>
      <c r="D1466" s="258"/>
      <c r="E1466" s="258"/>
      <c r="F1466" s="300"/>
      <c r="G1466" s="171"/>
    </row>
    <row r="1467" spans="1:7" s="12" customFormat="1" x14ac:dyDescent="0.2">
      <c r="A1467" s="257"/>
      <c r="B1467" s="258"/>
      <c r="C1467" s="258"/>
      <c r="D1467" s="258"/>
      <c r="E1467" s="258"/>
      <c r="F1467" s="300"/>
      <c r="G1467" s="171"/>
    </row>
    <row r="1468" spans="1:7" s="12" customFormat="1" x14ac:dyDescent="0.2">
      <c r="A1468" s="257"/>
      <c r="B1468" s="258"/>
      <c r="C1468" s="258"/>
      <c r="D1468" s="258"/>
      <c r="E1468" s="258"/>
      <c r="F1468" s="300"/>
      <c r="G1468" s="171"/>
    </row>
    <row r="1469" spans="1:7" s="12" customFormat="1" x14ac:dyDescent="0.2">
      <c r="A1469" s="257"/>
      <c r="B1469" s="258"/>
      <c r="C1469" s="258"/>
      <c r="D1469" s="258"/>
      <c r="E1469" s="258"/>
      <c r="F1469" s="300"/>
      <c r="G1469" s="171"/>
    </row>
    <row r="1470" spans="1:7" s="12" customFormat="1" x14ac:dyDescent="0.2">
      <c r="A1470" s="257"/>
      <c r="B1470" s="258"/>
      <c r="C1470" s="258"/>
      <c r="D1470" s="258"/>
      <c r="E1470" s="258"/>
      <c r="F1470" s="300"/>
      <c r="G1470" s="171"/>
    </row>
    <row r="1471" spans="1:7" s="12" customFormat="1" x14ac:dyDescent="0.2">
      <c r="A1471" s="257"/>
      <c r="B1471" s="258"/>
      <c r="C1471" s="258"/>
      <c r="D1471" s="258"/>
      <c r="E1471" s="258"/>
      <c r="F1471" s="300"/>
      <c r="G1471" s="171"/>
    </row>
    <row r="1472" spans="1:7" s="12" customFormat="1" x14ac:dyDescent="0.2">
      <c r="A1472" s="257"/>
      <c r="B1472" s="258"/>
      <c r="C1472" s="258"/>
      <c r="D1472" s="258"/>
      <c r="E1472" s="258"/>
      <c r="F1472" s="300"/>
      <c r="G1472" s="171"/>
    </row>
    <row r="1473" spans="1:7" s="12" customFormat="1" x14ac:dyDescent="0.2">
      <c r="A1473" s="257"/>
      <c r="B1473" s="258"/>
      <c r="C1473" s="258"/>
      <c r="D1473" s="258"/>
      <c r="E1473" s="258"/>
      <c r="F1473" s="300"/>
      <c r="G1473" s="171"/>
    </row>
    <row r="1474" spans="1:7" s="12" customFormat="1" x14ac:dyDescent="0.2">
      <c r="A1474" s="257"/>
      <c r="B1474" s="258"/>
      <c r="C1474" s="258"/>
      <c r="D1474" s="258"/>
      <c r="E1474" s="258"/>
      <c r="F1474" s="300"/>
      <c r="G1474" s="171"/>
    </row>
    <row r="1475" spans="1:7" s="12" customFormat="1" x14ac:dyDescent="0.2">
      <c r="A1475" s="257"/>
      <c r="B1475" s="258"/>
      <c r="C1475" s="258"/>
      <c r="D1475" s="258"/>
      <c r="E1475" s="258"/>
      <c r="F1475" s="300"/>
      <c r="G1475" s="171"/>
    </row>
    <row r="1476" spans="1:7" s="12" customFormat="1" x14ac:dyDescent="0.2">
      <c r="A1476" s="257"/>
      <c r="B1476" s="258"/>
      <c r="C1476" s="258"/>
      <c r="D1476" s="258"/>
      <c r="E1476" s="258"/>
      <c r="F1476" s="300"/>
      <c r="G1476" s="171"/>
    </row>
    <row r="1477" spans="1:7" s="12" customFormat="1" x14ac:dyDescent="0.2">
      <c r="A1477" s="257"/>
      <c r="B1477" s="258"/>
      <c r="C1477" s="258"/>
      <c r="D1477" s="258"/>
      <c r="E1477" s="258"/>
      <c r="F1477" s="300"/>
      <c r="G1477" s="171"/>
    </row>
    <row r="1478" spans="1:7" s="12" customFormat="1" x14ac:dyDescent="0.2">
      <c r="A1478" s="257"/>
      <c r="B1478" s="258"/>
      <c r="C1478" s="258"/>
      <c r="D1478" s="258"/>
      <c r="E1478" s="258"/>
      <c r="F1478" s="300"/>
      <c r="G1478" s="171"/>
    </row>
    <row r="1479" spans="1:7" s="12" customFormat="1" x14ac:dyDescent="0.2">
      <c r="A1479" s="257"/>
      <c r="B1479" s="258"/>
      <c r="C1479" s="258"/>
      <c r="D1479" s="258"/>
      <c r="E1479" s="258"/>
      <c r="F1479" s="300"/>
      <c r="G1479" s="171"/>
    </row>
    <row r="1480" spans="1:7" s="12" customFormat="1" x14ac:dyDescent="0.2">
      <c r="A1480" s="257"/>
      <c r="B1480" s="258"/>
      <c r="C1480" s="258"/>
      <c r="D1480" s="258"/>
      <c r="E1480" s="258"/>
      <c r="F1480" s="300"/>
      <c r="G1480" s="171"/>
    </row>
    <row r="1481" spans="1:7" s="12" customFormat="1" x14ac:dyDescent="0.2">
      <c r="A1481" s="257"/>
      <c r="B1481" s="258"/>
      <c r="C1481" s="258"/>
      <c r="D1481" s="258"/>
      <c r="E1481" s="258"/>
      <c r="F1481" s="300"/>
      <c r="G1481" s="171"/>
    </row>
    <row r="1482" spans="1:7" s="12" customFormat="1" x14ac:dyDescent="0.2">
      <c r="A1482" s="257"/>
      <c r="B1482" s="258"/>
      <c r="C1482" s="258"/>
      <c r="D1482" s="258"/>
      <c r="E1482" s="258"/>
      <c r="F1482" s="300"/>
      <c r="G1482" s="171"/>
    </row>
    <row r="1483" spans="1:7" s="12" customFormat="1" x14ac:dyDescent="0.2">
      <c r="A1483" s="257"/>
      <c r="B1483" s="258"/>
      <c r="C1483" s="258"/>
      <c r="D1483" s="258"/>
      <c r="E1483" s="258"/>
      <c r="F1483" s="300"/>
      <c r="G1483" s="171"/>
    </row>
    <row r="1484" spans="1:7" s="12" customFormat="1" x14ac:dyDescent="0.2">
      <c r="A1484" s="257"/>
      <c r="B1484" s="258"/>
      <c r="C1484" s="258"/>
      <c r="D1484" s="258"/>
      <c r="E1484" s="258"/>
      <c r="F1484" s="300"/>
      <c r="G1484" s="171"/>
    </row>
    <row r="1485" spans="1:7" s="12" customFormat="1" x14ac:dyDescent="0.2">
      <c r="A1485" s="257"/>
      <c r="B1485" s="258"/>
      <c r="C1485" s="258"/>
      <c r="D1485" s="258"/>
      <c r="E1485" s="258"/>
      <c r="F1485" s="300"/>
      <c r="G1485" s="171"/>
    </row>
    <row r="1486" spans="1:7" s="12" customFormat="1" x14ac:dyDescent="0.2">
      <c r="A1486" s="257"/>
      <c r="B1486" s="258"/>
      <c r="C1486" s="258"/>
      <c r="D1486" s="258"/>
      <c r="E1486" s="258"/>
      <c r="F1486" s="300"/>
      <c r="G1486" s="171"/>
    </row>
    <row r="1487" spans="1:7" s="12" customFormat="1" x14ac:dyDescent="0.2">
      <c r="A1487" s="257"/>
      <c r="B1487" s="258"/>
      <c r="C1487" s="258"/>
      <c r="D1487" s="258"/>
      <c r="E1487" s="258"/>
      <c r="F1487" s="300"/>
      <c r="G1487" s="171"/>
    </row>
    <row r="1488" spans="1:7" s="12" customFormat="1" x14ac:dyDescent="0.2">
      <c r="A1488" s="257"/>
      <c r="B1488" s="258"/>
      <c r="C1488" s="258"/>
      <c r="D1488" s="258"/>
      <c r="E1488" s="258"/>
      <c r="F1488" s="300"/>
      <c r="G1488" s="171"/>
    </row>
    <row r="1489" spans="1:7" s="12" customFormat="1" x14ac:dyDescent="0.2">
      <c r="A1489" s="257"/>
      <c r="B1489" s="258"/>
      <c r="C1489" s="258"/>
      <c r="D1489" s="258"/>
      <c r="E1489" s="258"/>
      <c r="F1489" s="300"/>
      <c r="G1489" s="171"/>
    </row>
    <row r="1490" spans="1:7" s="12" customFormat="1" x14ac:dyDescent="0.2">
      <c r="A1490" s="257"/>
      <c r="B1490" s="258"/>
      <c r="C1490" s="258"/>
      <c r="D1490" s="258"/>
      <c r="E1490" s="258"/>
      <c r="F1490" s="300"/>
      <c r="G1490" s="171"/>
    </row>
    <row r="1491" spans="1:7" s="12" customFormat="1" x14ac:dyDescent="0.2">
      <c r="A1491" s="257"/>
      <c r="B1491" s="258"/>
      <c r="C1491" s="258"/>
      <c r="D1491" s="258"/>
      <c r="E1491" s="258"/>
      <c r="F1491" s="300"/>
      <c r="G1491" s="171"/>
    </row>
    <row r="1492" spans="1:7" s="12" customFormat="1" x14ac:dyDescent="0.2">
      <c r="A1492" s="257"/>
      <c r="B1492" s="258"/>
      <c r="C1492" s="258"/>
      <c r="D1492" s="258"/>
      <c r="E1492" s="258"/>
      <c r="F1492" s="300"/>
      <c r="G1492" s="171"/>
    </row>
    <row r="1493" spans="1:7" s="12" customFormat="1" x14ac:dyDescent="0.2">
      <c r="A1493" s="257"/>
      <c r="B1493" s="258"/>
      <c r="C1493" s="258"/>
      <c r="D1493" s="258"/>
      <c r="E1493" s="258"/>
      <c r="F1493" s="300"/>
      <c r="G1493" s="171"/>
    </row>
    <row r="1494" spans="1:7" s="12" customFormat="1" x14ac:dyDescent="0.2">
      <c r="A1494" s="257"/>
      <c r="B1494" s="258"/>
      <c r="C1494" s="258"/>
      <c r="D1494" s="258"/>
      <c r="E1494" s="258"/>
      <c r="F1494" s="300"/>
      <c r="G1494" s="171"/>
    </row>
    <row r="1495" spans="1:7" s="12" customFormat="1" x14ac:dyDescent="0.2">
      <c r="A1495" s="257"/>
      <c r="B1495" s="258"/>
      <c r="C1495" s="258"/>
      <c r="D1495" s="258"/>
      <c r="E1495" s="258"/>
      <c r="F1495" s="300"/>
      <c r="G1495" s="171"/>
    </row>
    <row r="1496" spans="1:7" s="12" customFormat="1" x14ac:dyDescent="0.2">
      <c r="A1496" s="257"/>
      <c r="B1496" s="258"/>
      <c r="C1496" s="258"/>
      <c r="D1496" s="258"/>
      <c r="E1496" s="258"/>
      <c r="F1496" s="300"/>
      <c r="G1496" s="171"/>
    </row>
    <row r="1497" spans="1:7" s="12" customFormat="1" x14ac:dyDescent="0.2">
      <c r="A1497" s="257"/>
      <c r="B1497" s="258"/>
      <c r="C1497" s="258"/>
      <c r="D1497" s="258"/>
      <c r="E1497" s="258"/>
      <c r="F1497" s="300"/>
      <c r="G1497" s="171"/>
    </row>
    <row r="1498" spans="1:7" s="12" customFormat="1" x14ac:dyDescent="0.2">
      <c r="A1498" s="257"/>
      <c r="B1498" s="258"/>
      <c r="C1498" s="258"/>
      <c r="D1498" s="258"/>
      <c r="E1498" s="258"/>
      <c r="F1498" s="300"/>
      <c r="G1498" s="171"/>
    </row>
    <row r="1499" spans="1:7" s="12" customFormat="1" x14ac:dyDescent="0.2">
      <c r="A1499" s="257"/>
      <c r="B1499" s="258"/>
      <c r="C1499" s="258"/>
      <c r="D1499" s="258"/>
      <c r="E1499" s="258"/>
      <c r="F1499" s="300"/>
      <c r="G1499" s="171"/>
    </row>
    <row r="1500" spans="1:7" s="12" customFormat="1" x14ac:dyDescent="0.2">
      <c r="A1500" s="257"/>
      <c r="B1500" s="258"/>
      <c r="C1500" s="258"/>
      <c r="D1500" s="258"/>
      <c r="E1500" s="258"/>
      <c r="F1500" s="300"/>
      <c r="G1500" s="171"/>
    </row>
    <row r="1501" spans="1:7" s="12" customFormat="1" x14ac:dyDescent="0.2">
      <c r="A1501" s="257"/>
      <c r="B1501" s="258"/>
      <c r="C1501" s="258"/>
      <c r="D1501" s="258"/>
      <c r="E1501" s="258"/>
      <c r="F1501" s="300"/>
      <c r="G1501" s="171"/>
    </row>
    <row r="1502" spans="1:7" s="12" customFormat="1" x14ac:dyDescent="0.2">
      <c r="A1502" s="257"/>
      <c r="B1502" s="258"/>
      <c r="C1502" s="258"/>
      <c r="D1502" s="258"/>
      <c r="E1502" s="258"/>
      <c r="F1502" s="300"/>
      <c r="G1502" s="171"/>
    </row>
    <row r="1503" spans="1:7" s="12" customFormat="1" x14ac:dyDescent="0.2">
      <c r="A1503" s="257"/>
      <c r="B1503" s="258"/>
      <c r="C1503" s="258"/>
      <c r="D1503" s="258"/>
      <c r="E1503" s="258"/>
      <c r="F1503" s="300"/>
      <c r="G1503" s="171"/>
    </row>
    <row r="1504" spans="1:7" s="12" customFormat="1" x14ac:dyDescent="0.2">
      <c r="A1504" s="257"/>
      <c r="B1504" s="258"/>
      <c r="C1504" s="258"/>
      <c r="D1504" s="258"/>
      <c r="E1504" s="258"/>
      <c r="F1504" s="300"/>
      <c r="G1504" s="171"/>
    </row>
    <row r="1505" spans="1:7" s="12" customFormat="1" x14ac:dyDescent="0.2">
      <c r="A1505" s="257"/>
      <c r="B1505" s="258"/>
      <c r="C1505" s="258"/>
      <c r="D1505" s="258"/>
      <c r="E1505" s="258"/>
      <c r="F1505" s="300"/>
      <c r="G1505" s="171"/>
    </row>
    <row r="1506" spans="1:7" s="12" customFormat="1" x14ac:dyDescent="0.2">
      <c r="A1506" s="257"/>
      <c r="B1506" s="258"/>
      <c r="C1506" s="258"/>
      <c r="D1506" s="258"/>
      <c r="E1506" s="258"/>
      <c r="F1506" s="300"/>
      <c r="G1506" s="171"/>
    </row>
    <row r="1507" spans="1:7" s="12" customFormat="1" x14ac:dyDescent="0.2">
      <c r="A1507" s="257"/>
      <c r="B1507" s="258"/>
      <c r="C1507" s="258"/>
      <c r="D1507" s="258"/>
      <c r="E1507" s="258"/>
      <c r="F1507" s="300"/>
      <c r="G1507" s="171"/>
    </row>
    <row r="1508" spans="1:7" s="12" customFormat="1" x14ac:dyDescent="0.2">
      <c r="A1508" s="257"/>
      <c r="B1508" s="258"/>
      <c r="C1508" s="258"/>
      <c r="D1508" s="258"/>
      <c r="E1508" s="258"/>
      <c r="F1508" s="300"/>
      <c r="G1508" s="171"/>
    </row>
    <row r="1509" spans="1:7" s="12" customFormat="1" x14ac:dyDescent="0.2">
      <c r="A1509" s="257"/>
      <c r="B1509" s="258"/>
      <c r="C1509" s="258"/>
      <c r="D1509" s="258"/>
      <c r="E1509" s="258"/>
      <c r="F1509" s="300"/>
      <c r="G1509" s="171"/>
    </row>
    <row r="1510" spans="1:7" s="12" customFormat="1" x14ac:dyDescent="0.2">
      <c r="A1510" s="257"/>
      <c r="B1510" s="258"/>
      <c r="C1510" s="258"/>
      <c r="D1510" s="258"/>
      <c r="E1510" s="258"/>
      <c r="F1510" s="300"/>
      <c r="G1510" s="171"/>
    </row>
    <row r="1511" spans="1:7" s="12" customFormat="1" x14ac:dyDescent="0.2">
      <c r="A1511" s="257"/>
      <c r="B1511" s="258"/>
      <c r="C1511" s="258"/>
      <c r="D1511" s="258"/>
      <c r="E1511" s="258"/>
      <c r="F1511" s="300"/>
      <c r="G1511" s="171"/>
    </row>
    <row r="1512" spans="1:7" s="12" customFormat="1" x14ac:dyDescent="0.2">
      <c r="A1512" s="257"/>
      <c r="B1512" s="258"/>
      <c r="C1512" s="258"/>
      <c r="D1512" s="258"/>
      <c r="E1512" s="258"/>
      <c r="F1512" s="300"/>
      <c r="G1512" s="171"/>
    </row>
    <row r="1513" spans="1:7" s="12" customFormat="1" x14ac:dyDescent="0.2">
      <c r="A1513" s="257"/>
      <c r="B1513" s="258"/>
      <c r="C1513" s="258"/>
      <c r="D1513" s="258"/>
      <c r="E1513" s="258"/>
      <c r="F1513" s="300"/>
      <c r="G1513" s="171"/>
    </row>
    <row r="1514" spans="1:7" s="12" customFormat="1" x14ac:dyDescent="0.2">
      <c r="A1514" s="257"/>
      <c r="B1514" s="258"/>
      <c r="C1514" s="258"/>
      <c r="D1514" s="258"/>
      <c r="E1514" s="258"/>
      <c r="F1514" s="300"/>
      <c r="G1514" s="171"/>
    </row>
    <row r="1515" spans="1:7" s="12" customFormat="1" x14ac:dyDescent="0.2">
      <c r="A1515" s="257"/>
      <c r="B1515" s="258"/>
      <c r="C1515" s="258"/>
      <c r="D1515" s="258"/>
      <c r="E1515" s="258"/>
      <c r="F1515" s="300"/>
      <c r="G1515" s="171"/>
    </row>
    <row r="1516" spans="1:7" s="12" customFormat="1" x14ac:dyDescent="0.2">
      <c r="A1516" s="257"/>
      <c r="B1516" s="258"/>
      <c r="C1516" s="258"/>
      <c r="D1516" s="258"/>
      <c r="E1516" s="258"/>
      <c r="F1516" s="300"/>
      <c r="G1516" s="171"/>
    </row>
    <row r="1517" spans="1:7" s="12" customFormat="1" x14ac:dyDescent="0.2">
      <c r="A1517" s="257"/>
      <c r="B1517" s="258"/>
      <c r="C1517" s="258"/>
      <c r="D1517" s="258"/>
      <c r="E1517" s="258"/>
      <c r="F1517" s="300"/>
      <c r="G1517" s="171"/>
    </row>
    <row r="1518" spans="1:7" s="12" customFormat="1" x14ac:dyDescent="0.2">
      <c r="A1518" s="257"/>
      <c r="B1518" s="258"/>
      <c r="C1518" s="258"/>
      <c r="D1518" s="258"/>
      <c r="E1518" s="258"/>
      <c r="F1518" s="300"/>
      <c r="G1518" s="171"/>
    </row>
    <row r="1519" spans="1:7" s="12" customFormat="1" x14ac:dyDescent="0.2">
      <c r="A1519" s="257"/>
      <c r="B1519" s="258"/>
      <c r="C1519" s="258"/>
      <c r="D1519" s="258"/>
      <c r="E1519" s="258"/>
      <c r="F1519" s="300"/>
      <c r="G1519" s="171"/>
    </row>
    <row r="1520" spans="1:7" s="12" customFormat="1" x14ac:dyDescent="0.2">
      <c r="A1520" s="257"/>
      <c r="B1520" s="258"/>
      <c r="C1520" s="258"/>
      <c r="D1520" s="258"/>
      <c r="E1520" s="258"/>
      <c r="F1520" s="300"/>
      <c r="G1520" s="171"/>
    </row>
    <row r="1521" spans="1:7" s="12" customFormat="1" x14ac:dyDescent="0.2">
      <c r="A1521" s="257"/>
      <c r="B1521" s="258"/>
      <c r="C1521" s="258"/>
      <c r="D1521" s="258"/>
      <c r="E1521" s="258"/>
      <c r="F1521" s="300"/>
      <c r="G1521" s="171"/>
    </row>
    <row r="1522" spans="1:7" s="12" customFormat="1" x14ac:dyDescent="0.2">
      <c r="A1522" s="257"/>
      <c r="B1522" s="258"/>
      <c r="C1522" s="258"/>
      <c r="D1522" s="258"/>
      <c r="E1522" s="258"/>
      <c r="F1522" s="300"/>
      <c r="G1522" s="171"/>
    </row>
    <row r="1523" spans="1:7" s="12" customFormat="1" x14ac:dyDescent="0.2">
      <c r="A1523" s="257"/>
      <c r="B1523" s="258"/>
      <c r="C1523" s="258"/>
      <c r="D1523" s="258"/>
      <c r="E1523" s="258"/>
      <c r="F1523" s="300"/>
      <c r="G1523" s="171"/>
    </row>
    <row r="1524" spans="1:7" s="12" customFormat="1" x14ac:dyDescent="0.2">
      <c r="A1524" s="257"/>
      <c r="B1524" s="258"/>
      <c r="C1524" s="258"/>
      <c r="D1524" s="258"/>
      <c r="E1524" s="258"/>
      <c r="F1524" s="300"/>
      <c r="G1524" s="171"/>
    </row>
    <row r="1525" spans="1:7" s="12" customFormat="1" x14ac:dyDescent="0.2">
      <c r="A1525" s="257"/>
      <c r="B1525" s="258"/>
      <c r="C1525" s="258"/>
      <c r="D1525" s="258"/>
      <c r="E1525" s="258"/>
      <c r="F1525" s="300"/>
      <c r="G1525" s="171"/>
    </row>
    <row r="1526" spans="1:7" s="12" customFormat="1" x14ac:dyDescent="0.2">
      <c r="A1526" s="257"/>
      <c r="B1526" s="258"/>
      <c r="C1526" s="258"/>
      <c r="D1526" s="258"/>
      <c r="E1526" s="258"/>
      <c r="F1526" s="300"/>
      <c r="G1526" s="171"/>
    </row>
    <row r="1527" spans="1:7" s="12" customFormat="1" x14ac:dyDescent="0.2">
      <c r="A1527" s="257"/>
      <c r="B1527" s="258"/>
      <c r="C1527" s="258"/>
      <c r="D1527" s="258"/>
      <c r="E1527" s="258"/>
      <c r="F1527" s="300"/>
      <c r="G1527" s="171"/>
    </row>
    <row r="1528" spans="1:7" s="12" customFormat="1" x14ac:dyDescent="0.2">
      <c r="A1528" s="257"/>
      <c r="B1528" s="258"/>
      <c r="C1528" s="258"/>
      <c r="D1528" s="258"/>
      <c r="E1528" s="258"/>
      <c r="F1528" s="300"/>
      <c r="G1528" s="171"/>
    </row>
    <row r="1529" spans="1:7" s="12" customFormat="1" x14ac:dyDescent="0.2">
      <c r="A1529" s="257"/>
      <c r="B1529" s="258"/>
      <c r="C1529" s="258"/>
      <c r="D1529" s="258"/>
      <c r="E1529" s="258"/>
      <c r="F1529" s="300"/>
      <c r="G1529" s="171"/>
    </row>
    <row r="1530" spans="1:7" s="12" customFormat="1" x14ac:dyDescent="0.2">
      <c r="A1530" s="257"/>
      <c r="B1530" s="258"/>
      <c r="C1530" s="258"/>
      <c r="D1530" s="258"/>
      <c r="E1530" s="258"/>
      <c r="F1530" s="300"/>
      <c r="G1530" s="171"/>
    </row>
    <row r="1531" spans="1:7" s="12" customFormat="1" x14ac:dyDescent="0.2">
      <c r="A1531" s="257"/>
      <c r="B1531" s="258"/>
      <c r="C1531" s="258"/>
      <c r="D1531" s="258"/>
      <c r="E1531" s="258"/>
      <c r="F1531" s="300"/>
      <c r="G1531" s="171"/>
    </row>
    <row r="1532" spans="1:7" s="12" customFormat="1" x14ac:dyDescent="0.2">
      <c r="A1532" s="257"/>
      <c r="B1532" s="258"/>
      <c r="C1532" s="258"/>
      <c r="D1532" s="258"/>
      <c r="E1532" s="258"/>
      <c r="F1532" s="300"/>
      <c r="G1532" s="171"/>
    </row>
    <row r="1533" spans="1:7" s="12" customFormat="1" x14ac:dyDescent="0.2">
      <c r="A1533" s="257"/>
      <c r="B1533" s="258"/>
      <c r="C1533" s="258"/>
      <c r="D1533" s="258"/>
      <c r="E1533" s="258"/>
      <c r="F1533" s="300"/>
      <c r="G1533" s="171"/>
    </row>
    <row r="1534" spans="1:7" s="12" customFormat="1" x14ac:dyDescent="0.2">
      <c r="A1534" s="257"/>
      <c r="B1534" s="258"/>
      <c r="C1534" s="258"/>
      <c r="D1534" s="258"/>
      <c r="E1534" s="258"/>
      <c r="F1534" s="300"/>
      <c r="G1534" s="171"/>
    </row>
    <row r="1535" spans="1:7" s="12" customFormat="1" x14ac:dyDescent="0.2">
      <c r="A1535" s="257"/>
      <c r="B1535" s="258"/>
      <c r="C1535" s="258"/>
      <c r="D1535" s="258"/>
      <c r="E1535" s="258"/>
      <c r="F1535" s="300"/>
      <c r="G1535" s="171"/>
    </row>
    <row r="1536" spans="1:7" s="12" customFormat="1" x14ac:dyDescent="0.2">
      <c r="A1536" s="257"/>
      <c r="B1536" s="258"/>
      <c r="C1536" s="258"/>
      <c r="D1536" s="258"/>
      <c r="E1536" s="258"/>
      <c r="F1536" s="300"/>
      <c r="G1536" s="171"/>
    </row>
    <row r="1537" spans="1:7" s="12" customFormat="1" x14ac:dyDescent="0.2">
      <c r="A1537" s="257"/>
      <c r="B1537" s="258"/>
      <c r="C1537" s="258"/>
      <c r="D1537" s="258"/>
      <c r="E1537" s="258"/>
      <c r="F1537" s="300"/>
      <c r="G1537" s="171"/>
    </row>
    <row r="1538" spans="1:7" s="12" customFormat="1" x14ac:dyDescent="0.2">
      <c r="A1538" s="257"/>
      <c r="B1538" s="258"/>
      <c r="C1538" s="258"/>
      <c r="D1538" s="258"/>
      <c r="E1538" s="258"/>
      <c r="F1538" s="300"/>
      <c r="G1538" s="171"/>
    </row>
    <row r="1539" spans="1:7" s="12" customFormat="1" x14ac:dyDescent="0.2">
      <c r="A1539" s="257"/>
      <c r="B1539" s="258"/>
      <c r="C1539" s="258"/>
      <c r="D1539" s="258"/>
      <c r="E1539" s="258"/>
      <c r="F1539" s="300"/>
      <c r="G1539" s="171"/>
    </row>
    <row r="1540" spans="1:7" s="12" customFormat="1" x14ac:dyDescent="0.2">
      <c r="A1540" s="257"/>
      <c r="B1540" s="258"/>
      <c r="C1540" s="258"/>
      <c r="D1540" s="258"/>
      <c r="E1540" s="258"/>
      <c r="F1540" s="300"/>
      <c r="G1540" s="171"/>
    </row>
    <row r="1541" spans="1:7" s="12" customFormat="1" x14ac:dyDescent="0.2">
      <c r="A1541" s="257"/>
      <c r="B1541" s="258"/>
      <c r="C1541" s="258"/>
      <c r="D1541" s="258"/>
      <c r="E1541" s="258"/>
      <c r="F1541" s="300"/>
      <c r="G1541" s="171"/>
    </row>
    <row r="1542" spans="1:7" s="12" customFormat="1" x14ac:dyDescent="0.2">
      <c r="A1542" s="257"/>
      <c r="B1542" s="258"/>
      <c r="C1542" s="258"/>
      <c r="D1542" s="258"/>
      <c r="E1542" s="258"/>
      <c r="F1542" s="300"/>
      <c r="G1542" s="171"/>
    </row>
    <row r="1543" spans="1:7" s="12" customFormat="1" x14ac:dyDescent="0.2">
      <c r="A1543" s="257"/>
      <c r="B1543" s="258"/>
      <c r="C1543" s="258"/>
      <c r="D1543" s="258"/>
      <c r="E1543" s="258"/>
      <c r="F1543" s="300"/>
      <c r="G1543" s="171"/>
    </row>
    <row r="1544" spans="1:7" s="12" customFormat="1" x14ac:dyDescent="0.2">
      <c r="A1544" s="257"/>
      <c r="B1544" s="258"/>
      <c r="C1544" s="258"/>
      <c r="D1544" s="258"/>
      <c r="E1544" s="258"/>
      <c r="F1544" s="300"/>
      <c r="G1544" s="171"/>
    </row>
    <row r="1545" spans="1:7" s="12" customFormat="1" x14ac:dyDescent="0.2">
      <c r="A1545" s="257"/>
      <c r="B1545" s="258"/>
      <c r="C1545" s="258"/>
      <c r="D1545" s="258"/>
      <c r="E1545" s="258"/>
      <c r="F1545" s="300"/>
      <c r="G1545" s="171"/>
    </row>
    <row r="1546" spans="1:7" s="12" customFormat="1" x14ac:dyDescent="0.2">
      <c r="A1546" s="257"/>
      <c r="B1546" s="258"/>
      <c r="C1546" s="258"/>
      <c r="D1546" s="258"/>
      <c r="E1546" s="258"/>
      <c r="F1546" s="300"/>
      <c r="G1546" s="171"/>
    </row>
    <row r="1547" spans="1:7" s="12" customFormat="1" x14ac:dyDescent="0.2">
      <c r="A1547" s="257"/>
      <c r="B1547" s="258"/>
      <c r="C1547" s="258"/>
      <c r="D1547" s="258"/>
      <c r="E1547" s="258"/>
      <c r="F1547" s="300"/>
      <c r="G1547" s="171"/>
    </row>
    <row r="1548" spans="1:7" s="12" customFormat="1" x14ac:dyDescent="0.2">
      <c r="A1548" s="257"/>
      <c r="B1548" s="258"/>
      <c r="C1548" s="258"/>
      <c r="D1548" s="258"/>
      <c r="E1548" s="258"/>
      <c r="F1548" s="300"/>
      <c r="G1548" s="171"/>
    </row>
    <row r="1549" spans="1:7" s="12" customFormat="1" x14ac:dyDescent="0.2">
      <c r="A1549" s="257"/>
      <c r="B1549" s="258"/>
      <c r="C1549" s="258"/>
      <c r="D1549" s="258"/>
      <c r="E1549" s="258"/>
      <c r="F1549" s="300"/>
      <c r="G1549" s="171"/>
    </row>
    <row r="1550" spans="1:7" s="12" customFormat="1" x14ac:dyDescent="0.2">
      <c r="A1550" s="257"/>
      <c r="B1550" s="258"/>
      <c r="C1550" s="258"/>
      <c r="D1550" s="258"/>
      <c r="E1550" s="258"/>
      <c r="F1550" s="300"/>
      <c r="G1550" s="171"/>
    </row>
    <row r="1551" spans="1:7" s="12" customFormat="1" x14ac:dyDescent="0.2">
      <c r="A1551" s="257"/>
      <c r="B1551" s="258"/>
      <c r="C1551" s="258"/>
      <c r="D1551" s="258"/>
      <c r="E1551" s="258"/>
      <c r="F1551" s="300"/>
      <c r="G1551" s="171"/>
    </row>
    <row r="1552" spans="1:7" s="12" customFormat="1" x14ac:dyDescent="0.2">
      <c r="A1552" s="257"/>
      <c r="B1552" s="258"/>
      <c r="C1552" s="258"/>
      <c r="D1552" s="258"/>
      <c r="E1552" s="258"/>
      <c r="F1552" s="300"/>
      <c r="G1552" s="171"/>
    </row>
    <row r="1553" spans="1:7" s="12" customFormat="1" x14ac:dyDescent="0.2">
      <c r="A1553" s="257"/>
      <c r="B1553" s="258"/>
      <c r="C1553" s="258"/>
      <c r="D1553" s="258"/>
      <c r="E1553" s="258"/>
      <c r="F1553" s="300"/>
      <c r="G1553" s="171"/>
    </row>
    <row r="1554" spans="1:7" s="12" customFormat="1" x14ac:dyDescent="0.2">
      <c r="A1554" s="257"/>
      <c r="B1554" s="258"/>
      <c r="C1554" s="258"/>
      <c r="D1554" s="258"/>
      <c r="E1554" s="258"/>
      <c r="F1554" s="300"/>
      <c r="G1554" s="171"/>
    </row>
    <row r="1555" spans="1:7" s="12" customFormat="1" x14ac:dyDescent="0.2">
      <c r="A1555" s="257"/>
      <c r="B1555" s="258"/>
      <c r="C1555" s="258"/>
      <c r="D1555" s="258"/>
      <c r="E1555" s="258"/>
      <c r="F1555" s="300"/>
      <c r="G1555" s="171"/>
    </row>
    <row r="1556" spans="1:7" s="12" customFormat="1" x14ac:dyDescent="0.2">
      <c r="A1556" s="257"/>
      <c r="B1556" s="258"/>
      <c r="C1556" s="258"/>
      <c r="D1556" s="258"/>
      <c r="E1556" s="258"/>
      <c r="F1556" s="300"/>
      <c r="G1556" s="171"/>
    </row>
    <row r="1557" spans="1:7" s="12" customFormat="1" x14ac:dyDescent="0.2">
      <c r="A1557" s="257"/>
      <c r="B1557" s="258"/>
      <c r="C1557" s="258"/>
      <c r="D1557" s="258"/>
      <c r="E1557" s="258"/>
      <c r="F1557" s="300"/>
      <c r="G1557" s="171"/>
    </row>
    <row r="1558" spans="1:7" s="12" customFormat="1" x14ac:dyDescent="0.2">
      <c r="A1558" s="257"/>
      <c r="B1558" s="258"/>
      <c r="C1558" s="258"/>
      <c r="D1558" s="258"/>
      <c r="E1558" s="258"/>
      <c r="F1558" s="300"/>
      <c r="G1558" s="171"/>
    </row>
    <row r="1559" spans="1:7" s="12" customFormat="1" x14ac:dyDescent="0.2">
      <c r="A1559" s="257"/>
      <c r="B1559" s="258"/>
      <c r="C1559" s="258"/>
      <c r="D1559" s="258"/>
      <c r="E1559" s="258"/>
      <c r="F1559" s="300"/>
      <c r="G1559" s="171"/>
    </row>
    <row r="1560" spans="1:7" s="12" customFormat="1" x14ac:dyDescent="0.2">
      <c r="A1560" s="257"/>
      <c r="B1560" s="258"/>
      <c r="C1560" s="258"/>
      <c r="D1560" s="258"/>
      <c r="E1560" s="258"/>
      <c r="F1560" s="300"/>
      <c r="G1560" s="171"/>
    </row>
    <row r="1561" spans="1:7" s="12" customFormat="1" x14ac:dyDescent="0.2">
      <c r="A1561" s="257"/>
      <c r="B1561" s="258"/>
      <c r="C1561" s="258"/>
      <c r="D1561" s="258"/>
      <c r="E1561" s="258"/>
      <c r="F1561" s="300"/>
      <c r="G1561" s="171"/>
    </row>
    <row r="1562" spans="1:7" s="12" customFormat="1" x14ac:dyDescent="0.2">
      <c r="A1562" s="257"/>
      <c r="B1562" s="258"/>
      <c r="C1562" s="258"/>
      <c r="D1562" s="258"/>
      <c r="E1562" s="258"/>
      <c r="F1562" s="300"/>
      <c r="G1562" s="171"/>
    </row>
    <row r="1563" spans="1:7" s="12" customFormat="1" x14ac:dyDescent="0.2">
      <c r="A1563" s="257"/>
      <c r="B1563" s="258"/>
      <c r="C1563" s="258"/>
      <c r="D1563" s="258"/>
      <c r="E1563" s="258"/>
      <c r="F1563" s="300"/>
      <c r="G1563" s="171"/>
    </row>
    <row r="1564" spans="1:7" s="12" customFormat="1" x14ac:dyDescent="0.2">
      <c r="A1564" s="257"/>
      <c r="B1564" s="258"/>
      <c r="C1564" s="258"/>
      <c r="D1564" s="258"/>
      <c r="E1564" s="258"/>
      <c r="F1564" s="300"/>
      <c r="G1564" s="171"/>
    </row>
    <row r="1565" spans="1:7" s="12" customFormat="1" x14ac:dyDescent="0.2">
      <c r="A1565" s="257"/>
      <c r="B1565" s="258"/>
      <c r="C1565" s="258"/>
      <c r="D1565" s="258"/>
      <c r="E1565" s="258"/>
      <c r="F1565" s="300"/>
      <c r="G1565" s="171"/>
    </row>
    <row r="1566" spans="1:7" s="12" customFormat="1" x14ac:dyDescent="0.2">
      <c r="A1566" s="257"/>
      <c r="B1566" s="258"/>
      <c r="C1566" s="258"/>
      <c r="D1566" s="258"/>
      <c r="E1566" s="258"/>
      <c r="F1566" s="300"/>
      <c r="G1566" s="171"/>
    </row>
    <row r="1567" spans="1:7" s="12" customFormat="1" x14ac:dyDescent="0.2">
      <c r="A1567" s="257"/>
      <c r="B1567" s="258"/>
      <c r="C1567" s="258"/>
      <c r="D1567" s="258"/>
      <c r="E1567" s="258"/>
      <c r="F1567" s="300"/>
      <c r="G1567" s="171"/>
    </row>
    <row r="1568" spans="1:7" s="12" customFormat="1" x14ac:dyDescent="0.2">
      <c r="A1568" s="257"/>
      <c r="B1568" s="258"/>
      <c r="C1568" s="258"/>
      <c r="D1568" s="258"/>
      <c r="E1568" s="258"/>
      <c r="F1568" s="300"/>
      <c r="G1568" s="171"/>
    </row>
    <row r="1569" spans="1:7" s="12" customFormat="1" x14ac:dyDescent="0.2">
      <c r="A1569" s="257"/>
      <c r="B1569" s="258"/>
      <c r="C1569" s="258"/>
      <c r="D1569" s="258"/>
      <c r="E1569" s="258"/>
      <c r="F1569" s="300"/>
      <c r="G1569" s="171"/>
    </row>
    <row r="1570" spans="1:7" s="12" customFormat="1" x14ac:dyDescent="0.2">
      <c r="A1570" s="257"/>
      <c r="B1570" s="258"/>
      <c r="C1570" s="258"/>
      <c r="D1570" s="258"/>
      <c r="E1570" s="258"/>
      <c r="F1570" s="300"/>
      <c r="G1570" s="171"/>
    </row>
    <row r="1571" spans="1:7" s="12" customFormat="1" x14ac:dyDescent="0.2">
      <c r="A1571" s="257"/>
      <c r="B1571" s="258"/>
      <c r="C1571" s="258"/>
      <c r="D1571" s="258"/>
      <c r="E1571" s="258"/>
      <c r="F1571" s="300"/>
      <c r="G1571" s="171"/>
    </row>
    <row r="1572" spans="1:7" s="12" customFormat="1" x14ac:dyDescent="0.2">
      <c r="A1572" s="257"/>
      <c r="B1572" s="258"/>
      <c r="C1572" s="258"/>
      <c r="D1572" s="258"/>
      <c r="E1572" s="258"/>
      <c r="F1572" s="300"/>
      <c r="G1572" s="171"/>
    </row>
    <row r="1573" spans="1:7" s="12" customFormat="1" x14ac:dyDescent="0.2">
      <c r="A1573" s="257"/>
      <c r="B1573" s="258"/>
      <c r="C1573" s="258"/>
      <c r="D1573" s="258"/>
      <c r="E1573" s="258"/>
      <c r="F1573" s="300"/>
      <c r="G1573" s="171"/>
    </row>
    <row r="1574" spans="1:7" s="12" customFormat="1" x14ac:dyDescent="0.2">
      <c r="A1574" s="257"/>
      <c r="B1574" s="258"/>
      <c r="C1574" s="258"/>
      <c r="D1574" s="258"/>
      <c r="E1574" s="258"/>
      <c r="F1574" s="300"/>
      <c r="G1574" s="171"/>
    </row>
    <row r="1575" spans="1:7" s="12" customFormat="1" x14ac:dyDescent="0.2">
      <c r="A1575" s="257"/>
      <c r="B1575" s="258"/>
      <c r="C1575" s="258"/>
      <c r="D1575" s="258"/>
      <c r="E1575" s="258"/>
      <c r="F1575" s="300"/>
      <c r="G1575" s="171"/>
    </row>
    <row r="1576" spans="1:7" s="12" customFormat="1" x14ac:dyDescent="0.2">
      <c r="A1576" s="257"/>
      <c r="B1576" s="258"/>
      <c r="C1576" s="258"/>
      <c r="D1576" s="258"/>
      <c r="E1576" s="258"/>
      <c r="F1576" s="300"/>
      <c r="G1576" s="171"/>
    </row>
    <row r="1577" spans="1:7" s="12" customFormat="1" x14ac:dyDescent="0.2">
      <c r="A1577" s="257"/>
      <c r="B1577" s="258"/>
      <c r="C1577" s="258"/>
      <c r="D1577" s="258"/>
      <c r="E1577" s="258"/>
      <c r="F1577" s="300"/>
      <c r="G1577" s="171"/>
    </row>
    <row r="1578" spans="1:7" s="12" customFormat="1" x14ac:dyDescent="0.2">
      <c r="A1578" s="257"/>
      <c r="B1578" s="258"/>
      <c r="C1578" s="258"/>
      <c r="D1578" s="258"/>
      <c r="E1578" s="258"/>
      <c r="F1578" s="300"/>
      <c r="G1578" s="171"/>
    </row>
    <row r="1579" spans="1:7" s="12" customFormat="1" x14ac:dyDescent="0.2">
      <c r="A1579" s="257"/>
      <c r="B1579" s="258"/>
      <c r="C1579" s="258"/>
      <c r="D1579" s="258"/>
      <c r="E1579" s="258"/>
      <c r="F1579" s="300"/>
      <c r="G1579" s="171"/>
    </row>
    <row r="1580" spans="1:7" s="12" customFormat="1" x14ac:dyDescent="0.2">
      <c r="A1580" s="257"/>
      <c r="B1580" s="258"/>
      <c r="C1580" s="258"/>
      <c r="D1580" s="258"/>
      <c r="E1580" s="258"/>
      <c r="F1580" s="300"/>
      <c r="G1580" s="171"/>
    </row>
    <row r="1581" spans="1:7" s="12" customFormat="1" x14ac:dyDescent="0.2">
      <c r="A1581" s="257"/>
      <c r="B1581" s="258"/>
      <c r="C1581" s="258"/>
      <c r="D1581" s="258"/>
      <c r="E1581" s="258"/>
      <c r="F1581" s="300"/>
      <c r="G1581" s="171"/>
    </row>
    <row r="1582" spans="1:7" s="12" customFormat="1" x14ac:dyDescent="0.2">
      <c r="A1582" s="257"/>
      <c r="B1582" s="258"/>
      <c r="C1582" s="258"/>
      <c r="D1582" s="258"/>
      <c r="E1582" s="258"/>
      <c r="F1582" s="300"/>
      <c r="G1582" s="171"/>
    </row>
    <row r="1583" spans="1:7" s="12" customFormat="1" x14ac:dyDescent="0.2">
      <c r="A1583" s="257"/>
      <c r="B1583" s="258"/>
      <c r="C1583" s="258"/>
      <c r="D1583" s="258"/>
      <c r="E1583" s="258"/>
      <c r="F1583" s="300"/>
      <c r="G1583" s="171"/>
    </row>
    <row r="1584" spans="1:7" s="12" customFormat="1" x14ac:dyDescent="0.2">
      <c r="A1584" s="257"/>
      <c r="B1584" s="258"/>
      <c r="C1584" s="258"/>
      <c r="D1584" s="258"/>
      <c r="E1584" s="258"/>
      <c r="F1584" s="300"/>
      <c r="G1584" s="171"/>
    </row>
    <row r="1585" spans="1:7" s="12" customFormat="1" x14ac:dyDescent="0.2">
      <c r="A1585" s="257"/>
      <c r="B1585" s="258"/>
      <c r="C1585" s="258"/>
      <c r="D1585" s="258"/>
      <c r="E1585" s="258"/>
      <c r="F1585" s="300"/>
      <c r="G1585" s="171"/>
    </row>
    <row r="1586" spans="1:7" s="12" customFormat="1" x14ac:dyDescent="0.2">
      <c r="A1586" s="257"/>
      <c r="B1586" s="258"/>
      <c r="C1586" s="258"/>
      <c r="D1586" s="258"/>
      <c r="E1586" s="258"/>
      <c r="F1586" s="300"/>
      <c r="G1586" s="171"/>
    </row>
    <row r="1587" spans="1:7" s="12" customFormat="1" x14ac:dyDescent="0.2">
      <c r="A1587" s="257"/>
      <c r="B1587" s="258"/>
      <c r="C1587" s="258"/>
      <c r="D1587" s="258"/>
      <c r="E1587" s="258"/>
      <c r="F1587" s="300"/>
      <c r="G1587" s="171"/>
    </row>
    <row r="1588" spans="1:7" s="12" customFormat="1" x14ac:dyDescent="0.2">
      <c r="A1588" s="257"/>
      <c r="B1588" s="258"/>
      <c r="C1588" s="258"/>
      <c r="D1588" s="258"/>
      <c r="E1588" s="258"/>
      <c r="F1588" s="300"/>
      <c r="G1588" s="171"/>
    </row>
    <row r="1589" spans="1:7" s="12" customFormat="1" x14ac:dyDescent="0.2">
      <c r="A1589" s="257"/>
      <c r="B1589" s="258"/>
      <c r="C1589" s="258"/>
      <c r="D1589" s="258"/>
      <c r="E1589" s="258"/>
      <c r="F1589" s="300"/>
      <c r="G1589" s="171"/>
    </row>
    <row r="1590" spans="1:7" s="12" customFormat="1" x14ac:dyDescent="0.2">
      <c r="A1590" s="257"/>
      <c r="B1590" s="258"/>
      <c r="C1590" s="258"/>
      <c r="D1590" s="258"/>
      <c r="E1590" s="258"/>
      <c r="F1590" s="300"/>
      <c r="G1590" s="171"/>
    </row>
    <row r="1591" spans="1:7" s="12" customFormat="1" x14ac:dyDescent="0.2">
      <c r="A1591" s="257"/>
      <c r="B1591" s="258"/>
      <c r="C1591" s="258"/>
      <c r="D1591" s="258"/>
      <c r="E1591" s="258"/>
      <c r="F1591" s="300"/>
      <c r="G1591" s="171"/>
    </row>
    <row r="1592" spans="1:7" s="12" customFormat="1" x14ac:dyDescent="0.2">
      <c r="A1592" s="257"/>
      <c r="B1592" s="258"/>
      <c r="C1592" s="258"/>
      <c r="D1592" s="258"/>
      <c r="E1592" s="258"/>
      <c r="F1592" s="300"/>
      <c r="G1592" s="171"/>
    </row>
    <row r="1593" spans="1:7" s="12" customFormat="1" x14ac:dyDescent="0.2">
      <c r="A1593" s="257"/>
      <c r="B1593" s="258"/>
      <c r="C1593" s="258"/>
      <c r="D1593" s="258"/>
      <c r="E1593" s="258"/>
      <c r="F1593" s="300"/>
      <c r="G1593" s="171"/>
    </row>
    <row r="1594" spans="1:7" s="12" customFormat="1" x14ac:dyDescent="0.2">
      <c r="A1594" s="257"/>
      <c r="B1594" s="258"/>
      <c r="C1594" s="258"/>
      <c r="D1594" s="258"/>
      <c r="E1594" s="258"/>
      <c r="F1594" s="300"/>
      <c r="G1594" s="171"/>
    </row>
    <row r="1595" spans="1:7" s="12" customFormat="1" x14ac:dyDescent="0.2">
      <c r="A1595" s="257"/>
      <c r="B1595" s="258"/>
      <c r="C1595" s="258"/>
      <c r="D1595" s="258"/>
      <c r="E1595" s="258"/>
      <c r="F1595" s="300"/>
      <c r="G1595" s="171"/>
    </row>
    <row r="1596" spans="1:7" s="12" customFormat="1" x14ac:dyDescent="0.2">
      <c r="A1596" s="257"/>
      <c r="B1596" s="258"/>
      <c r="C1596" s="258"/>
      <c r="D1596" s="258"/>
      <c r="E1596" s="258"/>
      <c r="F1596" s="300"/>
      <c r="G1596" s="171"/>
    </row>
    <row r="1597" spans="1:7" s="12" customFormat="1" x14ac:dyDescent="0.2">
      <c r="A1597" s="257"/>
      <c r="B1597" s="258"/>
      <c r="C1597" s="258"/>
      <c r="D1597" s="258"/>
      <c r="E1597" s="258"/>
      <c r="F1597" s="300"/>
      <c r="G1597" s="171"/>
    </row>
    <row r="1598" spans="1:7" s="12" customFormat="1" x14ac:dyDescent="0.2">
      <c r="A1598" s="257"/>
      <c r="B1598" s="258"/>
      <c r="C1598" s="258"/>
      <c r="D1598" s="258"/>
      <c r="E1598" s="258"/>
      <c r="F1598" s="300"/>
      <c r="G1598" s="171"/>
    </row>
    <row r="1599" spans="1:7" s="12" customFormat="1" x14ac:dyDescent="0.2">
      <c r="A1599" s="257"/>
      <c r="B1599" s="258"/>
      <c r="C1599" s="258"/>
      <c r="D1599" s="258"/>
      <c r="E1599" s="258"/>
      <c r="F1599" s="300"/>
      <c r="G1599" s="171"/>
    </row>
    <row r="1600" spans="1:7" s="12" customFormat="1" x14ac:dyDescent="0.2">
      <c r="A1600" s="257"/>
      <c r="B1600" s="258"/>
      <c r="C1600" s="258"/>
      <c r="D1600" s="258"/>
      <c r="E1600" s="258"/>
      <c r="F1600" s="300"/>
      <c r="G1600" s="171"/>
    </row>
    <row r="1601" spans="1:7" s="12" customFormat="1" x14ac:dyDescent="0.2">
      <c r="A1601" s="257"/>
      <c r="B1601" s="258"/>
      <c r="C1601" s="258"/>
      <c r="D1601" s="258"/>
      <c r="E1601" s="258"/>
      <c r="F1601" s="300"/>
      <c r="G1601" s="171"/>
    </row>
    <row r="1602" spans="1:7" s="12" customFormat="1" x14ac:dyDescent="0.2">
      <c r="A1602" s="257"/>
      <c r="B1602" s="258"/>
      <c r="C1602" s="258"/>
      <c r="D1602" s="258"/>
      <c r="E1602" s="258"/>
      <c r="F1602" s="300"/>
      <c r="G1602" s="171"/>
    </row>
    <row r="1603" spans="1:7" s="12" customFormat="1" x14ac:dyDescent="0.2">
      <c r="A1603" s="257"/>
      <c r="B1603" s="258"/>
      <c r="C1603" s="258"/>
      <c r="D1603" s="258"/>
      <c r="E1603" s="258"/>
      <c r="F1603" s="300"/>
      <c r="G1603" s="171"/>
    </row>
    <row r="1604" spans="1:7" s="12" customFormat="1" x14ac:dyDescent="0.2">
      <c r="A1604" s="257"/>
      <c r="B1604" s="258"/>
      <c r="C1604" s="258"/>
      <c r="D1604" s="258"/>
      <c r="E1604" s="258"/>
      <c r="F1604" s="300"/>
      <c r="G1604" s="171"/>
    </row>
    <row r="1605" spans="1:7" s="12" customFormat="1" x14ac:dyDescent="0.2">
      <c r="A1605" s="257"/>
      <c r="B1605" s="258"/>
      <c r="C1605" s="258"/>
      <c r="D1605" s="258"/>
      <c r="E1605" s="258"/>
      <c r="F1605" s="300"/>
      <c r="G1605" s="171"/>
    </row>
    <row r="1606" spans="1:7" s="12" customFormat="1" x14ac:dyDescent="0.2">
      <c r="A1606" s="257"/>
      <c r="B1606" s="258"/>
      <c r="C1606" s="258"/>
      <c r="D1606" s="258"/>
      <c r="E1606" s="258"/>
      <c r="F1606" s="300"/>
      <c r="G1606" s="171"/>
    </row>
    <row r="1607" spans="1:7" s="12" customFormat="1" x14ac:dyDescent="0.2">
      <c r="A1607" s="257"/>
      <c r="B1607" s="258"/>
      <c r="C1607" s="258"/>
      <c r="D1607" s="258"/>
      <c r="E1607" s="258"/>
      <c r="F1607" s="300"/>
      <c r="G1607" s="171"/>
    </row>
    <row r="1608" spans="1:7" s="12" customFormat="1" x14ac:dyDescent="0.2">
      <c r="A1608" s="257"/>
      <c r="B1608" s="258"/>
      <c r="C1608" s="258"/>
      <c r="D1608" s="258"/>
      <c r="E1608" s="258"/>
      <c r="F1608" s="300"/>
      <c r="G1608" s="171"/>
    </row>
    <row r="1609" spans="1:7" s="12" customFormat="1" x14ac:dyDescent="0.2">
      <c r="A1609" s="257"/>
      <c r="B1609" s="258"/>
      <c r="C1609" s="258"/>
      <c r="D1609" s="258"/>
      <c r="E1609" s="258"/>
      <c r="F1609" s="300"/>
      <c r="G1609" s="171"/>
    </row>
    <row r="1610" spans="1:7" s="12" customFormat="1" x14ac:dyDescent="0.2">
      <c r="A1610" s="257"/>
      <c r="B1610" s="258"/>
      <c r="C1610" s="258"/>
      <c r="D1610" s="258"/>
      <c r="E1610" s="258"/>
      <c r="F1610" s="300"/>
      <c r="G1610" s="171"/>
    </row>
    <row r="1611" spans="1:7" s="12" customFormat="1" x14ac:dyDescent="0.2">
      <c r="A1611" s="257"/>
      <c r="B1611" s="258"/>
      <c r="C1611" s="258"/>
      <c r="D1611" s="258"/>
      <c r="E1611" s="258"/>
      <c r="F1611" s="300"/>
      <c r="G1611" s="171"/>
    </row>
    <row r="1612" spans="1:7" s="12" customFormat="1" x14ac:dyDescent="0.2">
      <c r="A1612" s="257"/>
      <c r="B1612" s="258"/>
      <c r="C1612" s="258"/>
      <c r="D1612" s="258"/>
      <c r="E1612" s="258"/>
      <c r="F1612" s="300"/>
      <c r="G1612" s="171"/>
    </row>
    <row r="1613" spans="1:7" s="12" customFormat="1" x14ac:dyDescent="0.2">
      <c r="A1613" s="257"/>
      <c r="B1613" s="258"/>
      <c r="C1613" s="258"/>
      <c r="D1613" s="258"/>
      <c r="E1613" s="258"/>
      <c r="F1613" s="300"/>
      <c r="G1613" s="171"/>
    </row>
    <row r="1614" spans="1:7" s="12" customFormat="1" x14ac:dyDescent="0.2">
      <c r="A1614" s="257"/>
      <c r="B1614" s="258"/>
      <c r="C1614" s="258"/>
      <c r="D1614" s="258"/>
      <c r="E1614" s="258"/>
      <c r="F1614" s="300"/>
      <c r="G1614" s="171"/>
    </row>
    <row r="1615" spans="1:7" s="12" customFormat="1" x14ac:dyDescent="0.2">
      <c r="A1615" s="257"/>
      <c r="B1615" s="258"/>
      <c r="C1615" s="258"/>
      <c r="D1615" s="258"/>
      <c r="E1615" s="258"/>
      <c r="F1615" s="300"/>
      <c r="G1615" s="171"/>
    </row>
    <row r="1616" spans="1:7" s="12" customFormat="1" x14ac:dyDescent="0.2">
      <c r="A1616" s="257"/>
      <c r="B1616" s="258"/>
      <c r="C1616" s="258"/>
      <c r="D1616" s="258"/>
      <c r="E1616" s="258"/>
      <c r="F1616" s="300"/>
      <c r="G1616" s="171"/>
    </row>
    <row r="1617" spans="1:7" s="12" customFormat="1" x14ac:dyDescent="0.2">
      <c r="A1617" s="257"/>
      <c r="B1617" s="258"/>
      <c r="C1617" s="258"/>
      <c r="D1617" s="258"/>
      <c r="E1617" s="258"/>
      <c r="F1617" s="300"/>
      <c r="G1617" s="171"/>
    </row>
    <row r="1618" spans="1:7" s="12" customFormat="1" x14ac:dyDescent="0.2">
      <c r="A1618" s="257"/>
      <c r="B1618" s="258"/>
      <c r="C1618" s="258"/>
      <c r="D1618" s="258"/>
      <c r="E1618" s="258"/>
      <c r="F1618" s="300"/>
      <c r="G1618" s="171"/>
    </row>
    <row r="1619" spans="1:7" s="12" customFormat="1" x14ac:dyDescent="0.2">
      <c r="A1619" s="257"/>
      <c r="B1619" s="258"/>
      <c r="C1619" s="258"/>
      <c r="D1619" s="258"/>
      <c r="E1619" s="258"/>
      <c r="F1619" s="300"/>
      <c r="G1619" s="171"/>
    </row>
    <row r="1620" spans="1:7" s="12" customFormat="1" x14ac:dyDescent="0.2">
      <c r="A1620" s="257"/>
      <c r="B1620" s="258"/>
      <c r="C1620" s="258"/>
      <c r="D1620" s="258"/>
      <c r="E1620" s="258"/>
      <c r="F1620" s="300"/>
      <c r="G1620" s="171"/>
    </row>
    <row r="1621" spans="1:7" s="12" customFormat="1" x14ac:dyDescent="0.2">
      <c r="A1621" s="257"/>
      <c r="B1621" s="258"/>
      <c r="C1621" s="258"/>
      <c r="D1621" s="258"/>
      <c r="E1621" s="258"/>
      <c r="F1621" s="300"/>
      <c r="G1621" s="171"/>
    </row>
    <row r="1622" spans="1:7" s="12" customFormat="1" x14ac:dyDescent="0.2">
      <c r="A1622" s="257"/>
      <c r="B1622" s="258"/>
      <c r="C1622" s="258"/>
      <c r="D1622" s="258"/>
      <c r="E1622" s="258"/>
      <c r="F1622" s="300"/>
      <c r="G1622" s="171"/>
    </row>
    <row r="1623" spans="1:7" s="12" customFormat="1" x14ac:dyDescent="0.2">
      <c r="A1623" s="257"/>
      <c r="B1623" s="258"/>
      <c r="C1623" s="258"/>
      <c r="D1623" s="258"/>
      <c r="E1623" s="258"/>
      <c r="F1623" s="300"/>
      <c r="G1623" s="171"/>
    </row>
    <row r="1624" spans="1:7" s="12" customFormat="1" x14ac:dyDescent="0.2">
      <c r="A1624" s="257"/>
      <c r="B1624" s="258"/>
      <c r="C1624" s="258"/>
      <c r="D1624" s="258"/>
      <c r="E1624" s="258"/>
      <c r="F1624" s="300"/>
      <c r="G1624" s="171"/>
    </row>
    <row r="1625" spans="1:7" s="12" customFormat="1" x14ac:dyDescent="0.2">
      <c r="A1625" s="257"/>
      <c r="B1625" s="258"/>
      <c r="C1625" s="258"/>
      <c r="D1625" s="258"/>
      <c r="E1625" s="258"/>
      <c r="F1625" s="300"/>
      <c r="G1625" s="171"/>
    </row>
    <row r="1626" spans="1:7" s="12" customFormat="1" x14ac:dyDescent="0.2">
      <c r="A1626" s="257"/>
      <c r="B1626" s="258"/>
      <c r="C1626" s="258"/>
      <c r="D1626" s="258"/>
      <c r="E1626" s="258"/>
      <c r="F1626" s="300"/>
      <c r="G1626" s="171"/>
    </row>
    <row r="1627" spans="1:7" s="12" customFormat="1" x14ac:dyDescent="0.2">
      <c r="A1627" s="257"/>
      <c r="B1627" s="258"/>
      <c r="C1627" s="258"/>
      <c r="D1627" s="258"/>
      <c r="E1627" s="258"/>
      <c r="F1627" s="300"/>
      <c r="G1627" s="171"/>
    </row>
    <row r="1628" spans="1:7" s="12" customFormat="1" x14ac:dyDescent="0.2">
      <c r="A1628" s="257"/>
      <c r="B1628" s="258"/>
      <c r="C1628" s="258"/>
      <c r="D1628" s="258"/>
      <c r="E1628" s="258"/>
      <c r="F1628" s="300"/>
      <c r="G1628" s="171"/>
    </row>
    <row r="1629" spans="1:7" s="12" customFormat="1" x14ac:dyDescent="0.2">
      <c r="A1629" s="257"/>
      <c r="B1629" s="258"/>
      <c r="C1629" s="258"/>
      <c r="D1629" s="258"/>
      <c r="E1629" s="258"/>
      <c r="F1629" s="300"/>
      <c r="G1629" s="171"/>
    </row>
    <row r="1630" spans="1:7" s="12" customFormat="1" x14ac:dyDescent="0.2">
      <c r="A1630" s="257"/>
      <c r="B1630" s="258"/>
      <c r="C1630" s="258"/>
      <c r="D1630" s="258"/>
      <c r="E1630" s="258"/>
      <c r="F1630" s="300"/>
      <c r="G1630" s="171"/>
    </row>
    <row r="1631" spans="1:7" s="12" customFormat="1" x14ac:dyDescent="0.2">
      <c r="A1631" s="257"/>
      <c r="B1631" s="258"/>
      <c r="C1631" s="258"/>
      <c r="D1631" s="258"/>
      <c r="E1631" s="258"/>
      <c r="F1631" s="300"/>
      <c r="G1631" s="171"/>
    </row>
    <row r="1632" spans="1:7" s="12" customFormat="1" x14ac:dyDescent="0.2">
      <c r="A1632" s="257"/>
      <c r="B1632" s="258"/>
      <c r="C1632" s="258"/>
      <c r="D1632" s="258"/>
      <c r="E1632" s="258"/>
      <c r="F1632" s="300"/>
      <c r="G1632" s="171"/>
    </row>
    <row r="1633" spans="1:7" s="12" customFormat="1" x14ac:dyDescent="0.2">
      <c r="A1633" s="257"/>
      <c r="B1633" s="258"/>
      <c r="C1633" s="258"/>
      <c r="D1633" s="258"/>
      <c r="E1633" s="258"/>
      <c r="F1633" s="300"/>
      <c r="G1633" s="171"/>
    </row>
    <row r="1634" spans="1:7" s="12" customFormat="1" x14ac:dyDescent="0.2">
      <c r="A1634" s="257"/>
      <c r="B1634" s="258"/>
      <c r="C1634" s="258"/>
      <c r="D1634" s="258"/>
      <c r="E1634" s="258"/>
      <c r="F1634" s="300"/>
      <c r="G1634" s="171"/>
    </row>
    <row r="1635" spans="1:7" s="12" customFormat="1" x14ac:dyDescent="0.2">
      <c r="A1635" s="257"/>
      <c r="B1635" s="258"/>
      <c r="C1635" s="258"/>
      <c r="D1635" s="258"/>
      <c r="E1635" s="258"/>
      <c r="F1635" s="300"/>
      <c r="G1635" s="171"/>
    </row>
    <row r="1636" spans="1:7" s="12" customFormat="1" x14ac:dyDescent="0.2">
      <c r="A1636" s="257"/>
      <c r="B1636" s="258"/>
      <c r="C1636" s="258"/>
      <c r="D1636" s="258"/>
      <c r="E1636" s="258"/>
      <c r="F1636" s="300"/>
      <c r="G1636" s="171"/>
    </row>
    <row r="1637" spans="1:7" s="12" customFormat="1" x14ac:dyDescent="0.2">
      <c r="A1637" s="257"/>
      <c r="B1637" s="258"/>
      <c r="C1637" s="258"/>
      <c r="D1637" s="258"/>
      <c r="E1637" s="258"/>
      <c r="F1637" s="300"/>
      <c r="G1637" s="171"/>
    </row>
    <row r="1638" spans="1:7" s="12" customFormat="1" x14ac:dyDescent="0.2">
      <c r="A1638" s="257"/>
      <c r="B1638" s="258"/>
      <c r="C1638" s="258"/>
      <c r="D1638" s="258"/>
      <c r="E1638" s="258"/>
      <c r="F1638" s="300"/>
      <c r="G1638" s="171"/>
    </row>
    <row r="1639" spans="1:7" s="12" customFormat="1" x14ac:dyDescent="0.2">
      <c r="A1639" s="257"/>
      <c r="B1639" s="258"/>
      <c r="C1639" s="258"/>
      <c r="D1639" s="258"/>
      <c r="E1639" s="258"/>
      <c r="F1639" s="300"/>
      <c r="G1639" s="171"/>
    </row>
    <row r="1640" spans="1:7" s="12" customFormat="1" x14ac:dyDescent="0.2">
      <c r="A1640" s="257"/>
      <c r="B1640" s="258"/>
      <c r="C1640" s="258"/>
      <c r="D1640" s="258"/>
      <c r="E1640" s="258"/>
      <c r="F1640" s="300"/>
      <c r="G1640" s="171"/>
    </row>
    <row r="1641" spans="1:7" s="12" customFormat="1" x14ac:dyDescent="0.2">
      <c r="A1641" s="257"/>
      <c r="B1641" s="258"/>
      <c r="C1641" s="258"/>
      <c r="D1641" s="258"/>
      <c r="E1641" s="258"/>
      <c r="F1641" s="300"/>
      <c r="G1641" s="171"/>
    </row>
    <row r="1642" spans="1:7" s="12" customFormat="1" x14ac:dyDescent="0.2">
      <c r="A1642" s="257"/>
      <c r="B1642" s="258"/>
      <c r="C1642" s="258"/>
      <c r="D1642" s="258"/>
      <c r="E1642" s="258"/>
      <c r="F1642" s="300"/>
      <c r="G1642" s="171"/>
    </row>
    <row r="1643" spans="1:7" s="12" customFormat="1" x14ac:dyDescent="0.2">
      <c r="A1643" s="257"/>
      <c r="B1643" s="258"/>
      <c r="C1643" s="258"/>
      <c r="D1643" s="258"/>
      <c r="E1643" s="258"/>
      <c r="F1643" s="300"/>
      <c r="G1643" s="171"/>
    </row>
    <row r="1644" spans="1:7" s="12" customFormat="1" x14ac:dyDescent="0.2">
      <c r="A1644" s="257"/>
      <c r="B1644" s="258"/>
      <c r="C1644" s="258"/>
      <c r="D1644" s="258"/>
      <c r="E1644" s="258"/>
      <c r="F1644" s="300"/>
      <c r="G1644" s="171"/>
    </row>
    <row r="1645" spans="1:7" s="12" customFormat="1" x14ac:dyDescent="0.2">
      <c r="A1645" s="257"/>
      <c r="B1645" s="258"/>
      <c r="C1645" s="258"/>
      <c r="D1645" s="258"/>
      <c r="E1645" s="258"/>
      <c r="F1645" s="300"/>
      <c r="G1645" s="171"/>
    </row>
    <row r="1646" spans="1:7" s="12" customFormat="1" x14ac:dyDescent="0.2">
      <c r="A1646" s="257"/>
      <c r="B1646" s="258"/>
      <c r="C1646" s="258"/>
      <c r="D1646" s="258"/>
      <c r="E1646" s="258"/>
      <c r="F1646" s="300"/>
      <c r="G1646" s="171"/>
    </row>
    <row r="1647" spans="1:7" s="12" customFormat="1" x14ac:dyDescent="0.2">
      <c r="A1647" s="257"/>
      <c r="B1647" s="258"/>
      <c r="C1647" s="258"/>
      <c r="D1647" s="258"/>
      <c r="E1647" s="258"/>
      <c r="F1647" s="300"/>
      <c r="G1647" s="171"/>
    </row>
    <row r="1648" spans="1:7" s="12" customFormat="1" x14ac:dyDescent="0.2">
      <c r="A1648" s="257"/>
      <c r="B1648" s="258"/>
      <c r="C1648" s="258"/>
      <c r="D1648" s="258"/>
      <c r="E1648" s="258"/>
      <c r="F1648" s="300"/>
      <c r="G1648" s="171"/>
    </row>
    <row r="1649" spans="1:7" s="12" customFormat="1" x14ac:dyDescent="0.2">
      <c r="A1649" s="257"/>
      <c r="B1649" s="258"/>
      <c r="C1649" s="258"/>
      <c r="D1649" s="258"/>
      <c r="E1649" s="258"/>
      <c r="F1649" s="300"/>
      <c r="G1649" s="171"/>
    </row>
    <row r="1650" spans="1:7" s="12" customFormat="1" x14ac:dyDescent="0.2">
      <c r="A1650" s="257"/>
      <c r="B1650" s="258"/>
      <c r="C1650" s="258"/>
      <c r="D1650" s="258"/>
      <c r="E1650" s="258"/>
      <c r="F1650" s="300"/>
      <c r="G1650" s="171"/>
    </row>
    <row r="1651" spans="1:7" s="12" customFormat="1" x14ac:dyDescent="0.2">
      <c r="A1651" s="257"/>
      <c r="B1651" s="258"/>
      <c r="C1651" s="258"/>
      <c r="D1651" s="258"/>
      <c r="E1651" s="258"/>
      <c r="F1651" s="300"/>
      <c r="G1651" s="171"/>
    </row>
    <row r="1652" spans="1:7" s="12" customFormat="1" x14ac:dyDescent="0.2">
      <c r="A1652" s="257"/>
      <c r="B1652" s="258"/>
      <c r="C1652" s="258"/>
      <c r="D1652" s="258"/>
      <c r="E1652" s="258"/>
      <c r="F1652" s="300"/>
      <c r="G1652" s="171"/>
    </row>
    <row r="1653" spans="1:7" s="12" customFormat="1" x14ac:dyDescent="0.2">
      <c r="A1653" s="257"/>
      <c r="B1653" s="258"/>
      <c r="C1653" s="258"/>
      <c r="D1653" s="258"/>
      <c r="E1653" s="258"/>
      <c r="F1653" s="300"/>
      <c r="G1653" s="171"/>
    </row>
    <row r="1654" spans="1:7" s="12" customFormat="1" x14ac:dyDescent="0.2">
      <c r="A1654" s="257"/>
      <c r="B1654" s="258"/>
      <c r="C1654" s="258"/>
      <c r="D1654" s="258"/>
      <c r="E1654" s="258"/>
      <c r="F1654" s="300"/>
      <c r="G1654" s="171"/>
    </row>
    <row r="1655" spans="1:7" s="12" customFormat="1" x14ac:dyDescent="0.2">
      <c r="A1655" s="257"/>
      <c r="B1655" s="258"/>
      <c r="C1655" s="258"/>
      <c r="D1655" s="258"/>
      <c r="E1655" s="258"/>
      <c r="F1655" s="300"/>
      <c r="G1655" s="171"/>
    </row>
    <row r="1656" spans="1:7" s="12" customFormat="1" x14ac:dyDescent="0.2">
      <c r="A1656" s="257"/>
      <c r="B1656" s="258"/>
      <c r="C1656" s="258"/>
      <c r="D1656" s="258"/>
      <c r="E1656" s="258"/>
      <c r="F1656" s="300"/>
      <c r="G1656" s="171"/>
    </row>
    <row r="1657" spans="1:7" s="12" customFormat="1" x14ac:dyDescent="0.2">
      <c r="A1657" s="257"/>
      <c r="B1657" s="258"/>
      <c r="C1657" s="258"/>
      <c r="D1657" s="258"/>
      <c r="E1657" s="258"/>
      <c r="F1657" s="300"/>
      <c r="G1657" s="171"/>
    </row>
    <row r="1658" spans="1:7" s="12" customFormat="1" x14ac:dyDescent="0.2">
      <c r="A1658" s="257"/>
      <c r="B1658" s="258"/>
      <c r="C1658" s="258"/>
      <c r="D1658" s="258"/>
      <c r="E1658" s="258"/>
      <c r="F1658" s="300"/>
      <c r="G1658" s="171"/>
    </row>
    <row r="1659" spans="1:7" s="12" customFormat="1" x14ac:dyDescent="0.2">
      <c r="A1659" s="257"/>
      <c r="B1659" s="258"/>
      <c r="C1659" s="258"/>
      <c r="D1659" s="258"/>
      <c r="E1659" s="258"/>
      <c r="F1659" s="300"/>
      <c r="G1659" s="171"/>
    </row>
    <row r="1660" spans="1:7" s="12" customFormat="1" x14ac:dyDescent="0.2">
      <c r="A1660" s="257"/>
      <c r="B1660" s="258"/>
      <c r="C1660" s="258"/>
      <c r="D1660" s="258"/>
      <c r="E1660" s="258"/>
      <c r="F1660" s="300"/>
      <c r="G1660" s="171"/>
    </row>
    <row r="1661" spans="1:7" s="12" customFormat="1" x14ac:dyDescent="0.2">
      <c r="A1661" s="257"/>
      <c r="B1661" s="258"/>
      <c r="C1661" s="258"/>
      <c r="D1661" s="258"/>
      <c r="E1661" s="258"/>
      <c r="F1661" s="300"/>
      <c r="G1661" s="171"/>
    </row>
    <row r="1662" spans="1:7" s="12" customFormat="1" x14ac:dyDescent="0.2">
      <c r="A1662" s="257"/>
      <c r="B1662" s="258"/>
      <c r="C1662" s="258"/>
      <c r="D1662" s="258"/>
      <c r="E1662" s="258"/>
      <c r="F1662" s="300"/>
      <c r="G1662" s="171"/>
    </row>
    <row r="1663" spans="1:7" s="12" customFormat="1" x14ac:dyDescent="0.2">
      <c r="A1663" s="257"/>
      <c r="B1663" s="258"/>
      <c r="C1663" s="258"/>
      <c r="D1663" s="258"/>
      <c r="E1663" s="258"/>
      <c r="F1663" s="300"/>
      <c r="G1663" s="171"/>
    </row>
    <row r="1664" spans="1:7" s="12" customFormat="1" x14ac:dyDescent="0.2">
      <c r="A1664" s="257"/>
      <c r="B1664" s="258"/>
      <c r="C1664" s="258"/>
      <c r="D1664" s="258"/>
      <c r="E1664" s="258"/>
      <c r="F1664" s="300"/>
      <c r="G1664" s="171"/>
    </row>
    <row r="1665" spans="1:7" s="12" customFormat="1" x14ac:dyDescent="0.2">
      <c r="A1665" s="257"/>
      <c r="B1665" s="258"/>
      <c r="C1665" s="258"/>
      <c r="D1665" s="258"/>
      <c r="E1665" s="258"/>
      <c r="F1665" s="300"/>
      <c r="G1665" s="171"/>
    </row>
    <row r="1666" spans="1:7" s="12" customFormat="1" x14ac:dyDescent="0.2">
      <c r="A1666" s="257"/>
      <c r="B1666" s="258"/>
      <c r="C1666" s="258"/>
      <c r="D1666" s="258"/>
      <c r="E1666" s="258"/>
      <c r="F1666" s="300"/>
      <c r="G1666" s="171"/>
    </row>
    <row r="1667" spans="1:7" s="12" customFormat="1" x14ac:dyDescent="0.2">
      <c r="A1667" s="257"/>
      <c r="B1667" s="258"/>
      <c r="C1667" s="258"/>
      <c r="D1667" s="258"/>
      <c r="E1667" s="258"/>
      <c r="F1667" s="300"/>
      <c r="G1667" s="171"/>
    </row>
    <row r="1668" spans="1:7" s="12" customFormat="1" x14ac:dyDescent="0.2">
      <c r="A1668" s="257"/>
      <c r="B1668" s="258"/>
      <c r="C1668" s="258"/>
      <c r="D1668" s="258"/>
      <c r="E1668" s="258"/>
      <c r="F1668" s="300"/>
      <c r="G1668" s="171"/>
    </row>
    <row r="1669" spans="1:7" s="12" customFormat="1" x14ac:dyDescent="0.2">
      <c r="A1669" s="257"/>
      <c r="B1669" s="258"/>
      <c r="C1669" s="258"/>
      <c r="D1669" s="258"/>
      <c r="E1669" s="258"/>
      <c r="F1669" s="300"/>
      <c r="G1669" s="171"/>
    </row>
    <row r="1670" spans="1:7" s="12" customFormat="1" x14ac:dyDescent="0.2">
      <c r="A1670" s="257"/>
      <c r="B1670" s="258"/>
      <c r="C1670" s="258"/>
      <c r="D1670" s="258"/>
      <c r="E1670" s="258"/>
      <c r="F1670" s="300"/>
      <c r="G1670" s="171"/>
    </row>
    <row r="1671" spans="1:7" s="12" customFormat="1" x14ac:dyDescent="0.2">
      <c r="A1671" s="257"/>
      <c r="B1671" s="258"/>
      <c r="C1671" s="258"/>
      <c r="D1671" s="258"/>
      <c r="E1671" s="258"/>
      <c r="F1671" s="300"/>
      <c r="G1671" s="171"/>
    </row>
    <row r="1672" spans="1:7" s="12" customFormat="1" x14ac:dyDescent="0.2">
      <c r="A1672" s="257"/>
      <c r="B1672" s="258"/>
      <c r="C1672" s="258"/>
      <c r="D1672" s="258"/>
      <c r="E1672" s="258"/>
      <c r="F1672" s="300"/>
      <c r="G1672" s="171"/>
    </row>
    <row r="1673" spans="1:7" s="12" customFormat="1" x14ac:dyDescent="0.2">
      <c r="A1673" s="257"/>
      <c r="B1673" s="258"/>
      <c r="C1673" s="258"/>
      <c r="D1673" s="258"/>
      <c r="E1673" s="258"/>
      <c r="F1673" s="300"/>
      <c r="G1673" s="171"/>
    </row>
    <row r="1674" spans="1:7" s="12" customFormat="1" x14ac:dyDescent="0.2">
      <c r="A1674" s="257"/>
      <c r="B1674" s="258"/>
      <c r="C1674" s="258"/>
      <c r="D1674" s="258"/>
      <c r="E1674" s="258"/>
      <c r="F1674" s="300"/>
      <c r="G1674" s="171"/>
    </row>
    <row r="1675" spans="1:7" s="12" customFormat="1" x14ac:dyDescent="0.2">
      <c r="A1675" s="257"/>
      <c r="B1675" s="258"/>
      <c r="C1675" s="258"/>
      <c r="D1675" s="258"/>
      <c r="E1675" s="258"/>
      <c r="F1675" s="300"/>
      <c r="G1675" s="171"/>
    </row>
    <row r="1676" spans="1:7" s="12" customFormat="1" x14ac:dyDescent="0.2">
      <c r="A1676" s="257"/>
      <c r="B1676" s="258"/>
      <c r="C1676" s="258"/>
      <c r="D1676" s="258"/>
      <c r="E1676" s="258"/>
      <c r="F1676" s="300"/>
      <c r="G1676" s="171"/>
    </row>
    <row r="1677" spans="1:7" s="12" customFormat="1" x14ac:dyDescent="0.2">
      <c r="A1677" s="257"/>
      <c r="B1677" s="258"/>
      <c r="C1677" s="258"/>
      <c r="D1677" s="258"/>
      <c r="E1677" s="258"/>
      <c r="F1677" s="300"/>
      <c r="G1677" s="171"/>
    </row>
    <row r="1678" spans="1:7" s="12" customFormat="1" x14ac:dyDescent="0.2">
      <c r="A1678" s="257"/>
      <c r="B1678" s="258"/>
      <c r="C1678" s="258"/>
      <c r="D1678" s="258"/>
      <c r="E1678" s="258"/>
      <c r="F1678" s="300"/>
      <c r="G1678" s="171"/>
    </row>
    <row r="1679" spans="1:7" s="12" customFormat="1" x14ac:dyDescent="0.2">
      <c r="A1679" s="257"/>
      <c r="B1679" s="258"/>
      <c r="C1679" s="258"/>
      <c r="D1679" s="258"/>
      <c r="E1679" s="258"/>
      <c r="F1679" s="300"/>
      <c r="G1679" s="171"/>
    </row>
    <row r="1680" spans="1:7" s="12" customFormat="1" x14ac:dyDescent="0.2">
      <c r="A1680" s="257"/>
      <c r="B1680" s="258"/>
      <c r="C1680" s="258"/>
      <c r="D1680" s="258"/>
      <c r="E1680" s="258"/>
      <c r="F1680" s="300"/>
      <c r="G1680" s="171"/>
    </row>
    <row r="1681" spans="1:7" s="12" customFormat="1" x14ac:dyDescent="0.2">
      <c r="A1681" s="257"/>
      <c r="B1681" s="258"/>
      <c r="C1681" s="258"/>
      <c r="D1681" s="258"/>
      <c r="E1681" s="258"/>
      <c r="F1681" s="300"/>
      <c r="G1681" s="171"/>
    </row>
    <row r="1682" spans="1:7" s="12" customFormat="1" x14ac:dyDescent="0.2">
      <c r="A1682" s="257"/>
      <c r="B1682" s="258"/>
      <c r="C1682" s="258"/>
      <c r="D1682" s="258"/>
      <c r="E1682" s="258"/>
      <c r="F1682" s="300"/>
      <c r="G1682" s="171"/>
    </row>
    <row r="1683" spans="1:7" s="12" customFormat="1" x14ac:dyDescent="0.2">
      <c r="A1683" s="257"/>
      <c r="B1683" s="258"/>
      <c r="C1683" s="258"/>
      <c r="D1683" s="258"/>
      <c r="E1683" s="258"/>
      <c r="F1683" s="300"/>
      <c r="G1683" s="171"/>
    </row>
    <row r="1684" spans="1:7" s="12" customFormat="1" x14ac:dyDescent="0.2">
      <c r="A1684" s="257"/>
      <c r="B1684" s="258"/>
      <c r="C1684" s="258"/>
      <c r="D1684" s="258"/>
      <c r="E1684" s="258"/>
      <c r="F1684" s="300"/>
      <c r="G1684" s="171"/>
    </row>
    <row r="1685" spans="1:7" s="12" customFormat="1" x14ac:dyDescent="0.2">
      <c r="A1685" s="257"/>
      <c r="B1685" s="258"/>
      <c r="C1685" s="258"/>
      <c r="D1685" s="258"/>
      <c r="E1685" s="258"/>
      <c r="F1685" s="300"/>
      <c r="G1685" s="171"/>
    </row>
    <row r="1686" spans="1:7" s="12" customFormat="1" x14ac:dyDescent="0.2">
      <c r="A1686" s="257"/>
      <c r="B1686" s="258"/>
      <c r="C1686" s="258"/>
      <c r="D1686" s="258"/>
      <c r="E1686" s="258"/>
      <c r="F1686" s="300"/>
      <c r="G1686" s="171"/>
    </row>
    <row r="1687" spans="1:7" s="12" customFormat="1" x14ac:dyDescent="0.2">
      <c r="A1687" s="257"/>
      <c r="B1687" s="258"/>
      <c r="C1687" s="258"/>
      <c r="D1687" s="258"/>
      <c r="E1687" s="258"/>
      <c r="F1687" s="300"/>
      <c r="G1687" s="171"/>
    </row>
    <row r="1688" spans="1:7" s="12" customFormat="1" x14ac:dyDescent="0.2">
      <c r="A1688" s="257"/>
      <c r="B1688" s="258"/>
      <c r="C1688" s="258"/>
      <c r="D1688" s="258"/>
      <c r="E1688" s="258"/>
      <c r="F1688" s="300"/>
      <c r="G1688" s="171"/>
    </row>
    <row r="1689" spans="1:7" s="12" customFormat="1" x14ac:dyDescent="0.2">
      <c r="A1689" s="257"/>
      <c r="B1689" s="258"/>
      <c r="C1689" s="258"/>
      <c r="D1689" s="258"/>
      <c r="E1689" s="258"/>
      <c r="F1689" s="300"/>
      <c r="G1689" s="171"/>
    </row>
    <row r="1690" spans="1:7" s="12" customFormat="1" x14ac:dyDescent="0.2">
      <c r="A1690" s="257"/>
      <c r="B1690" s="258"/>
      <c r="C1690" s="258"/>
      <c r="D1690" s="258"/>
      <c r="E1690" s="258"/>
      <c r="F1690" s="300"/>
      <c r="G1690" s="171"/>
    </row>
    <row r="1691" spans="1:7" s="12" customFormat="1" x14ac:dyDescent="0.2">
      <c r="A1691" s="257"/>
      <c r="B1691" s="258"/>
      <c r="C1691" s="258"/>
      <c r="D1691" s="258"/>
      <c r="E1691" s="258"/>
      <c r="F1691" s="300"/>
      <c r="G1691" s="171"/>
    </row>
    <row r="1692" spans="1:7" s="12" customFormat="1" x14ac:dyDescent="0.2">
      <c r="A1692" s="257"/>
      <c r="B1692" s="258"/>
      <c r="C1692" s="258"/>
      <c r="D1692" s="258"/>
      <c r="E1692" s="258"/>
      <c r="F1692" s="300"/>
      <c r="G1692" s="171"/>
    </row>
    <row r="1693" spans="1:7" s="12" customFormat="1" x14ac:dyDescent="0.2">
      <c r="A1693" s="257"/>
      <c r="B1693" s="258"/>
      <c r="C1693" s="258"/>
      <c r="D1693" s="258"/>
      <c r="E1693" s="258"/>
      <c r="F1693" s="300"/>
      <c r="G1693" s="171"/>
    </row>
    <row r="1694" spans="1:7" s="12" customFormat="1" x14ac:dyDescent="0.2">
      <c r="A1694" s="257"/>
      <c r="B1694" s="258"/>
      <c r="C1694" s="258"/>
      <c r="D1694" s="258"/>
      <c r="E1694" s="258"/>
      <c r="F1694" s="300"/>
      <c r="G1694" s="171"/>
    </row>
    <row r="1695" spans="1:7" s="12" customFormat="1" x14ac:dyDescent="0.2">
      <c r="A1695" s="257"/>
      <c r="B1695" s="258"/>
      <c r="C1695" s="258"/>
      <c r="D1695" s="258"/>
      <c r="E1695" s="258"/>
      <c r="F1695" s="300"/>
      <c r="G1695" s="171"/>
    </row>
    <row r="1696" spans="1:7" s="12" customFormat="1" x14ac:dyDescent="0.2">
      <c r="A1696" s="257"/>
      <c r="B1696" s="258"/>
      <c r="C1696" s="258"/>
      <c r="D1696" s="258"/>
      <c r="E1696" s="258"/>
      <c r="F1696" s="300"/>
      <c r="G1696" s="171"/>
    </row>
    <row r="1697" spans="1:7" s="12" customFormat="1" x14ac:dyDescent="0.2">
      <c r="A1697" s="257"/>
      <c r="B1697" s="258"/>
      <c r="C1697" s="258"/>
      <c r="D1697" s="258"/>
      <c r="E1697" s="258"/>
      <c r="F1697" s="300"/>
      <c r="G1697" s="171"/>
    </row>
    <row r="1698" spans="1:7" s="12" customFormat="1" x14ac:dyDescent="0.2">
      <c r="A1698" s="257"/>
      <c r="B1698" s="258"/>
      <c r="C1698" s="258"/>
      <c r="D1698" s="258"/>
      <c r="E1698" s="258"/>
      <c r="F1698" s="300"/>
      <c r="G1698" s="171"/>
    </row>
    <row r="1699" spans="1:7" s="12" customFormat="1" x14ac:dyDescent="0.2">
      <c r="A1699" s="257"/>
      <c r="B1699" s="258"/>
      <c r="C1699" s="258"/>
      <c r="D1699" s="258"/>
      <c r="E1699" s="258"/>
      <c r="F1699" s="300"/>
      <c r="G1699" s="171"/>
    </row>
    <row r="1700" spans="1:7" s="12" customFormat="1" x14ac:dyDescent="0.2">
      <c r="A1700" s="257"/>
      <c r="B1700" s="258"/>
      <c r="C1700" s="258"/>
      <c r="D1700" s="258"/>
      <c r="E1700" s="258"/>
      <c r="F1700" s="300"/>
      <c r="G1700" s="171"/>
    </row>
    <row r="1701" spans="1:7" s="12" customFormat="1" x14ac:dyDescent="0.2">
      <c r="A1701" s="257"/>
      <c r="B1701" s="258"/>
      <c r="C1701" s="258"/>
      <c r="D1701" s="258"/>
      <c r="E1701" s="258"/>
      <c r="F1701" s="300"/>
      <c r="G1701" s="171"/>
    </row>
    <row r="1702" spans="1:7" s="12" customFormat="1" x14ac:dyDescent="0.2">
      <c r="A1702" s="257"/>
      <c r="B1702" s="258"/>
      <c r="C1702" s="258"/>
      <c r="D1702" s="258"/>
      <c r="E1702" s="258"/>
      <c r="F1702" s="300"/>
      <c r="G1702" s="171"/>
    </row>
    <row r="1703" spans="1:7" s="12" customFormat="1" x14ac:dyDescent="0.2">
      <c r="A1703" s="257"/>
      <c r="B1703" s="258"/>
      <c r="C1703" s="258"/>
      <c r="D1703" s="258"/>
      <c r="E1703" s="258"/>
      <c r="F1703" s="300"/>
      <c r="G1703" s="171"/>
    </row>
    <row r="1704" spans="1:7" s="12" customFormat="1" x14ac:dyDescent="0.2">
      <c r="A1704" s="257"/>
      <c r="B1704" s="258"/>
      <c r="C1704" s="258"/>
      <c r="D1704" s="258"/>
      <c r="E1704" s="258"/>
      <c r="F1704" s="300"/>
      <c r="G1704" s="171"/>
    </row>
    <row r="1705" spans="1:7" s="12" customFormat="1" x14ac:dyDescent="0.2">
      <c r="A1705" s="257"/>
      <c r="B1705" s="258"/>
      <c r="C1705" s="258"/>
      <c r="D1705" s="258"/>
      <c r="E1705" s="258"/>
      <c r="F1705" s="300"/>
      <c r="G1705" s="171"/>
    </row>
    <row r="1706" spans="1:7" s="12" customFormat="1" x14ac:dyDescent="0.2">
      <c r="A1706" s="257"/>
      <c r="B1706" s="258"/>
      <c r="C1706" s="258"/>
      <c r="D1706" s="258"/>
      <c r="E1706" s="258"/>
      <c r="F1706" s="300"/>
      <c r="G1706" s="171"/>
    </row>
    <row r="1707" spans="1:7" s="12" customFormat="1" x14ac:dyDescent="0.2">
      <c r="A1707" s="257"/>
      <c r="B1707" s="258"/>
      <c r="C1707" s="258"/>
      <c r="D1707" s="258"/>
      <c r="E1707" s="258"/>
      <c r="F1707" s="300"/>
      <c r="G1707" s="171"/>
    </row>
    <row r="1708" spans="1:7" s="12" customFormat="1" x14ac:dyDescent="0.2">
      <c r="A1708" s="257"/>
      <c r="B1708" s="258"/>
      <c r="C1708" s="258"/>
      <c r="D1708" s="258"/>
      <c r="E1708" s="258"/>
      <c r="F1708" s="300"/>
      <c r="G1708" s="171"/>
    </row>
    <row r="1709" spans="1:7" s="12" customFormat="1" x14ac:dyDescent="0.2">
      <c r="A1709" s="257"/>
      <c r="B1709" s="258"/>
      <c r="C1709" s="258"/>
      <c r="D1709" s="258"/>
      <c r="E1709" s="258"/>
      <c r="F1709" s="300"/>
      <c r="G1709" s="171"/>
    </row>
    <row r="1710" spans="1:7" s="12" customFormat="1" x14ac:dyDescent="0.2">
      <c r="A1710" s="257"/>
      <c r="B1710" s="258"/>
      <c r="C1710" s="258"/>
      <c r="D1710" s="258"/>
      <c r="E1710" s="258"/>
      <c r="F1710" s="300"/>
      <c r="G1710" s="171"/>
    </row>
    <row r="1711" spans="1:7" s="12" customFormat="1" x14ac:dyDescent="0.2">
      <c r="A1711" s="257"/>
      <c r="B1711" s="258"/>
      <c r="C1711" s="258"/>
      <c r="D1711" s="258"/>
      <c r="E1711" s="258"/>
      <c r="F1711" s="300"/>
      <c r="G1711" s="171"/>
    </row>
    <row r="1712" spans="1:7" s="12" customFormat="1" x14ac:dyDescent="0.2">
      <c r="A1712" s="257"/>
      <c r="B1712" s="258"/>
      <c r="C1712" s="258"/>
      <c r="D1712" s="258"/>
      <c r="E1712" s="258"/>
      <c r="F1712" s="300"/>
      <c r="G1712" s="171"/>
    </row>
    <row r="1713" spans="1:7" s="12" customFormat="1" x14ac:dyDescent="0.2">
      <c r="A1713" s="257"/>
      <c r="B1713" s="258"/>
      <c r="C1713" s="258"/>
      <c r="D1713" s="258"/>
      <c r="E1713" s="258"/>
      <c r="F1713" s="300"/>
      <c r="G1713" s="171"/>
    </row>
    <row r="1714" spans="1:7" s="12" customFormat="1" x14ac:dyDescent="0.2">
      <c r="A1714" s="257"/>
      <c r="B1714" s="258"/>
      <c r="C1714" s="258"/>
      <c r="D1714" s="258"/>
      <c r="E1714" s="258"/>
      <c r="F1714" s="300"/>
      <c r="G1714" s="171"/>
    </row>
    <row r="1715" spans="1:7" s="12" customFormat="1" x14ac:dyDescent="0.2">
      <c r="A1715" s="257"/>
      <c r="B1715" s="258"/>
      <c r="C1715" s="258"/>
      <c r="D1715" s="258"/>
      <c r="E1715" s="258"/>
      <c r="F1715" s="300"/>
      <c r="G1715" s="171"/>
    </row>
    <row r="1716" spans="1:7" s="12" customFormat="1" x14ac:dyDescent="0.2">
      <c r="A1716" s="257"/>
      <c r="B1716" s="258"/>
      <c r="C1716" s="258"/>
      <c r="D1716" s="258"/>
      <c r="E1716" s="258"/>
      <c r="F1716" s="300"/>
      <c r="G1716" s="171"/>
    </row>
  </sheetData>
  <pageMargins left="0.75" right="0.75" top="1" bottom="1" header="0.5" footer="0.5"/>
  <pageSetup paperSize="9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inputs</vt:lpstr>
      <vt:lpstr>inflationCurves</vt:lpstr>
      <vt:lpstr>Comparisons</vt:lpstr>
      <vt:lpstr>Forecasts</vt:lpstr>
      <vt:lpstr>Charts</vt:lpstr>
      <vt:lpstr>Output</vt:lpstr>
      <vt:lpstr>PLLU Short-Term Model</vt:lpstr>
      <vt:lpstr>DZCV Short-Term Model</vt:lpstr>
      <vt:lpstr>Charts!Print_Area</vt:lpstr>
      <vt:lpstr>RPILdate</vt:lpstr>
      <vt:lpstr>Section1</vt:lpstr>
      <vt:lpstr>Section2</vt:lpstr>
      <vt:lpstr>Section3</vt:lpstr>
      <vt:lpstr>Today</vt:lpstr>
    </vt:vector>
  </TitlesOfParts>
  <Company>Enserch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Admin</dc:creator>
  <cp:lastModifiedBy>Jan Havlíček</cp:lastModifiedBy>
  <cp:lastPrinted>2000-03-16T15:03:47Z</cp:lastPrinted>
  <dcterms:created xsi:type="dcterms:W3CDTF">1996-10-01T07:20:43Z</dcterms:created>
  <dcterms:modified xsi:type="dcterms:W3CDTF">2023-09-19T16:50:44Z</dcterms:modified>
</cp:coreProperties>
</file>