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78A94-44F7-494F-8EFD-90657DE0C5C5}" xr6:coauthVersionLast="47" xr6:coauthVersionMax="47" xr10:uidLastSave="{00000000-0000-0000-0000-000000000000}"/>
  <bookViews>
    <workbookView xWindow="-120" yWindow="-120" windowWidth="38640" windowHeight="15720"/>
  </bookViews>
  <sheets>
    <sheet name="Caps" sheetId="3" r:id="rId1"/>
    <sheet name="Prices" sheetId="1" r:id="rId2"/>
  </sheets>
  <definedNames>
    <definedName name="ASTRIP">[0]!ASTRIP</definedName>
    <definedName name="ASV">[0]!ASV</definedName>
    <definedName name="FOREX">[0]!FOREX</definedName>
    <definedName name="_xlnm.Print_Area" localSheetId="0">Caps!$A$1:$X$60</definedName>
  </definedNames>
  <calcPr calcId="0" calcOnSave="0"/>
</workbook>
</file>

<file path=xl/calcChain.xml><?xml version="1.0" encoding="utf-8"?>
<calcChain xmlns="http://schemas.openxmlformats.org/spreadsheetml/2006/main">
  <c r="D10" i="3" l="1"/>
  <c r="F10" i="3"/>
  <c r="G10" i="3"/>
  <c r="N10" i="3"/>
  <c r="D11" i="3"/>
  <c r="E11" i="3"/>
  <c r="F11" i="3"/>
  <c r="G11" i="3"/>
  <c r="N11" i="3"/>
  <c r="D12" i="3"/>
  <c r="E12" i="3"/>
  <c r="F12" i="3"/>
  <c r="G12" i="3"/>
  <c r="N12" i="3"/>
  <c r="D13" i="3"/>
  <c r="E13" i="3"/>
  <c r="F13" i="3"/>
  <c r="G13" i="3"/>
  <c r="N13" i="3"/>
  <c r="D14" i="3"/>
  <c r="E14" i="3"/>
  <c r="F14" i="3"/>
  <c r="G14" i="3"/>
  <c r="N14" i="3"/>
  <c r="D15" i="3"/>
  <c r="E15" i="3"/>
  <c r="F15" i="3"/>
  <c r="G15" i="3"/>
  <c r="N15" i="3"/>
  <c r="D16" i="3"/>
  <c r="E16" i="3"/>
  <c r="F16" i="3"/>
  <c r="G16" i="3"/>
  <c r="N16" i="3"/>
  <c r="D17" i="3"/>
  <c r="E17" i="3"/>
  <c r="F17" i="3"/>
  <c r="G17" i="3"/>
  <c r="N17" i="3"/>
  <c r="D18" i="3"/>
  <c r="E18" i="3"/>
  <c r="F18" i="3"/>
  <c r="G18" i="3"/>
  <c r="N18" i="3"/>
  <c r="D19" i="3"/>
  <c r="E19" i="3"/>
  <c r="F19" i="3"/>
  <c r="G19" i="3"/>
  <c r="N19" i="3"/>
  <c r="D20" i="3"/>
  <c r="E20" i="3"/>
  <c r="F20" i="3"/>
  <c r="G20" i="3"/>
  <c r="N20" i="3"/>
  <c r="D21" i="3"/>
  <c r="E21" i="3"/>
  <c r="F21" i="3"/>
  <c r="G21" i="3"/>
  <c r="N21" i="3"/>
  <c r="J23" i="3"/>
  <c r="O23" i="3"/>
  <c r="J24" i="3"/>
  <c r="O24" i="3"/>
  <c r="K28" i="3"/>
  <c r="B30" i="3"/>
  <c r="D30" i="3"/>
  <c r="F30" i="3"/>
  <c r="H30" i="3"/>
  <c r="J30" i="3"/>
  <c r="L30" i="3"/>
  <c r="N30" i="3"/>
  <c r="B31" i="3"/>
  <c r="D31" i="3"/>
  <c r="F31" i="3"/>
  <c r="H31" i="3"/>
  <c r="J31" i="3"/>
  <c r="L31" i="3"/>
  <c r="N31" i="3"/>
  <c r="B32" i="3"/>
  <c r="D32" i="3"/>
  <c r="F32" i="3"/>
  <c r="H32" i="3"/>
  <c r="J32" i="3"/>
  <c r="L32" i="3"/>
  <c r="N32" i="3"/>
  <c r="B33" i="3"/>
  <c r="D33" i="3"/>
  <c r="F33" i="3"/>
  <c r="H33" i="3"/>
  <c r="J33" i="3"/>
  <c r="L33" i="3"/>
  <c r="N33" i="3"/>
  <c r="B34" i="3"/>
  <c r="D34" i="3"/>
  <c r="F34" i="3"/>
  <c r="H34" i="3"/>
  <c r="J34" i="3"/>
  <c r="L34" i="3"/>
  <c r="N34" i="3"/>
  <c r="B35" i="3"/>
  <c r="D35" i="3"/>
  <c r="F35" i="3"/>
  <c r="H35" i="3"/>
  <c r="J35" i="3"/>
  <c r="L35" i="3"/>
  <c r="N35" i="3"/>
  <c r="B36" i="3"/>
  <c r="D36" i="3"/>
  <c r="F36" i="3"/>
  <c r="H36" i="3"/>
  <c r="J36" i="3"/>
  <c r="L36" i="3"/>
  <c r="N36" i="3"/>
  <c r="B37" i="3"/>
  <c r="D37" i="3"/>
  <c r="F37" i="3"/>
  <c r="H37" i="3"/>
  <c r="J37" i="3"/>
  <c r="L37" i="3"/>
  <c r="N37" i="3"/>
  <c r="B38" i="3"/>
  <c r="D38" i="3"/>
  <c r="F38" i="3"/>
  <c r="H38" i="3"/>
  <c r="J38" i="3"/>
  <c r="L38" i="3"/>
  <c r="N38" i="3"/>
  <c r="B39" i="3"/>
  <c r="D39" i="3"/>
  <c r="F39" i="3"/>
  <c r="H39" i="3"/>
  <c r="J39" i="3"/>
  <c r="L39" i="3"/>
  <c r="N39" i="3"/>
  <c r="B40" i="3"/>
  <c r="D40" i="3"/>
  <c r="F40" i="3"/>
  <c r="H40" i="3"/>
  <c r="J40" i="3"/>
  <c r="L40" i="3"/>
  <c r="N40" i="3"/>
  <c r="B41" i="3"/>
  <c r="D41" i="3"/>
  <c r="F41" i="3"/>
  <c r="H41" i="3"/>
  <c r="J41" i="3"/>
  <c r="L41" i="3"/>
  <c r="N41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C44" i="3"/>
  <c r="E44" i="3"/>
  <c r="G44" i="3"/>
  <c r="I44" i="3"/>
  <c r="K44" i="3"/>
  <c r="M44" i="3"/>
  <c r="O44" i="3"/>
  <c r="E2" i="1"/>
  <c r="F2" i="1"/>
  <c r="G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</calcChain>
</file>

<file path=xl/comments1.xml><?xml version="1.0" encoding="utf-8"?>
<comments xmlns="http://schemas.openxmlformats.org/spreadsheetml/2006/main">
  <authors>
    <author>P.V.Krishnarao</author>
  </authors>
  <commentList>
    <comment ref="J10" authorId="0" shapeId="0">
      <text>
        <r>
          <rPr>
            <b/>
            <sz val="8"/>
            <color indexed="81"/>
            <rFont val="Tahoma"/>
          </rPr>
          <t>P.V.Krishnarao:</t>
        </r>
        <r>
          <rPr>
            <sz val="8"/>
            <color indexed="81"/>
            <rFont val="Tahoma"/>
          </rPr>
          <t xml:space="preserve">
=EURO($C10,$D10,$E10,$F10,$G10,$H10-$E$5,$I10,0)</t>
        </r>
      </text>
    </comment>
  </commentList>
</comments>
</file>

<file path=xl/sharedStrings.xml><?xml version="1.0" encoding="utf-8"?>
<sst xmlns="http://schemas.openxmlformats.org/spreadsheetml/2006/main" count="55" uniqueCount="31">
  <si>
    <t>Fuel Prices - Naphtha</t>
  </si>
  <si>
    <t>Months</t>
  </si>
  <si>
    <t>Naphtha FOB AG</t>
  </si>
  <si>
    <t>($/MT)</t>
  </si>
  <si>
    <t>Log-Return</t>
  </si>
  <si>
    <t>Trailing 2-Year Volatility</t>
  </si>
  <si>
    <t>10-Year</t>
  </si>
  <si>
    <t>5-Year</t>
  </si>
  <si>
    <t>2-Year</t>
  </si>
  <si>
    <t>Annual Volatility</t>
  </si>
  <si>
    <t>Fwd Price</t>
  </si>
  <si>
    <t>Strike</t>
  </si>
  <si>
    <t>Ann.IntRt</t>
  </si>
  <si>
    <t>Yield</t>
  </si>
  <si>
    <t>Ann.Vol</t>
  </si>
  <si>
    <t>Call=1/Put=0</t>
  </si>
  <si>
    <t>Month</t>
  </si>
  <si>
    <t>Valuation Date</t>
  </si>
  <si>
    <t>Cap Strike</t>
  </si>
  <si>
    <t>Premium</t>
  </si>
  <si>
    <t>Expiration Dt</t>
  </si>
  <si>
    <t>At-the-money Caps: Cap Strike = Forward Price</t>
  </si>
  <si>
    <t>Option Premiums for Different Cap Levels</t>
  </si>
  <si>
    <t>Average</t>
  </si>
  <si>
    <t>OTM</t>
  </si>
  <si>
    <t>Valuation of Monthly Caps on Naptha</t>
  </si>
  <si>
    <t>Const.Cap</t>
  </si>
  <si>
    <t>% of Price</t>
  </si>
  <si>
    <t>Premium/Forward Price</t>
  </si>
  <si>
    <t>Average Premium ($/MT)</t>
  </si>
  <si>
    <t>ATM Caps: Strike = Forward Price = 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</si>
</sst>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name val="Arial"/>
    </font>
    <font>
      <b/>
      <sz val="10"/>
      <color indexed="50"/>
      <name val="Arial"/>
    </font>
    <font>
      <b/>
      <sz val="9"/>
      <color indexed="56"/>
      <name val="Times New Roman"/>
      <family val="1"/>
    </font>
    <font>
      <sz val="10"/>
      <color indexed="50"/>
      <name val="Arial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17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right"/>
    </xf>
    <xf numFmtId="43" fontId="0" fillId="0" borderId="0" xfId="1" applyFont="1" applyAlignment="1">
      <alignment horizontal="center"/>
    </xf>
    <xf numFmtId="164" fontId="0" fillId="0" borderId="0" xfId="2" applyNumberFormat="1" applyFont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Continuous"/>
    </xf>
    <xf numFmtId="0" fontId="5" fillId="2" borderId="0" xfId="0" applyFont="1" applyFill="1"/>
    <xf numFmtId="0" fontId="4" fillId="0" borderId="0" xfId="0" applyFont="1"/>
    <xf numFmtId="0" fontId="0" fillId="3" borderId="0" xfId="0" applyFill="1"/>
    <xf numFmtId="0" fontId="8" fillId="3" borderId="0" xfId="0" applyFont="1" applyFill="1"/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2" borderId="0" xfId="0" quotePrefix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" fontId="0" fillId="0" borderId="2" xfId="0" applyNumberFormat="1" applyFill="1" applyBorder="1" applyAlignment="1">
      <alignment horizontal="center"/>
    </xf>
    <xf numFmtId="15" fontId="0" fillId="0" borderId="2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9" fontId="0" fillId="0" borderId="2" xfId="1" applyNumberFormat="1" applyFont="1" applyFill="1" applyBorder="1" applyAlignment="1">
      <alignment horizontal="center"/>
    </xf>
    <xf numFmtId="14" fontId="11" fillId="0" borderId="3" xfId="0" applyNumberFormat="1" applyFont="1" applyFill="1" applyBorder="1"/>
    <xf numFmtId="0" fontId="11" fillId="2" borderId="0" xfId="0" applyFont="1" applyFill="1"/>
    <xf numFmtId="0" fontId="9" fillId="2" borderId="0" xfId="0" applyFont="1" applyFill="1" applyAlignment="1">
      <alignment horizontal="centerContinuous"/>
    </xf>
    <xf numFmtId="0" fontId="12" fillId="3" borderId="0" xfId="0" applyFont="1" applyFill="1"/>
    <xf numFmtId="39" fontId="9" fillId="0" borderId="2" xfId="0" applyNumberFormat="1" applyFont="1" applyFill="1" applyBorder="1" applyAlignment="1">
      <alignment horizontal="center"/>
    </xf>
    <xf numFmtId="9" fontId="1" fillId="0" borderId="2" xfId="2" applyNumberFormat="1" applyFill="1" applyBorder="1" applyAlignment="1">
      <alignment horizontal="center"/>
    </xf>
    <xf numFmtId="9" fontId="1" fillId="0" borderId="2" xfId="2" applyNumberFormat="1" applyFont="1" applyFill="1" applyBorder="1" applyAlignment="1">
      <alignment horizontal="center"/>
    </xf>
    <xf numFmtId="0" fontId="0" fillId="2" borderId="4" xfId="0" applyFill="1" applyBorder="1"/>
    <xf numFmtId="0" fontId="13" fillId="2" borderId="5" xfId="0" applyFont="1" applyFill="1" applyBorder="1"/>
    <xf numFmtId="0" fontId="13" fillId="2" borderId="5" xfId="0" applyFont="1" applyFill="1" applyBorder="1" applyAlignment="1">
      <alignment horizontal="centerContinuous"/>
    </xf>
    <xf numFmtId="0" fontId="0" fillId="2" borderId="5" xfId="0" applyFill="1" applyBorder="1"/>
    <xf numFmtId="0" fontId="0" fillId="2" borderId="3" xfId="0" applyFill="1" applyBorder="1"/>
    <xf numFmtId="0" fontId="9" fillId="2" borderId="0" xfId="0" applyFont="1" applyFill="1" applyAlignment="1">
      <alignment horizontal="right"/>
    </xf>
    <xf numFmtId="9" fontId="9" fillId="4" borderId="6" xfId="0" applyNumberFormat="1" applyFont="1" applyFill="1" applyBorder="1" applyAlignment="1">
      <alignment horizontal="center"/>
    </xf>
    <xf numFmtId="9" fontId="9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39" fontId="0" fillId="0" borderId="10" xfId="1" applyNumberFormat="1" applyFont="1" applyFill="1" applyBorder="1" applyAlignment="1">
      <alignment horizontal="center"/>
    </xf>
    <xf numFmtId="39" fontId="0" fillId="0" borderId="11" xfId="1" applyNumberFormat="1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/>
    </xf>
    <xf numFmtId="9" fontId="9" fillId="2" borderId="12" xfId="0" applyNumberFormat="1" applyFont="1" applyFill="1" applyBorder="1"/>
    <xf numFmtId="0" fontId="13" fillId="2" borderId="12" xfId="0" applyFont="1" applyFill="1" applyBorder="1"/>
    <xf numFmtId="0" fontId="13" fillId="2" borderId="12" xfId="0" applyFont="1" applyFill="1" applyBorder="1" applyAlignment="1">
      <alignment horizontal="centerContinuous"/>
    </xf>
    <xf numFmtId="0" fontId="0" fillId="2" borderId="12" xfId="0" applyFill="1" applyBorder="1"/>
    <xf numFmtId="0" fontId="8" fillId="2" borderId="12" xfId="0" applyFont="1" applyFill="1" applyBorder="1"/>
    <xf numFmtId="0" fontId="8" fillId="2" borderId="5" xfId="0" applyFont="1" applyFill="1" applyBorder="1"/>
    <xf numFmtId="164" fontId="4" fillId="2" borderId="0" xfId="2" applyNumberFormat="1" applyFont="1" applyFill="1"/>
    <xf numFmtId="164" fontId="3" fillId="2" borderId="0" xfId="0" applyNumberFormat="1" applyFont="1" applyFill="1" applyAlignment="1">
      <alignment horizontal="centerContinuous"/>
    </xf>
    <xf numFmtId="164" fontId="5" fillId="2" borderId="0" xfId="0" applyNumberFormat="1" applyFont="1" applyFill="1"/>
    <xf numFmtId="164" fontId="2" fillId="0" borderId="2" xfId="2" applyNumberFormat="1" applyFont="1" applyBorder="1" applyAlignment="1">
      <alignment horizontal="center"/>
    </xf>
    <xf numFmtId="164" fontId="9" fillId="0" borderId="2" xfId="2" applyNumberFormat="1" applyFont="1" applyFill="1" applyBorder="1" applyAlignment="1">
      <alignment horizontal="center"/>
    </xf>
    <xf numFmtId="39" fontId="9" fillId="3" borderId="2" xfId="0" applyNumberFormat="1" applyFont="1" applyFill="1" applyBorder="1" applyAlignment="1">
      <alignment horizontal="center"/>
    </xf>
    <xf numFmtId="164" fontId="9" fillId="3" borderId="2" xfId="2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37" fontId="0" fillId="0" borderId="10" xfId="1" applyNumberFormat="1" applyFont="1" applyFill="1" applyBorder="1" applyAlignment="1">
      <alignment horizontal="center"/>
    </xf>
    <xf numFmtId="39" fontId="9" fillId="3" borderId="10" xfId="1" applyNumberFormat="1" applyFont="1" applyFill="1" applyBorder="1" applyAlignment="1">
      <alignment horizontal="center"/>
    </xf>
    <xf numFmtId="39" fontId="9" fillId="3" borderId="11" xfId="1" applyNumberFormat="1" applyFont="1" applyFill="1" applyBorder="1" applyAlignment="1">
      <alignment horizontal="center"/>
    </xf>
    <xf numFmtId="37" fontId="9" fillId="3" borderId="10" xfId="1" applyNumberFormat="1" applyFont="1" applyFill="1" applyBorder="1" applyAlignment="1">
      <alignment horizontal="center"/>
    </xf>
    <xf numFmtId="164" fontId="9" fillId="3" borderId="15" xfId="2" applyNumberFormat="1" applyFont="1" applyFill="1" applyBorder="1" applyAlignment="1">
      <alignment horizontal="center"/>
    </xf>
    <xf numFmtId="164" fontId="9" fillId="3" borderId="16" xfId="2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Naptha Prices &amp; Volatilities</a:t>
            </a:r>
          </a:p>
        </c:rich>
      </c:tx>
      <c:layout>
        <c:manualLayout>
          <c:xMode val="edge"/>
          <c:yMode val="edge"/>
          <c:x val="0.28716904276985744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0285132382891"/>
          <c:y val="0.12232452433499479"/>
          <c:w val="0.70672097759674135"/>
          <c:h val="0.63302941343359798"/>
        </c:manualLayout>
      </c:layout>
      <c:lineChart>
        <c:grouping val="standard"/>
        <c:varyColors val="0"/>
        <c:ser>
          <c:idx val="0"/>
          <c:order val="0"/>
          <c:tx>
            <c:strRef>
              <c:f>Prices!$B$4</c:f>
              <c:strCache>
                <c:ptCount val="1"/>
                <c:pt idx="0">
                  <c:v>Naphtha FOB AG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Prices!$A$6:$A$160</c:f>
              <c:numCache>
                <c:formatCode>mmm\-yy</c:formatCode>
                <c:ptCount val="155"/>
                <c:pt idx="0">
                  <c:v>31807</c:v>
                </c:pt>
                <c:pt idx="1">
                  <c:v>31835</c:v>
                </c:pt>
                <c:pt idx="2">
                  <c:v>31867</c:v>
                </c:pt>
                <c:pt idx="3">
                  <c:v>31897</c:v>
                </c:pt>
                <c:pt idx="4">
                  <c:v>31926</c:v>
                </c:pt>
                <c:pt idx="5">
                  <c:v>31958</c:v>
                </c:pt>
                <c:pt idx="6">
                  <c:v>31989</c:v>
                </c:pt>
                <c:pt idx="7">
                  <c:v>32020</c:v>
                </c:pt>
                <c:pt idx="8">
                  <c:v>32050</c:v>
                </c:pt>
                <c:pt idx="9">
                  <c:v>32080</c:v>
                </c:pt>
                <c:pt idx="10">
                  <c:v>32111</c:v>
                </c:pt>
                <c:pt idx="11">
                  <c:v>32142</c:v>
                </c:pt>
                <c:pt idx="12">
                  <c:v>32171</c:v>
                </c:pt>
                <c:pt idx="13">
                  <c:v>32202</c:v>
                </c:pt>
                <c:pt idx="14">
                  <c:v>32233</c:v>
                </c:pt>
                <c:pt idx="15">
                  <c:v>32262</c:v>
                </c:pt>
                <c:pt idx="16">
                  <c:v>32294</c:v>
                </c:pt>
                <c:pt idx="17">
                  <c:v>32324</c:v>
                </c:pt>
                <c:pt idx="18">
                  <c:v>32353</c:v>
                </c:pt>
                <c:pt idx="19">
                  <c:v>32386</c:v>
                </c:pt>
                <c:pt idx="20">
                  <c:v>32416</c:v>
                </c:pt>
                <c:pt idx="21">
                  <c:v>32447</c:v>
                </c:pt>
                <c:pt idx="22">
                  <c:v>32477</c:v>
                </c:pt>
                <c:pt idx="23">
                  <c:v>32507</c:v>
                </c:pt>
                <c:pt idx="24">
                  <c:v>32539</c:v>
                </c:pt>
                <c:pt idx="25">
                  <c:v>32567</c:v>
                </c:pt>
                <c:pt idx="26">
                  <c:v>32598</c:v>
                </c:pt>
                <c:pt idx="27">
                  <c:v>32626</c:v>
                </c:pt>
                <c:pt idx="28">
                  <c:v>32659</c:v>
                </c:pt>
                <c:pt idx="29">
                  <c:v>32689</c:v>
                </c:pt>
                <c:pt idx="30">
                  <c:v>32720</c:v>
                </c:pt>
                <c:pt idx="31">
                  <c:v>32751</c:v>
                </c:pt>
                <c:pt idx="32">
                  <c:v>32780</c:v>
                </c:pt>
                <c:pt idx="33">
                  <c:v>32812</c:v>
                </c:pt>
                <c:pt idx="34">
                  <c:v>32842</c:v>
                </c:pt>
                <c:pt idx="35">
                  <c:v>32871</c:v>
                </c:pt>
                <c:pt idx="36">
                  <c:v>32904</c:v>
                </c:pt>
                <c:pt idx="37">
                  <c:v>32932</c:v>
                </c:pt>
                <c:pt idx="38">
                  <c:v>32962</c:v>
                </c:pt>
                <c:pt idx="39">
                  <c:v>32993</c:v>
                </c:pt>
                <c:pt idx="40">
                  <c:v>33024</c:v>
                </c:pt>
                <c:pt idx="41">
                  <c:v>33053</c:v>
                </c:pt>
                <c:pt idx="42">
                  <c:v>33085</c:v>
                </c:pt>
                <c:pt idx="43">
                  <c:v>33116</c:v>
                </c:pt>
                <c:pt idx="44">
                  <c:v>33144</c:v>
                </c:pt>
                <c:pt idx="45">
                  <c:v>33177</c:v>
                </c:pt>
                <c:pt idx="46">
                  <c:v>33207</c:v>
                </c:pt>
                <c:pt idx="47">
                  <c:v>33238</c:v>
                </c:pt>
                <c:pt idx="48">
                  <c:v>33269</c:v>
                </c:pt>
                <c:pt idx="49">
                  <c:v>33297</c:v>
                </c:pt>
                <c:pt idx="50">
                  <c:v>33326</c:v>
                </c:pt>
                <c:pt idx="51">
                  <c:v>33358</c:v>
                </c:pt>
                <c:pt idx="52">
                  <c:v>33389</c:v>
                </c:pt>
                <c:pt idx="53">
                  <c:v>33417</c:v>
                </c:pt>
                <c:pt idx="54">
                  <c:v>33450</c:v>
                </c:pt>
                <c:pt idx="55">
                  <c:v>33480</c:v>
                </c:pt>
                <c:pt idx="56">
                  <c:v>33511</c:v>
                </c:pt>
                <c:pt idx="57">
                  <c:v>33542</c:v>
                </c:pt>
                <c:pt idx="58">
                  <c:v>33571</c:v>
                </c:pt>
                <c:pt idx="59">
                  <c:v>33603</c:v>
                </c:pt>
                <c:pt idx="60">
                  <c:v>33634</c:v>
                </c:pt>
                <c:pt idx="61">
                  <c:v>33662</c:v>
                </c:pt>
                <c:pt idx="62">
                  <c:v>33694</c:v>
                </c:pt>
                <c:pt idx="63">
                  <c:v>33724</c:v>
                </c:pt>
                <c:pt idx="64">
                  <c:v>33753</c:v>
                </c:pt>
                <c:pt idx="65">
                  <c:v>33785</c:v>
                </c:pt>
                <c:pt idx="66">
                  <c:v>33816</c:v>
                </c:pt>
                <c:pt idx="67">
                  <c:v>33847</c:v>
                </c:pt>
                <c:pt idx="68">
                  <c:v>33877</c:v>
                </c:pt>
                <c:pt idx="69">
                  <c:v>33907</c:v>
                </c:pt>
                <c:pt idx="70">
                  <c:v>33938</c:v>
                </c:pt>
                <c:pt idx="71">
                  <c:v>33969</c:v>
                </c:pt>
                <c:pt idx="72">
                  <c:v>33998</c:v>
                </c:pt>
                <c:pt idx="73">
                  <c:v>34026</c:v>
                </c:pt>
                <c:pt idx="74">
                  <c:v>34059</c:v>
                </c:pt>
                <c:pt idx="75">
                  <c:v>34089</c:v>
                </c:pt>
                <c:pt idx="76">
                  <c:v>34120</c:v>
                </c:pt>
                <c:pt idx="77">
                  <c:v>34150</c:v>
                </c:pt>
                <c:pt idx="78">
                  <c:v>34180</c:v>
                </c:pt>
                <c:pt idx="79">
                  <c:v>34212</c:v>
                </c:pt>
                <c:pt idx="80">
                  <c:v>34242</c:v>
                </c:pt>
                <c:pt idx="81">
                  <c:v>34271</c:v>
                </c:pt>
                <c:pt idx="82">
                  <c:v>34303</c:v>
                </c:pt>
                <c:pt idx="83">
                  <c:v>34334</c:v>
                </c:pt>
                <c:pt idx="84">
                  <c:v>34365</c:v>
                </c:pt>
                <c:pt idx="85">
                  <c:v>34393</c:v>
                </c:pt>
                <c:pt idx="86">
                  <c:v>34424</c:v>
                </c:pt>
                <c:pt idx="87">
                  <c:v>34453</c:v>
                </c:pt>
                <c:pt idx="88">
                  <c:v>34485</c:v>
                </c:pt>
                <c:pt idx="89">
                  <c:v>34515</c:v>
                </c:pt>
                <c:pt idx="90">
                  <c:v>34544</c:v>
                </c:pt>
                <c:pt idx="91">
                  <c:v>34577</c:v>
                </c:pt>
                <c:pt idx="92">
                  <c:v>34607</c:v>
                </c:pt>
                <c:pt idx="93">
                  <c:v>34638</c:v>
                </c:pt>
                <c:pt idx="94">
                  <c:v>34668</c:v>
                </c:pt>
                <c:pt idx="95">
                  <c:v>34698</c:v>
                </c:pt>
                <c:pt idx="96">
                  <c:v>34730</c:v>
                </c:pt>
                <c:pt idx="97">
                  <c:v>34758</c:v>
                </c:pt>
                <c:pt idx="98">
                  <c:v>34789</c:v>
                </c:pt>
                <c:pt idx="99">
                  <c:v>34817</c:v>
                </c:pt>
                <c:pt idx="100">
                  <c:v>34850</c:v>
                </c:pt>
                <c:pt idx="101">
                  <c:v>34880</c:v>
                </c:pt>
                <c:pt idx="102">
                  <c:v>34911</c:v>
                </c:pt>
                <c:pt idx="103">
                  <c:v>34942</c:v>
                </c:pt>
                <c:pt idx="104">
                  <c:v>34971</c:v>
                </c:pt>
                <c:pt idx="105">
                  <c:v>35003</c:v>
                </c:pt>
                <c:pt idx="106">
                  <c:v>35033</c:v>
                </c:pt>
                <c:pt idx="107">
                  <c:v>35062</c:v>
                </c:pt>
                <c:pt idx="108">
                  <c:v>35095</c:v>
                </c:pt>
                <c:pt idx="109">
                  <c:v>35124</c:v>
                </c:pt>
                <c:pt idx="110">
                  <c:v>35153</c:v>
                </c:pt>
                <c:pt idx="111">
                  <c:v>35185</c:v>
                </c:pt>
                <c:pt idx="112">
                  <c:v>35216</c:v>
                </c:pt>
                <c:pt idx="113">
                  <c:v>35244</c:v>
                </c:pt>
                <c:pt idx="114">
                  <c:v>35277</c:v>
                </c:pt>
                <c:pt idx="115">
                  <c:v>35307</c:v>
                </c:pt>
                <c:pt idx="116">
                  <c:v>35338</c:v>
                </c:pt>
                <c:pt idx="117">
                  <c:v>35369</c:v>
                </c:pt>
                <c:pt idx="118">
                  <c:v>35398</c:v>
                </c:pt>
                <c:pt idx="119">
                  <c:v>35430</c:v>
                </c:pt>
                <c:pt idx="120">
                  <c:v>35461</c:v>
                </c:pt>
                <c:pt idx="121">
                  <c:v>35489</c:v>
                </c:pt>
                <c:pt idx="122">
                  <c:v>35520</c:v>
                </c:pt>
                <c:pt idx="123">
                  <c:v>35550</c:v>
                </c:pt>
                <c:pt idx="124">
                  <c:v>35580</c:v>
                </c:pt>
                <c:pt idx="125">
                  <c:v>35611</c:v>
                </c:pt>
                <c:pt idx="126">
                  <c:v>35642</c:v>
                </c:pt>
                <c:pt idx="127">
                  <c:v>35671</c:v>
                </c:pt>
                <c:pt idx="128">
                  <c:v>35703</c:v>
                </c:pt>
                <c:pt idx="129">
                  <c:v>35734</c:v>
                </c:pt>
                <c:pt idx="130">
                  <c:v>35762</c:v>
                </c:pt>
                <c:pt idx="131">
                  <c:v>35795</c:v>
                </c:pt>
                <c:pt idx="132">
                  <c:v>35825</c:v>
                </c:pt>
                <c:pt idx="133">
                  <c:v>35853</c:v>
                </c:pt>
                <c:pt idx="134">
                  <c:v>35885</c:v>
                </c:pt>
                <c:pt idx="135">
                  <c:v>35915</c:v>
                </c:pt>
                <c:pt idx="136">
                  <c:v>35944</c:v>
                </c:pt>
                <c:pt idx="137">
                  <c:v>35976</c:v>
                </c:pt>
                <c:pt idx="138">
                  <c:v>36007</c:v>
                </c:pt>
                <c:pt idx="139">
                  <c:v>36038</c:v>
                </c:pt>
                <c:pt idx="140">
                  <c:v>36068</c:v>
                </c:pt>
                <c:pt idx="141">
                  <c:v>36098</c:v>
                </c:pt>
                <c:pt idx="142">
                  <c:v>36129</c:v>
                </c:pt>
                <c:pt idx="143">
                  <c:v>36160</c:v>
                </c:pt>
                <c:pt idx="144">
                  <c:v>36189</c:v>
                </c:pt>
                <c:pt idx="145">
                  <c:v>36217</c:v>
                </c:pt>
                <c:pt idx="146">
                  <c:v>36250</c:v>
                </c:pt>
                <c:pt idx="147">
                  <c:v>36280</c:v>
                </c:pt>
                <c:pt idx="148">
                  <c:v>36311</c:v>
                </c:pt>
                <c:pt idx="149">
                  <c:v>36341</c:v>
                </c:pt>
                <c:pt idx="150">
                  <c:v>36371</c:v>
                </c:pt>
                <c:pt idx="151">
                  <c:v>36403</c:v>
                </c:pt>
                <c:pt idx="152">
                  <c:v>36433</c:v>
                </c:pt>
                <c:pt idx="153">
                  <c:v>36462</c:v>
                </c:pt>
                <c:pt idx="154">
                  <c:v>36493</c:v>
                </c:pt>
              </c:numCache>
            </c:numRef>
          </c:cat>
          <c:val>
            <c:numRef>
              <c:f>Prices!$B$6:$B$160</c:f>
              <c:numCache>
                <c:formatCode>0.00</c:formatCode>
                <c:ptCount val="155"/>
                <c:pt idx="0">
                  <c:v>150.28569999999999</c:v>
                </c:pt>
                <c:pt idx="1">
                  <c:v>144.02500000000001</c:v>
                </c:pt>
                <c:pt idx="2">
                  <c:v>153.75</c:v>
                </c:pt>
                <c:pt idx="3">
                  <c:v>160.0455</c:v>
                </c:pt>
                <c:pt idx="4">
                  <c:v>163.21430000000001</c:v>
                </c:pt>
                <c:pt idx="5">
                  <c:v>163.72730000000001</c:v>
                </c:pt>
                <c:pt idx="6">
                  <c:v>160.80430000000001</c:v>
                </c:pt>
                <c:pt idx="7">
                  <c:v>141.7381</c:v>
                </c:pt>
                <c:pt idx="8">
                  <c:v>135.36359999999999</c:v>
                </c:pt>
                <c:pt idx="9">
                  <c:v>140.18180000000001</c:v>
                </c:pt>
                <c:pt idx="10">
                  <c:v>131.619</c:v>
                </c:pt>
                <c:pt idx="11">
                  <c:v>121.23909999999999</c:v>
                </c:pt>
                <c:pt idx="12">
                  <c:v>123.3571</c:v>
                </c:pt>
                <c:pt idx="13">
                  <c:v>133.04759999999999</c:v>
                </c:pt>
                <c:pt idx="14">
                  <c:v>125.8913</c:v>
                </c:pt>
                <c:pt idx="15">
                  <c:v>152.42859999999999</c:v>
                </c:pt>
                <c:pt idx="16">
                  <c:v>151.68180000000001</c:v>
                </c:pt>
                <c:pt idx="17">
                  <c:v>137.7045</c:v>
                </c:pt>
                <c:pt idx="18">
                  <c:v>125.59520000000001</c:v>
                </c:pt>
                <c:pt idx="19">
                  <c:v>120.6957</c:v>
                </c:pt>
                <c:pt idx="20">
                  <c:v>111.88639999999999</c:v>
                </c:pt>
                <c:pt idx="21">
                  <c:v>105.8571</c:v>
                </c:pt>
                <c:pt idx="22">
                  <c:v>112.75</c:v>
                </c:pt>
                <c:pt idx="23">
                  <c:v>126.381</c:v>
                </c:pt>
                <c:pt idx="24">
                  <c:v>135.04759999999999</c:v>
                </c:pt>
                <c:pt idx="25">
                  <c:v>139.27500000000001</c:v>
                </c:pt>
                <c:pt idx="26">
                  <c:v>161.5909</c:v>
                </c:pt>
                <c:pt idx="27">
                  <c:v>170.1</c:v>
                </c:pt>
                <c:pt idx="28">
                  <c:v>155.4091</c:v>
                </c:pt>
                <c:pt idx="29">
                  <c:v>149.02269999999999</c:v>
                </c:pt>
                <c:pt idx="30">
                  <c:v>144.21430000000001</c:v>
                </c:pt>
                <c:pt idx="31">
                  <c:v>137.15219999999999</c:v>
                </c:pt>
                <c:pt idx="32">
                  <c:v>139.19999999999999</c:v>
                </c:pt>
                <c:pt idx="33">
                  <c:v>137.4091</c:v>
                </c:pt>
                <c:pt idx="34">
                  <c:v>134.47730000000001</c:v>
                </c:pt>
                <c:pt idx="35">
                  <c:v>146.875</c:v>
                </c:pt>
                <c:pt idx="36">
                  <c:v>156.61359999999999</c:v>
                </c:pt>
                <c:pt idx="37">
                  <c:v>158.44999999999999</c:v>
                </c:pt>
                <c:pt idx="38">
                  <c:v>159.06819999999999</c:v>
                </c:pt>
                <c:pt idx="39">
                  <c:v>149.02500000000001</c:v>
                </c:pt>
                <c:pt idx="40">
                  <c:v>137.3913</c:v>
                </c:pt>
                <c:pt idx="41">
                  <c:v>123.3095</c:v>
                </c:pt>
                <c:pt idx="42">
                  <c:v>137.63640000000001</c:v>
                </c:pt>
                <c:pt idx="43">
                  <c:v>259.6739</c:v>
                </c:pt>
                <c:pt idx="44">
                  <c:v>332.875</c:v>
                </c:pt>
                <c:pt idx="45">
                  <c:v>333.2174</c:v>
                </c:pt>
                <c:pt idx="46">
                  <c:v>273.11360000000002</c:v>
                </c:pt>
                <c:pt idx="47">
                  <c:v>251.84209999999999</c:v>
                </c:pt>
                <c:pt idx="48">
                  <c:v>257.40910000000002</c:v>
                </c:pt>
                <c:pt idx="49">
                  <c:v>193.8</c:v>
                </c:pt>
                <c:pt idx="50">
                  <c:v>189.92500000000001</c:v>
                </c:pt>
                <c:pt idx="51">
                  <c:v>184.93180000000001</c:v>
                </c:pt>
                <c:pt idx="52">
                  <c:v>193.8261</c:v>
                </c:pt>
                <c:pt idx="53">
                  <c:v>191.92500000000001</c:v>
                </c:pt>
                <c:pt idx="54">
                  <c:v>192.45650000000001</c:v>
                </c:pt>
                <c:pt idx="55">
                  <c:v>198.47730000000001</c:v>
                </c:pt>
                <c:pt idx="56">
                  <c:v>198</c:v>
                </c:pt>
                <c:pt idx="57">
                  <c:v>198.2826</c:v>
                </c:pt>
                <c:pt idx="58">
                  <c:v>199.2381</c:v>
                </c:pt>
                <c:pt idx="59">
                  <c:v>177.95240000000001</c:v>
                </c:pt>
                <c:pt idx="60">
                  <c:v>175.43180000000001</c:v>
                </c:pt>
                <c:pt idx="61">
                  <c:v>175.2</c:v>
                </c:pt>
                <c:pt idx="62">
                  <c:v>169.72730000000001</c:v>
                </c:pt>
                <c:pt idx="63">
                  <c:v>174.16669999999999</c:v>
                </c:pt>
                <c:pt idx="64">
                  <c:v>182.494</c:v>
                </c:pt>
                <c:pt idx="65">
                  <c:v>197.19319999999999</c:v>
                </c:pt>
                <c:pt idx="66">
                  <c:v>193.19569999999999</c:v>
                </c:pt>
                <c:pt idx="67">
                  <c:v>183.58330000000001</c:v>
                </c:pt>
                <c:pt idx="68">
                  <c:v>180.16480000000001</c:v>
                </c:pt>
                <c:pt idx="69">
                  <c:v>176.85230000000001</c:v>
                </c:pt>
                <c:pt idx="70">
                  <c:v>175.7381</c:v>
                </c:pt>
                <c:pt idx="71">
                  <c:v>168.30680000000001</c:v>
                </c:pt>
                <c:pt idx="72">
                  <c:v>162.0188</c:v>
                </c:pt>
                <c:pt idx="73">
                  <c:v>164.33750000000001</c:v>
                </c:pt>
                <c:pt idx="74">
                  <c:v>168.34780000000001</c:v>
                </c:pt>
                <c:pt idx="75">
                  <c:v>171.41669999999999</c:v>
                </c:pt>
                <c:pt idx="76">
                  <c:v>170.57140000000001</c:v>
                </c:pt>
                <c:pt idx="77">
                  <c:v>168.39769999999999</c:v>
                </c:pt>
                <c:pt idx="78">
                  <c:v>155.05109999999999</c:v>
                </c:pt>
                <c:pt idx="79">
                  <c:v>145.5455</c:v>
                </c:pt>
                <c:pt idx="80">
                  <c:v>130.06819999999999</c:v>
                </c:pt>
                <c:pt idx="81">
                  <c:v>137.57140000000001</c:v>
                </c:pt>
                <c:pt idx="82">
                  <c:v>130.88640000000001</c:v>
                </c:pt>
                <c:pt idx="83">
                  <c:v>114.76090000000001</c:v>
                </c:pt>
                <c:pt idx="84">
                  <c:v>114.8571</c:v>
                </c:pt>
                <c:pt idx="85">
                  <c:v>116.2375</c:v>
                </c:pt>
                <c:pt idx="86">
                  <c:v>115.9348</c:v>
                </c:pt>
                <c:pt idx="87">
                  <c:v>127.75</c:v>
                </c:pt>
                <c:pt idx="88">
                  <c:v>139.3125</c:v>
                </c:pt>
                <c:pt idx="89">
                  <c:v>144.57390000000001</c:v>
                </c:pt>
                <c:pt idx="90">
                  <c:v>152.35120000000001</c:v>
                </c:pt>
                <c:pt idx="91">
                  <c:v>153.2989</c:v>
                </c:pt>
                <c:pt idx="92">
                  <c:v>151.46019999999999</c:v>
                </c:pt>
                <c:pt idx="93">
                  <c:v>156.04759999999999</c:v>
                </c:pt>
                <c:pt idx="94">
                  <c:v>157.80680000000001</c:v>
                </c:pt>
                <c:pt idx="95">
                  <c:v>157.83330000000001</c:v>
                </c:pt>
                <c:pt idx="96">
                  <c:v>153.98750000000001</c:v>
                </c:pt>
                <c:pt idx="97">
                  <c:v>153.97370000000001</c:v>
                </c:pt>
                <c:pt idx="98">
                  <c:v>158.36359999999999</c:v>
                </c:pt>
                <c:pt idx="99">
                  <c:v>165.1421</c:v>
                </c:pt>
                <c:pt idx="100">
                  <c:v>167.08150000000001</c:v>
                </c:pt>
                <c:pt idx="101">
                  <c:v>161.517</c:v>
                </c:pt>
                <c:pt idx="102">
                  <c:v>147.40479999999999</c:v>
                </c:pt>
                <c:pt idx="103">
                  <c:v>140.88640000000001</c:v>
                </c:pt>
                <c:pt idx="104">
                  <c:v>142.32740000000001</c:v>
                </c:pt>
                <c:pt idx="105">
                  <c:v>136.29759999999999</c:v>
                </c:pt>
                <c:pt idx="106">
                  <c:v>134.7784</c:v>
                </c:pt>
                <c:pt idx="107">
                  <c:v>142.21250000000001</c:v>
                </c:pt>
                <c:pt idx="108">
                  <c:v>145.89320000000001</c:v>
                </c:pt>
                <c:pt idx="109">
                  <c:v>139.7028</c:v>
                </c:pt>
                <c:pt idx="110">
                  <c:v>155.3048</c:v>
                </c:pt>
                <c:pt idx="111">
                  <c:v>173.69749999999999</c:v>
                </c:pt>
                <c:pt idx="112">
                  <c:v>167.65710000000001</c:v>
                </c:pt>
                <c:pt idx="113">
                  <c:v>160.24</c:v>
                </c:pt>
                <c:pt idx="114">
                  <c:v>166.63910000000001</c:v>
                </c:pt>
                <c:pt idx="115">
                  <c:v>170.49520000000001</c:v>
                </c:pt>
                <c:pt idx="116">
                  <c:v>181.12739999999999</c:v>
                </c:pt>
                <c:pt idx="117">
                  <c:v>193.20760000000001</c:v>
                </c:pt>
                <c:pt idx="118">
                  <c:v>198.2</c:v>
                </c:pt>
                <c:pt idx="119">
                  <c:v>209.76310000000001</c:v>
                </c:pt>
                <c:pt idx="120">
                  <c:v>209.12739999999999</c:v>
                </c:pt>
                <c:pt idx="121">
                  <c:v>205.3</c:v>
                </c:pt>
                <c:pt idx="122">
                  <c:v>200.3212</c:v>
                </c:pt>
                <c:pt idx="123">
                  <c:v>184.0369</c:v>
                </c:pt>
                <c:pt idx="124">
                  <c:v>186.17250000000001</c:v>
                </c:pt>
                <c:pt idx="125">
                  <c:v>179.39760000000001</c:v>
                </c:pt>
                <c:pt idx="126">
                  <c:v>185.5489</c:v>
                </c:pt>
                <c:pt idx="127">
                  <c:v>184.54409999999999</c:v>
                </c:pt>
                <c:pt idx="128">
                  <c:v>179.83860000000001</c:v>
                </c:pt>
                <c:pt idx="129">
                  <c:v>190.93860000000001</c:v>
                </c:pt>
                <c:pt idx="130">
                  <c:v>188.98869999999999</c:v>
                </c:pt>
                <c:pt idx="131">
                  <c:v>161.19589999999999</c:v>
                </c:pt>
                <c:pt idx="132">
                  <c:v>144.51390000000001</c:v>
                </c:pt>
                <c:pt idx="133">
                  <c:v>131.4462</c:v>
                </c:pt>
                <c:pt idx="134">
                  <c:v>128.04429999999999</c:v>
                </c:pt>
                <c:pt idx="135">
                  <c:v>138.9675</c:v>
                </c:pt>
                <c:pt idx="136">
                  <c:v>136.99469999999999</c:v>
                </c:pt>
                <c:pt idx="137">
                  <c:v>121.29089999999999</c:v>
                </c:pt>
                <c:pt idx="138">
                  <c:v>118.1467</c:v>
                </c:pt>
                <c:pt idx="139">
                  <c:v>111.6</c:v>
                </c:pt>
                <c:pt idx="140">
                  <c:v>119.3807</c:v>
                </c:pt>
                <c:pt idx="141">
                  <c:v>130.32499999999999</c:v>
                </c:pt>
                <c:pt idx="142">
                  <c:v>124.575</c:v>
                </c:pt>
                <c:pt idx="143">
                  <c:v>108.32859999999999</c:v>
                </c:pt>
                <c:pt idx="144">
                  <c:v>102.375</c:v>
                </c:pt>
                <c:pt idx="145">
                  <c:v>98.512500000000003</c:v>
                </c:pt>
                <c:pt idx="146">
                  <c:v>118.9375</c:v>
                </c:pt>
                <c:pt idx="147">
                  <c:v>142.00829999999999</c:v>
                </c:pt>
                <c:pt idx="148">
                  <c:v>149.85</c:v>
                </c:pt>
                <c:pt idx="149">
                  <c:v>151.40450000000001</c:v>
                </c:pt>
                <c:pt idx="150">
                  <c:v>179.07730000000001</c:v>
                </c:pt>
                <c:pt idx="151">
                  <c:v>199.62620000000001</c:v>
                </c:pt>
                <c:pt idx="152">
                  <c:v>212.2989</c:v>
                </c:pt>
                <c:pt idx="153">
                  <c:v>213.25120000000001</c:v>
                </c:pt>
                <c:pt idx="154">
                  <c:v>223.8321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9-4ED2-AD5E-DDC9159C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00095"/>
        <c:axId val="1"/>
      </c:lineChart>
      <c:lineChart>
        <c:grouping val="standard"/>
        <c:varyColors val="0"/>
        <c:ser>
          <c:idx val="2"/>
          <c:order val="1"/>
          <c:tx>
            <c:strRef>
              <c:f>Prices!$D$5</c:f>
              <c:strCache>
                <c:ptCount val="1"/>
                <c:pt idx="0">
                  <c:v>Trailing 2-Year Volatility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Prices!$A$6:$A$160</c:f>
              <c:numCache>
                <c:formatCode>mmm\-yy</c:formatCode>
                <c:ptCount val="155"/>
                <c:pt idx="0">
                  <c:v>31807</c:v>
                </c:pt>
                <c:pt idx="1">
                  <c:v>31835</c:v>
                </c:pt>
                <c:pt idx="2">
                  <c:v>31867</c:v>
                </c:pt>
                <c:pt idx="3">
                  <c:v>31897</c:v>
                </c:pt>
                <c:pt idx="4">
                  <c:v>31926</c:v>
                </c:pt>
                <c:pt idx="5">
                  <c:v>31958</c:v>
                </c:pt>
                <c:pt idx="6">
                  <c:v>31989</c:v>
                </c:pt>
                <c:pt idx="7">
                  <c:v>32020</c:v>
                </c:pt>
                <c:pt idx="8">
                  <c:v>32050</c:v>
                </c:pt>
                <c:pt idx="9">
                  <c:v>32080</c:v>
                </c:pt>
                <c:pt idx="10">
                  <c:v>32111</c:v>
                </c:pt>
                <c:pt idx="11">
                  <c:v>32142</c:v>
                </c:pt>
                <c:pt idx="12">
                  <c:v>32171</c:v>
                </c:pt>
                <c:pt idx="13">
                  <c:v>32202</c:v>
                </c:pt>
                <c:pt idx="14">
                  <c:v>32233</c:v>
                </c:pt>
                <c:pt idx="15">
                  <c:v>32262</c:v>
                </c:pt>
                <c:pt idx="16">
                  <c:v>32294</c:v>
                </c:pt>
                <c:pt idx="17">
                  <c:v>32324</c:v>
                </c:pt>
                <c:pt idx="18">
                  <c:v>32353</c:v>
                </c:pt>
                <c:pt idx="19">
                  <c:v>32386</c:v>
                </c:pt>
                <c:pt idx="20">
                  <c:v>32416</c:v>
                </c:pt>
                <c:pt idx="21">
                  <c:v>32447</c:v>
                </c:pt>
                <c:pt idx="22">
                  <c:v>32477</c:v>
                </c:pt>
                <c:pt idx="23">
                  <c:v>32507</c:v>
                </c:pt>
                <c:pt idx="24">
                  <c:v>32539</c:v>
                </c:pt>
                <c:pt idx="25">
                  <c:v>32567</c:v>
                </c:pt>
                <c:pt idx="26">
                  <c:v>32598</c:v>
                </c:pt>
                <c:pt idx="27">
                  <c:v>32626</c:v>
                </c:pt>
                <c:pt idx="28">
                  <c:v>32659</c:v>
                </c:pt>
                <c:pt idx="29">
                  <c:v>32689</c:v>
                </c:pt>
                <c:pt idx="30">
                  <c:v>32720</c:v>
                </c:pt>
                <c:pt idx="31">
                  <c:v>32751</c:v>
                </c:pt>
                <c:pt idx="32">
                  <c:v>32780</c:v>
                </c:pt>
                <c:pt idx="33">
                  <c:v>32812</c:v>
                </c:pt>
                <c:pt idx="34">
                  <c:v>32842</c:v>
                </c:pt>
                <c:pt idx="35">
                  <c:v>32871</c:v>
                </c:pt>
                <c:pt idx="36">
                  <c:v>32904</c:v>
                </c:pt>
                <c:pt idx="37">
                  <c:v>32932</c:v>
                </c:pt>
                <c:pt idx="38">
                  <c:v>32962</c:v>
                </c:pt>
                <c:pt idx="39">
                  <c:v>32993</c:v>
                </c:pt>
                <c:pt idx="40">
                  <c:v>33024</c:v>
                </c:pt>
                <c:pt idx="41">
                  <c:v>33053</c:v>
                </c:pt>
                <c:pt idx="42">
                  <c:v>33085</c:v>
                </c:pt>
                <c:pt idx="43">
                  <c:v>33116</c:v>
                </c:pt>
                <c:pt idx="44">
                  <c:v>33144</c:v>
                </c:pt>
                <c:pt idx="45">
                  <c:v>33177</c:v>
                </c:pt>
                <c:pt idx="46">
                  <c:v>33207</c:v>
                </c:pt>
                <c:pt idx="47">
                  <c:v>33238</c:v>
                </c:pt>
                <c:pt idx="48">
                  <c:v>33269</c:v>
                </c:pt>
                <c:pt idx="49">
                  <c:v>33297</c:v>
                </c:pt>
                <c:pt idx="50">
                  <c:v>33326</c:v>
                </c:pt>
                <c:pt idx="51">
                  <c:v>33358</c:v>
                </c:pt>
                <c:pt idx="52">
                  <c:v>33389</c:v>
                </c:pt>
                <c:pt idx="53">
                  <c:v>33417</c:v>
                </c:pt>
                <c:pt idx="54">
                  <c:v>33450</c:v>
                </c:pt>
                <c:pt idx="55">
                  <c:v>33480</c:v>
                </c:pt>
                <c:pt idx="56">
                  <c:v>33511</c:v>
                </c:pt>
                <c:pt idx="57">
                  <c:v>33542</c:v>
                </c:pt>
                <c:pt idx="58">
                  <c:v>33571</c:v>
                </c:pt>
                <c:pt idx="59">
                  <c:v>33603</c:v>
                </c:pt>
                <c:pt idx="60">
                  <c:v>33634</c:v>
                </c:pt>
                <c:pt idx="61">
                  <c:v>33662</c:v>
                </c:pt>
                <c:pt idx="62">
                  <c:v>33694</c:v>
                </c:pt>
                <c:pt idx="63">
                  <c:v>33724</c:v>
                </c:pt>
                <c:pt idx="64">
                  <c:v>33753</c:v>
                </c:pt>
                <c:pt idx="65">
                  <c:v>33785</c:v>
                </c:pt>
                <c:pt idx="66">
                  <c:v>33816</c:v>
                </c:pt>
                <c:pt idx="67">
                  <c:v>33847</c:v>
                </c:pt>
                <c:pt idx="68">
                  <c:v>33877</c:v>
                </c:pt>
                <c:pt idx="69">
                  <c:v>33907</c:v>
                </c:pt>
                <c:pt idx="70">
                  <c:v>33938</c:v>
                </c:pt>
                <c:pt idx="71">
                  <c:v>33969</c:v>
                </c:pt>
                <c:pt idx="72">
                  <c:v>33998</c:v>
                </c:pt>
                <c:pt idx="73">
                  <c:v>34026</c:v>
                </c:pt>
                <c:pt idx="74">
                  <c:v>34059</c:v>
                </c:pt>
                <c:pt idx="75">
                  <c:v>34089</c:v>
                </c:pt>
                <c:pt idx="76">
                  <c:v>34120</c:v>
                </c:pt>
                <c:pt idx="77">
                  <c:v>34150</c:v>
                </c:pt>
                <c:pt idx="78">
                  <c:v>34180</c:v>
                </c:pt>
                <c:pt idx="79">
                  <c:v>34212</c:v>
                </c:pt>
                <c:pt idx="80">
                  <c:v>34242</c:v>
                </c:pt>
                <c:pt idx="81">
                  <c:v>34271</c:v>
                </c:pt>
                <c:pt idx="82">
                  <c:v>34303</c:v>
                </c:pt>
                <c:pt idx="83">
                  <c:v>34334</c:v>
                </c:pt>
                <c:pt idx="84">
                  <c:v>34365</c:v>
                </c:pt>
                <c:pt idx="85">
                  <c:v>34393</c:v>
                </c:pt>
                <c:pt idx="86">
                  <c:v>34424</c:v>
                </c:pt>
                <c:pt idx="87">
                  <c:v>34453</c:v>
                </c:pt>
                <c:pt idx="88">
                  <c:v>34485</c:v>
                </c:pt>
                <c:pt idx="89">
                  <c:v>34515</c:v>
                </c:pt>
                <c:pt idx="90">
                  <c:v>34544</c:v>
                </c:pt>
                <c:pt idx="91">
                  <c:v>34577</c:v>
                </c:pt>
                <c:pt idx="92">
                  <c:v>34607</c:v>
                </c:pt>
                <c:pt idx="93">
                  <c:v>34638</c:v>
                </c:pt>
                <c:pt idx="94">
                  <c:v>34668</c:v>
                </c:pt>
                <c:pt idx="95">
                  <c:v>34698</c:v>
                </c:pt>
                <c:pt idx="96">
                  <c:v>34730</c:v>
                </c:pt>
                <c:pt idx="97">
                  <c:v>34758</c:v>
                </c:pt>
                <c:pt idx="98">
                  <c:v>34789</c:v>
                </c:pt>
                <c:pt idx="99">
                  <c:v>34817</c:v>
                </c:pt>
                <c:pt idx="100">
                  <c:v>34850</c:v>
                </c:pt>
                <c:pt idx="101">
                  <c:v>34880</c:v>
                </c:pt>
                <c:pt idx="102">
                  <c:v>34911</c:v>
                </c:pt>
                <c:pt idx="103">
                  <c:v>34942</c:v>
                </c:pt>
                <c:pt idx="104">
                  <c:v>34971</c:v>
                </c:pt>
                <c:pt idx="105">
                  <c:v>35003</c:v>
                </c:pt>
                <c:pt idx="106">
                  <c:v>35033</c:v>
                </c:pt>
                <c:pt idx="107">
                  <c:v>35062</c:v>
                </c:pt>
                <c:pt idx="108">
                  <c:v>35095</c:v>
                </c:pt>
                <c:pt idx="109">
                  <c:v>35124</c:v>
                </c:pt>
                <c:pt idx="110">
                  <c:v>35153</c:v>
                </c:pt>
                <c:pt idx="111">
                  <c:v>35185</c:v>
                </c:pt>
                <c:pt idx="112">
                  <c:v>35216</c:v>
                </c:pt>
                <c:pt idx="113">
                  <c:v>35244</c:v>
                </c:pt>
                <c:pt idx="114">
                  <c:v>35277</c:v>
                </c:pt>
                <c:pt idx="115">
                  <c:v>35307</c:v>
                </c:pt>
                <c:pt idx="116">
                  <c:v>35338</c:v>
                </c:pt>
                <c:pt idx="117">
                  <c:v>35369</c:v>
                </c:pt>
                <c:pt idx="118">
                  <c:v>35398</c:v>
                </c:pt>
                <c:pt idx="119">
                  <c:v>35430</c:v>
                </c:pt>
                <c:pt idx="120">
                  <c:v>35461</c:v>
                </c:pt>
                <c:pt idx="121">
                  <c:v>35489</c:v>
                </c:pt>
                <c:pt idx="122">
                  <c:v>35520</c:v>
                </c:pt>
                <c:pt idx="123">
                  <c:v>35550</c:v>
                </c:pt>
                <c:pt idx="124">
                  <c:v>35580</c:v>
                </c:pt>
                <c:pt idx="125">
                  <c:v>35611</c:v>
                </c:pt>
                <c:pt idx="126">
                  <c:v>35642</c:v>
                </c:pt>
                <c:pt idx="127">
                  <c:v>35671</c:v>
                </c:pt>
                <c:pt idx="128">
                  <c:v>35703</c:v>
                </c:pt>
                <c:pt idx="129">
                  <c:v>35734</c:v>
                </c:pt>
                <c:pt idx="130">
                  <c:v>35762</c:v>
                </c:pt>
                <c:pt idx="131">
                  <c:v>35795</c:v>
                </c:pt>
                <c:pt idx="132">
                  <c:v>35825</c:v>
                </c:pt>
                <c:pt idx="133">
                  <c:v>35853</c:v>
                </c:pt>
                <c:pt idx="134">
                  <c:v>35885</c:v>
                </c:pt>
                <c:pt idx="135">
                  <c:v>35915</c:v>
                </c:pt>
                <c:pt idx="136">
                  <c:v>35944</c:v>
                </c:pt>
                <c:pt idx="137">
                  <c:v>35976</c:v>
                </c:pt>
                <c:pt idx="138">
                  <c:v>36007</c:v>
                </c:pt>
                <c:pt idx="139">
                  <c:v>36038</c:v>
                </c:pt>
                <c:pt idx="140">
                  <c:v>36068</c:v>
                </c:pt>
                <c:pt idx="141">
                  <c:v>36098</c:v>
                </c:pt>
                <c:pt idx="142">
                  <c:v>36129</c:v>
                </c:pt>
                <c:pt idx="143">
                  <c:v>36160</c:v>
                </c:pt>
                <c:pt idx="144">
                  <c:v>36189</c:v>
                </c:pt>
                <c:pt idx="145">
                  <c:v>36217</c:v>
                </c:pt>
                <c:pt idx="146">
                  <c:v>36250</c:v>
                </c:pt>
                <c:pt idx="147">
                  <c:v>36280</c:v>
                </c:pt>
                <c:pt idx="148">
                  <c:v>36311</c:v>
                </c:pt>
                <c:pt idx="149">
                  <c:v>36341</c:v>
                </c:pt>
                <c:pt idx="150">
                  <c:v>36371</c:v>
                </c:pt>
                <c:pt idx="151">
                  <c:v>36403</c:v>
                </c:pt>
                <c:pt idx="152">
                  <c:v>36433</c:v>
                </c:pt>
                <c:pt idx="153">
                  <c:v>36462</c:v>
                </c:pt>
                <c:pt idx="154">
                  <c:v>36493</c:v>
                </c:pt>
              </c:numCache>
            </c:numRef>
          </c:cat>
          <c:val>
            <c:numRef>
              <c:f>Prices!$D$6:$D$160</c:f>
              <c:numCache>
                <c:formatCode>General</c:formatCode>
                <c:ptCount val="155"/>
                <c:pt idx="24" formatCode="0.0%">
                  <c:v>0.26423124196181635</c:v>
                </c:pt>
                <c:pt idx="25" formatCode="0.0%">
                  <c:v>0.26364767065831696</c:v>
                </c:pt>
                <c:pt idx="26" formatCode="0.0%">
                  <c:v>0.2632207063055384</c:v>
                </c:pt>
                <c:pt idx="27" formatCode="0.0%">
                  <c:v>0.28027128788932421</c:v>
                </c:pt>
                <c:pt idx="28" formatCode="0.0%">
                  <c:v>0.28117415373364596</c:v>
                </c:pt>
                <c:pt idx="29" formatCode="0.0%">
                  <c:v>0.2883462555181423</c:v>
                </c:pt>
                <c:pt idx="30" formatCode="0.0%">
                  <c:v>0.28968399176097576</c:v>
                </c:pt>
                <c:pt idx="31" formatCode="0.0%">
                  <c:v>0.29024733223250315</c:v>
                </c:pt>
                <c:pt idx="32" formatCode="0.0%">
                  <c:v>0.27835704987145304</c:v>
                </c:pt>
                <c:pt idx="33" formatCode="0.0%">
                  <c:v>0.27658450830058218</c:v>
                </c:pt>
                <c:pt idx="34" formatCode="0.0%">
                  <c:v>0.27560213523610788</c:v>
                </c:pt>
                <c:pt idx="35" formatCode="0.0%">
                  <c:v>0.27225941450078806</c:v>
                </c:pt>
                <c:pt idx="36" formatCode="0.0%">
                  <c:v>0.27179422903804862</c:v>
                </c:pt>
                <c:pt idx="37" formatCode="0.0%">
                  <c:v>0.27464022931264709</c:v>
                </c:pt>
                <c:pt idx="38" formatCode="0.0%">
                  <c:v>0.27035028224547464</c:v>
                </c:pt>
                <c:pt idx="39" formatCode="0.0%">
                  <c:v>0.26641433034433187</c:v>
                </c:pt>
                <c:pt idx="40" formatCode="0.0%">
                  <c:v>0.23512827512294077</c:v>
                </c:pt>
                <c:pt idx="41" formatCode="0.0%">
                  <c:v>0.24190467609098212</c:v>
                </c:pt>
                <c:pt idx="42" formatCode="0.0%">
                  <c:v>0.24431615099647019</c:v>
                </c:pt>
                <c:pt idx="43" formatCode="0.0%">
                  <c:v>0.24830707201616545</c:v>
                </c:pt>
                <c:pt idx="44" formatCode="0.0%">
                  <c:v>0.50843385043942135</c:v>
                </c:pt>
                <c:pt idx="45" formatCode="0.0%">
                  <c:v>0.5240270955255153</c:v>
                </c:pt>
                <c:pt idx="46" formatCode="0.0%">
                  <c:v>0.51986553881285336</c:v>
                </c:pt>
                <c:pt idx="47" formatCode="0.0%">
                  <c:v>0.54808386053425062</c:v>
                </c:pt>
                <c:pt idx="48" formatCode="0.0%">
                  <c:v>0.55109992142170083</c:v>
                </c:pt>
                <c:pt idx="49" formatCode="0.0%">
                  <c:v>0.55041370092989972</c:v>
                </c:pt>
                <c:pt idx="50" formatCode="0.0%">
                  <c:v>0.59259249281210136</c:v>
                </c:pt>
                <c:pt idx="51" formatCode="0.0%">
                  <c:v>0.58451717616722687</c:v>
                </c:pt>
                <c:pt idx="52" formatCode="0.0%">
                  <c:v>0.58401379044667157</c:v>
                </c:pt>
                <c:pt idx="53" formatCode="0.0%">
                  <c:v>0.58056678166034192</c:v>
                </c:pt>
                <c:pt idx="54" formatCode="0.0%">
                  <c:v>0.57953344694843578</c:v>
                </c:pt>
                <c:pt idx="55" formatCode="0.0%">
                  <c:v>0.5786908091205506</c:v>
                </c:pt>
                <c:pt idx="56" formatCode="0.0%">
                  <c:v>0.57697811265264198</c:v>
                </c:pt>
                <c:pt idx="57" formatCode="0.0%">
                  <c:v>0.57711571929196381</c:v>
                </c:pt>
                <c:pt idx="58" formatCode="0.0%">
                  <c:v>0.57684608769822998</c:v>
                </c:pt>
                <c:pt idx="59" formatCode="0.0%">
                  <c:v>0.57626827437896955</c:v>
                </c:pt>
                <c:pt idx="60" formatCode="0.0%">
                  <c:v>0.5807292275849768</c:v>
                </c:pt>
                <c:pt idx="61" formatCode="0.0%">
                  <c:v>0.57941622312432317</c:v>
                </c:pt>
                <c:pt idx="62" formatCode="0.0%">
                  <c:v>0.57940792272278607</c:v>
                </c:pt>
                <c:pt idx="63" formatCode="0.0%">
                  <c:v>0.57996478681655206</c:v>
                </c:pt>
                <c:pt idx="64" formatCode="0.0%">
                  <c:v>0.57797132283532038</c:v>
                </c:pt>
                <c:pt idx="65" formatCode="0.0%">
                  <c:v>0.57490728988513307</c:v>
                </c:pt>
                <c:pt idx="66" formatCode="0.0%">
                  <c:v>0.56965674855384762</c:v>
                </c:pt>
                <c:pt idx="67" formatCode="0.0%">
                  <c:v>0.56631803998120178</c:v>
                </c:pt>
                <c:pt idx="68" formatCode="0.0%">
                  <c:v>0.33422673594734259</c:v>
                </c:pt>
                <c:pt idx="69" formatCode="0.0%">
                  <c:v>0.27227893700398154</c:v>
                </c:pt>
                <c:pt idx="70" formatCode="0.0%">
                  <c:v>0.27163182604595631</c:v>
                </c:pt>
                <c:pt idx="71" formatCode="0.0%">
                  <c:v>0.24012621031403622</c:v>
                </c:pt>
                <c:pt idx="72" formatCode="0.0%">
                  <c:v>0.23642997615097389</c:v>
                </c:pt>
                <c:pt idx="73" formatCode="0.0%">
                  <c:v>0.23511215721214448</c:v>
                </c:pt>
                <c:pt idx="74" formatCode="0.0%">
                  <c:v>0.13197429617677953</c:v>
                </c:pt>
                <c:pt idx="75" formatCode="0.0%">
                  <c:v>0.13335161322194525</c:v>
                </c:pt>
                <c:pt idx="76" formatCode="0.0%">
                  <c:v>0.13331751377332099</c:v>
                </c:pt>
                <c:pt idx="77" formatCode="0.0%">
                  <c:v>0.12808258352324109</c:v>
                </c:pt>
                <c:pt idx="78" formatCode="0.0%">
                  <c:v>0.12815456712013784</c:v>
                </c:pt>
                <c:pt idx="79" formatCode="0.0%">
                  <c:v>0.13904490034500755</c:v>
                </c:pt>
                <c:pt idx="80" formatCode="0.0%">
                  <c:v>0.14089147198066929</c:v>
                </c:pt>
                <c:pt idx="81" formatCode="0.0%">
                  <c:v>0.15714789843816421</c:v>
                </c:pt>
                <c:pt idx="82" formatCode="0.0%">
                  <c:v>0.16513371466721422</c:v>
                </c:pt>
                <c:pt idx="83" formatCode="0.0%">
                  <c:v>0.16618887478988481</c:v>
                </c:pt>
                <c:pt idx="84" formatCode="0.0%">
                  <c:v>0.17214046402423441</c:v>
                </c:pt>
                <c:pt idx="85" formatCode="0.0%">
                  <c:v>0.17265465428815741</c:v>
                </c:pt>
                <c:pt idx="86" formatCode="0.0%">
                  <c:v>0.17356184104768174</c:v>
                </c:pt>
                <c:pt idx="87" formatCode="0.0%">
                  <c:v>0.17350205865308294</c:v>
                </c:pt>
                <c:pt idx="88" formatCode="0.0%">
                  <c:v>0.18904784180889966</c:v>
                </c:pt>
                <c:pt idx="89" formatCode="0.0%">
                  <c:v>0.19753829078206026</c:v>
                </c:pt>
                <c:pt idx="90" formatCode="0.0%">
                  <c:v>0.18999397454207781</c:v>
                </c:pt>
                <c:pt idx="91" formatCode="0.0%">
                  <c:v>0.1953953981249934</c:v>
                </c:pt>
                <c:pt idx="92" formatCode="0.0%">
                  <c:v>0.1932882793102898</c:v>
                </c:pt>
                <c:pt idx="93" formatCode="0.0%">
                  <c:v>0.19314180511940771</c:v>
                </c:pt>
                <c:pt idx="94" formatCode="0.0%">
                  <c:v>0.19468656616579491</c:v>
                </c:pt>
                <c:pt idx="95" formatCode="0.0%">
                  <c:v>0.19502896830610572</c:v>
                </c:pt>
                <c:pt idx="96" formatCode="0.0%">
                  <c:v>0.19293625809334655</c:v>
                </c:pt>
                <c:pt idx="97" formatCode="0.0%">
                  <c:v>0.19188281977637509</c:v>
                </c:pt>
                <c:pt idx="98" formatCode="0.0%">
                  <c:v>0.19151401326366385</c:v>
                </c:pt>
                <c:pt idx="99" formatCode="0.0%">
                  <c:v>0.19182711664269128</c:v>
                </c:pt>
                <c:pt idx="100" formatCode="0.0%">
                  <c:v>0.19389409805846419</c:v>
                </c:pt>
                <c:pt idx="101" formatCode="0.0%">
                  <c:v>0.19409851359751981</c:v>
                </c:pt>
                <c:pt idx="102" formatCode="0.0%">
                  <c:v>0.19534185127977857</c:v>
                </c:pt>
                <c:pt idx="103" formatCode="0.0%">
                  <c:v>0.19734357094155974</c:v>
                </c:pt>
                <c:pt idx="104" formatCode="0.0%">
                  <c:v>0.19482313260658463</c:v>
                </c:pt>
                <c:pt idx="105" formatCode="0.0%">
                  <c:v>0.17680978946422748</c:v>
                </c:pt>
                <c:pt idx="106" formatCode="0.0%">
                  <c:v>0.17542181359649869</c:v>
                </c:pt>
                <c:pt idx="107" formatCode="0.0%">
                  <c:v>0.17183408737411024</c:v>
                </c:pt>
                <c:pt idx="108" formatCode="0.0%">
                  <c:v>0.14501899066495008</c:v>
                </c:pt>
                <c:pt idx="109" formatCode="0.0%">
                  <c:v>0.14535150880120101</c:v>
                </c:pt>
                <c:pt idx="110" formatCode="0.0%">
                  <c:v>0.15014007289614598</c:v>
                </c:pt>
                <c:pt idx="111" formatCode="0.0%">
                  <c:v>0.16511673679808173</c:v>
                </c:pt>
                <c:pt idx="112" formatCode="0.0%">
                  <c:v>0.16938647988372507</c:v>
                </c:pt>
                <c:pt idx="113" formatCode="0.0%">
                  <c:v>0.16350849402888504</c:v>
                </c:pt>
                <c:pt idx="114" formatCode="0.0%">
                  <c:v>0.16613777478542358</c:v>
                </c:pt>
                <c:pt idx="115" formatCode="0.0%">
                  <c:v>0.16439200326588102</c:v>
                </c:pt>
                <c:pt idx="116" formatCode="0.0%">
                  <c:v>0.16494447387301386</c:v>
                </c:pt>
                <c:pt idx="117" formatCode="0.0%">
                  <c:v>0.16908616420097888</c:v>
                </c:pt>
                <c:pt idx="118" formatCode="0.0%">
                  <c:v>0.17321731879246841</c:v>
                </c:pt>
                <c:pt idx="119" formatCode="0.0%">
                  <c:v>0.17361155838054437</c:v>
                </c:pt>
                <c:pt idx="120" formatCode="0.0%">
                  <c:v>0.17660336027003393</c:v>
                </c:pt>
                <c:pt idx="121" formatCode="0.0%">
                  <c:v>0.17492388365878636</c:v>
                </c:pt>
                <c:pt idx="122" formatCode="0.0%">
                  <c:v>0.17610690350940802</c:v>
                </c:pt>
                <c:pt idx="123" formatCode="0.0%">
                  <c:v>0.17752241181255904</c:v>
                </c:pt>
                <c:pt idx="124" formatCode="0.0%">
                  <c:v>0.18786694726131606</c:v>
                </c:pt>
                <c:pt idx="125" formatCode="0.0%">
                  <c:v>0.1878642274973919</c:v>
                </c:pt>
                <c:pt idx="126" formatCode="0.0%">
                  <c:v>0.18821834467164145</c:v>
                </c:pt>
                <c:pt idx="127" formatCode="0.0%">
                  <c:v>0.17534597334225954</c:v>
                </c:pt>
                <c:pt idx="128" formatCode="0.0%">
                  <c:v>0.17106037840457655</c:v>
                </c:pt>
                <c:pt idx="129" formatCode="0.0%">
                  <c:v>0.17306088305977177</c:v>
                </c:pt>
                <c:pt idx="130" formatCode="0.0%">
                  <c:v>0.17193886889170756</c:v>
                </c:pt>
                <c:pt idx="131" formatCode="0.0%">
                  <c:v>0.17186779918376152</c:v>
                </c:pt>
                <c:pt idx="132" formatCode="0.0%">
                  <c:v>0.20827577859470195</c:v>
                </c:pt>
                <c:pt idx="133" formatCode="0.0%">
                  <c:v>0.22271982832699666</c:v>
                </c:pt>
                <c:pt idx="134" formatCode="0.0%">
                  <c:v>0.23071913660441129</c:v>
                </c:pt>
                <c:pt idx="135" formatCode="0.0%">
                  <c:v>0.21682413185568705</c:v>
                </c:pt>
                <c:pt idx="136" formatCode="0.0%">
                  <c:v>0.20904856699417768</c:v>
                </c:pt>
                <c:pt idx="137" formatCode="0.0%">
                  <c:v>0.20820490579072981</c:v>
                </c:pt>
                <c:pt idx="138" formatCode="0.0%">
                  <c:v>0.22184647131358101</c:v>
                </c:pt>
                <c:pt idx="139" formatCode="0.0%">
                  <c:v>0.21883921840948231</c:v>
                </c:pt>
                <c:pt idx="140" formatCode="0.0%">
                  <c:v>0.2190431161150557</c:v>
                </c:pt>
                <c:pt idx="141" formatCode="0.0%">
                  <c:v>0.22037841362425578</c:v>
                </c:pt>
                <c:pt idx="142" formatCode="0.0%">
                  <c:v>0.22541911024531686</c:v>
                </c:pt>
                <c:pt idx="143" formatCode="0.0%">
                  <c:v>0.22409570778879051</c:v>
                </c:pt>
                <c:pt idx="144" formatCode="0.0%">
                  <c:v>0.23221618595277152</c:v>
                </c:pt>
                <c:pt idx="145" formatCode="0.0%">
                  <c:v>0.23235228673522679</c:v>
                </c:pt>
                <c:pt idx="146" formatCode="0.0%">
                  <c:v>0.23227535753244735</c:v>
                </c:pt>
                <c:pt idx="147" formatCode="0.0%">
                  <c:v>0.27923511515012134</c:v>
                </c:pt>
                <c:pt idx="148" formatCode="0.0%">
                  <c:v>0.30833012407946064</c:v>
                </c:pt>
                <c:pt idx="149" formatCode="0.0%">
                  <c:v>0.31135571347951485</c:v>
                </c:pt>
                <c:pt idx="150" formatCode="0.0%">
                  <c:v>0.31093309008259323</c:v>
                </c:pt>
                <c:pt idx="151" formatCode="0.0%">
                  <c:v>0.33374557445623021</c:v>
                </c:pt>
                <c:pt idx="152" formatCode="0.0%">
                  <c:v>0.34266693279996763</c:v>
                </c:pt>
                <c:pt idx="153" formatCode="0.0%">
                  <c:v>0.34436116657642524</c:v>
                </c:pt>
                <c:pt idx="154" formatCode="0.0%">
                  <c:v>0.34213534924414768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9-4ED2-AD5E-DDC9159C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426900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($/MT)</a:t>
                </a:r>
              </a:p>
            </c:rich>
          </c:tx>
          <c:layout>
            <c:manualLayout>
              <c:xMode val="edge"/>
              <c:yMode val="edge"/>
              <c:x val="3.0549898167006109E-2"/>
              <c:y val="0.318043763270986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6900095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Volatility</a:t>
                </a:r>
              </a:p>
            </c:rich>
          </c:tx>
          <c:layout>
            <c:manualLayout>
              <c:xMode val="edge"/>
              <c:yMode val="edge"/>
              <c:x val="0.92464358452138495"/>
              <c:y val="0.272172066645363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9796334012219962E-2"/>
          <c:y val="0.91131770629571118"/>
          <c:w val="0.80040733197556013"/>
          <c:h val="7.95109408177466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133350</xdr:rowOff>
    </xdr:from>
    <xdr:to>
      <xdr:col>12</xdr:col>
      <xdr:colOff>447675</xdr:colOff>
      <xdr:row>26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7C2F78F-BB72-89AC-5C2A-B20883D6A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"/>
  <sheetViews>
    <sheetView showGridLines="0" tabSelected="1" zoomScale="90" zoomScaleNormal="85" workbookViewId="0">
      <selection activeCell="W16" sqref="W16"/>
    </sheetView>
  </sheetViews>
  <sheetFormatPr defaultRowHeight="12.75" x14ac:dyDescent="0.2"/>
  <cols>
    <col min="1" max="1" width="10.42578125" customWidth="1"/>
    <col min="2" max="21" width="10.7109375" customWidth="1"/>
    <col min="22" max="22" width="11.85546875" customWidth="1"/>
  </cols>
  <sheetData>
    <row r="1" spans="1:23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8" x14ac:dyDescent="0.25">
      <c r="A2" s="16"/>
      <c r="B2" s="16"/>
      <c r="C2" s="28" t="s">
        <v>25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">
      <c r="A5" s="10"/>
      <c r="B5" s="10"/>
      <c r="C5" s="66" t="s">
        <v>17</v>
      </c>
      <c r="D5" s="67"/>
      <c r="E5" s="25">
        <v>36503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10"/>
      <c r="B6" s="10"/>
      <c r="C6" s="26"/>
      <c r="D6" s="26"/>
      <c r="E6" s="26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5" x14ac:dyDescent="0.25">
      <c r="A7" s="10"/>
      <c r="B7" s="32"/>
      <c r="C7" s="33" t="s">
        <v>21</v>
      </c>
      <c r="D7" s="33"/>
      <c r="E7" s="34"/>
      <c r="F7" s="33"/>
      <c r="G7" s="33"/>
      <c r="H7" s="35"/>
      <c r="I7" s="36"/>
      <c r="J7" s="27"/>
      <c r="K7" s="27"/>
      <c r="L7" s="68" t="s">
        <v>30</v>
      </c>
      <c r="M7" s="69"/>
      <c r="N7" s="69"/>
      <c r="O7" s="70"/>
      <c r="P7" s="10"/>
      <c r="Q7" s="10"/>
      <c r="R7" s="10"/>
      <c r="S7" s="10"/>
      <c r="T7" s="10"/>
      <c r="U7" s="10"/>
      <c r="V7" s="10"/>
      <c r="W7" s="10"/>
    </row>
    <row r="8" spans="1:23" s="14" customFormat="1" x14ac:dyDescent="0.2">
      <c r="A8" s="10"/>
      <c r="B8" s="12"/>
      <c r="C8" s="11"/>
      <c r="D8" s="12"/>
      <c r="E8" s="12"/>
      <c r="F8" s="12"/>
      <c r="G8" s="12"/>
      <c r="H8" s="12"/>
      <c r="I8" s="11"/>
      <c r="J8" s="13"/>
      <c r="K8" s="13"/>
      <c r="L8" s="12"/>
      <c r="M8" s="11"/>
      <c r="N8" s="12"/>
      <c r="O8" s="12"/>
      <c r="P8" s="10"/>
      <c r="Q8" s="10"/>
      <c r="R8" s="10"/>
      <c r="S8" s="10"/>
      <c r="T8" s="10"/>
      <c r="U8" s="10"/>
      <c r="V8" s="10"/>
      <c r="W8" s="10"/>
    </row>
    <row r="9" spans="1:23" s="14" customFormat="1" x14ac:dyDescent="0.2">
      <c r="A9" s="10"/>
      <c r="B9" s="23" t="s">
        <v>16</v>
      </c>
      <c r="C9" s="23" t="s">
        <v>10</v>
      </c>
      <c r="D9" s="23" t="s">
        <v>18</v>
      </c>
      <c r="E9" s="23" t="s">
        <v>12</v>
      </c>
      <c r="F9" s="23" t="s">
        <v>13</v>
      </c>
      <c r="G9" s="23" t="s">
        <v>14</v>
      </c>
      <c r="H9" s="23" t="s">
        <v>20</v>
      </c>
      <c r="I9" s="23" t="s">
        <v>15</v>
      </c>
      <c r="J9" s="23" t="s">
        <v>19</v>
      </c>
      <c r="K9" s="10"/>
      <c r="L9" s="23" t="s">
        <v>16</v>
      </c>
      <c r="M9" s="23" t="s">
        <v>10</v>
      </c>
      <c r="N9" s="23" t="s">
        <v>18</v>
      </c>
      <c r="O9" s="23" t="s">
        <v>19</v>
      </c>
      <c r="P9" s="10"/>
      <c r="Q9" s="10"/>
      <c r="R9" s="10"/>
      <c r="S9" s="10"/>
      <c r="T9" s="10"/>
      <c r="U9" s="10"/>
      <c r="V9" s="10"/>
      <c r="W9" s="10"/>
    </row>
    <row r="10" spans="1:23" x14ac:dyDescent="0.2">
      <c r="A10" s="10"/>
      <c r="B10" s="21">
        <v>36526</v>
      </c>
      <c r="C10" s="17">
        <v>102.375</v>
      </c>
      <c r="D10" s="17">
        <f>C10</f>
        <v>102.375</v>
      </c>
      <c r="E10" s="30">
        <v>7.0000000000000007E-2</v>
      </c>
      <c r="F10" s="30">
        <f>E10</f>
        <v>7.0000000000000007E-2</v>
      </c>
      <c r="G10" s="30">
        <f>Prices!$G$2</f>
        <v>0.34213534924414768</v>
      </c>
      <c r="H10" s="22">
        <v>36556</v>
      </c>
      <c r="I10" s="18">
        <v>1</v>
      </c>
      <c r="J10" s="24">
        <v>5.2653512104583626</v>
      </c>
      <c r="K10" s="10"/>
      <c r="L10" s="21">
        <v>36526</v>
      </c>
      <c r="M10" s="58">
        <v>224</v>
      </c>
      <c r="N10" s="58">
        <f>M10</f>
        <v>224</v>
      </c>
      <c r="O10" s="24">
        <v>11.520768460490089</v>
      </c>
      <c r="P10" s="10"/>
      <c r="Q10" s="10"/>
      <c r="R10" s="10"/>
      <c r="S10" s="10"/>
      <c r="T10" s="10"/>
      <c r="U10" s="10"/>
      <c r="V10" s="10"/>
      <c r="W10" s="10"/>
    </row>
    <row r="11" spans="1:23" x14ac:dyDescent="0.2">
      <c r="A11" s="10"/>
      <c r="B11" s="21">
        <v>36557</v>
      </c>
      <c r="C11" s="17">
        <v>98.512500000000003</v>
      </c>
      <c r="D11" s="17">
        <f>C11</f>
        <v>98.512500000000003</v>
      </c>
      <c r="E11" s="31">
        <f>E10</f>
        <v>7.0000000000000007E-2</v>
      </c>
      <c r="F11" s="30">
        <f>E11</f>
        <v>7.0000000000000007E-2</v>
      </c>
      <c r="G11" s="30">
        <f>G10</f>
        <v>0.34213534924414768</v>
      </c>
      <c r="H11" s="22">
        <v>36585</v>
      </c>
      <c r="I11" s="18">
        <v>1</v>
      </c>
      <c r="J11" s="24">
        <v>6.2648646560513228</v>
      </c>
      <c r="K11" s="10"/>
      <c r="L11" s="21">
        <v>36557</v>
      </c>
      <c r="M11" s="58">
        <v>224</v>
      </c>
      <c r="N11" s="58">
        <f>M11</f>
        <v>224</v>
      </c>
      <c r="O11" s="24">
        <v>14.245194091668523</v>
      </c>
      <c r="P11" s="10"/>
      <c r="Q11" s="10"/>
      <c r="R11" s="10"/>
      <c r="S11" s="10"/>
      <c r="T11" s="10"/>
      <c r="U11" s="10"/>
      <c r="V11" s="10"/>
      <c r="W11" s="10"/>
    </row>
    <row r="12" spans="1:23" x14ac:dyDescent="0.2">
      <c r="A12" s="10"/>
      <c r="B12" s="21">
        <v>36586</v>
      </c>
      <c r="C12" s="17">
        <v>118.9375</v>
      </c>
      <c r="D12" s="17">
        <f t="shared" ref="D12:D21" si="0">C12</f>
        <v>118.9375</v>
      </c>
      <c r="E12" s="31">
        <f t="shared" ref="E12:E20" si="1">E11</f>
        <v>7.0000000000000007E-2</v>
      </c>
      <c r="F12" s="30">
        <f t="shared" ref="F12:F21" si="2">E12</f>
        <v>7.0000000000000007E-2</v>
      </c>
      <c r="G12" s="30">
        <f t="shared" ref="G12:G20" si="3">G11</f>
        <v>0.34213534924414768</v>
      </c>
      <c r="H12" s="22">
        <v>36616</v>
      </c>
      <c r="I12" s="18">
        <v>1</v>
      </c>
      <c r="J12" s="24">
        <v>8.8229019186270747</v>
      </c>
      <c r="K12" s="10"/>
      <c r="L12" s="21">
        <v>36586</v>
      </c>
      <c r="M12" s="58">
        <v>224</v>
      </c>
      <c r="N12" s="58">
        <f t="shared" ref="N12:N21" si="4">M12</f>
        <v>224</v>
      </c>
      <c r="O12" s="24">
        <v>16.61654255194928</v>
      </c>
      <c r="P12" s="10"/>
      <c r="Q12" s="10"/>
      <c r="R12" s="10"/>
      <c r="S12" s="10"/>
      <c r="T12" s="10"/>
      <c r="U12" s="10"/>
      <c r="V12" s="10"/>
      <c r="W12" s="10"/>
    </row>
    <row r="13" spans="1:23" x14ac:dyDescent="0.2">
      <c r="A13" s="10"/>
      <c r="B13" s="21">
        <v>36617</v>
      </c>
      <c r="C13" s="17">
        <v>142.00829999999999</v>
      </c>
      <c r="D13" s="17">
        <f t="shared" si="0"/>
        <v>142.00829999999999</v>
      </c>
      <c r="E13" s="31">
        <f t="shared" si="1"/>
        <v>7.0000000000000007E-2</v>
      </c>
      <c r="F13" s="30">
        <f t="shared" si="2"/>
        <v>7.0000000000000007E-2</v>
      </c>
      <c r="G13" s="30">
        <f t="shared" si="3"/>
        <v>0.34213534924414768</v>
      </c>
      <c r="H13" s="22">
        <v>36646</v>
      </c>
      <c r="I13" s="18">
        <v>1</v>
      </c>
      <c r="J13" s="24">
        <v>11.777803531688022</v>
      </c>
      <c r="K13" s="10"/>
      <c r="L13" s="21">
        <v>36617</v>
      </c>
      <c r="M13" s="58">
        <v>224</v>
      </c>
      <c r="N13" s="58">
        <f t="shared" si="4"/>
        <v>224</v>
      </c>
      <c r="O13" s="24">
        <v>18.5779844635709</v>
      </c>
      <c r="P13" s="10"/>
      <c r="Q13" s="10"/>
      <c r="R13" s="10"/>
      <c r="S13" s="10"/>
      <c r="T13" s="10"/>
      <c r="U13" s="10"/>
      <c r="V13" s="10"/>
      <c r="W13" s="10"/>
    </row>
    <row r="14" spans="1:23" x14ac:dyDescent="0.2">
      <c r="A14" s="10"/>
      <c r="B14" s="21">
        <v>36647</v>
      </c>
      <c r="C14" s="17">
        <v>149.85</v>
      </c>
      <c r="D14" s="17">
        <f t="shared" si="0"/>
        <v>149.85</v>
      </c>
      <c r="E14" s="31">
        <f t="shared" si="1"/>
        <v>7.0000000000000007E-2</v>
      </c>
      <c r="F14" s="30">
        <f t="shared" si="2"/>
        <v>7.0000000000000007E-2</v>
      </c>
      <c r="G14" s="30">
        <f t="shared" si="3"/>
        <v>0.34213534924414768</v>
      </c>
      <c r="H14" s="22">
        <v>36677</v>
      </c>
      <c r="I14" s="18">
        <v>1</v>
      </c>
      <c r="J14" s="24">
        <v>13.62241561103464</v>
      </c>
      <c r="K14" s="10"/>
      <c r="L14" s="21">
        <v>36647</v>
      </c>
      <c r="M14" s="58">
        <v>224</v>
      </c>
      <c r="N14" s="58">
        <f t="shared" si="4"/>
        <v>224</v>
      </c>
      <c r="O14" s="24">
        <v>20.363170482961365</v>
      </c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0"/>
      <c r="B15" s="21">
        <v>36678</v>
      </c>
      <c r="C15" s="17">
        <v>151.40450000000001</v>
      </c>
      <c r="D15" s="17">
        <f t="shared" si="0"/>
        <v>151.40450000000001</v>
      </c>
      <c r="E15" s="31">
        <f t="shared" si="1"/>
        <v>7.0000000000000007E-2</v>
      </c>
      <c r="F15" s="30">
        <f t="shared" si="2"/>
        <v>7.0000000000000007E-2</v>
      </c>
      <c r="G15" s="30">
        <f t="shared" si="3"/>
        <v>0.34213534924414768</v>
      </c>
      <c r="H15" s="22">
        <v>36707</v>
      </c>
      <c r="I15" s="18">
        <v>1</v>
      </c>
      <c r="J15" s="24">
        <v>14.811734655282166</v>
      </c>
      <c r="K15" s="10"/>
      <c r="L15" s="21">
        <v>36678</v>
      </c>
      <c r="M15" s="58">
        <v>224</v>
      </c>
      <c r="N15" s="58">
        <f t="shared" si="4"/>
        <v>224</v>
      </c>
      <c r="O15" s="24">
        <v>21.913672069081173</v>
      </c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0"/>
      <c r="B16" s="21">
        <v>36708</v>
      </c>
      <c r="C16" s="17">
        <v>179.07730000000001</v>
      </c>
      <c r="D16" s="17">
        <f t="shared" si="0"/>
        <v>179.07730000000001</v>
      </c>
      <c r="E16" s="31">
        <f t="shared" si="1"/>
        <v>7.0000000000000007E-2</v>
      </c>
      <c r="F16" s="30">
        <f t="shared" si="2"/>
        <v>7.0000000000000007E-2</v>
      </c>
      <c r="G16" s="30">
        <f t="shared" si="3"/>
        <v>0.34213534924414768</v>
      </c>
      <c r="H16" s="22">
        <v>36738</v>
      </c>
      <c r="I16" s="18">
        <v>1</v>
      </c>
      <c r="J16" s="24">
        <v>18.683871820447024</v>
      </c>
      <c r="K16" s="10"/>
      <c r="L16" s="21">
        <v>36708</v>
      </c>
      <c r="M16" s="58">
        <v>224</v>
      </c>
      <c r="N16" s="58">
        <f t="shared" si="4"/>
        <v>224</v>
      </c>
      <c r="O16" s="24">
        <v>23.370842020625375</v>
      </c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0"/>
      <c r="B17" s="21">
        <v>36739</v>
      </c>
      <c r="C17" s="17">
        <v>199.62620000000001</v>
      </c>
      <c r="D17" s="17">
        <f t="shared" si="0"/>
        <v>199.62620000000001</v>
      </c>
      <c r="E17" s="31">
        <f t="shared" si="1"/>
        <v>7.0000000000000007E-2</v>
      </c>
      <c r="F17" s="30">
        <f t="shared" si="2"/>
        <v>7.0000000000000007E-2</v>
      </c>
      <c r="G17" s="30">
        <f t="shared" si="3"/>
        <v>0.34213534924414768</v>
      </c>
      <c r="H17" s="22">
        <v>36769</v>
      </c>
      <c r="I17" s="18">
        <v>1</v>
      </c>
      <c r="J17" s="24">
        <v>22.018675723155226</v>
      </c>
      <c r="K17" s="10"/>
      <c r="L17" s="21">
        <v>36739</v>
      </c>
      <c r="M17" s="58">
        <v>224</v>
      </c>
      <c r="N17" s="58">
        <f t="shared" si="4"/>
        <v>224</v>
      </c>
      <c r="O17" s="24">
        <v>24.707094369310099</v>
      </c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0"/>
      <c r="B18" s="21">
        <v>36770</v>
      </c>
      <c r="C18" s="17">
        <v>212.2989</v>
      </c>
      <c r="D18" s="17">
        <f t="shared" si="0"/>
        <v>212.2989</v>
      </c>
      <c r="E18" s="31">
        <f t="shared" si="1"/>
        <v>7.0000000000000007E-2</v>
      </c>
      <c r="F18" s="30">
        <f t="shared" si="2"/>
        <v>7.0000000000000007E-2</v>
      </c>
      <c r="G18" s="30">
        <f t="shared" si="3"/>
        <v>0.34213534924414768</v>
      </c>
      <c r="H18" s="22">
        <v>36799</v>
      </c>
      <c r="I18" s="18">
        <v>1</v>
      </c>
      <c r="J18" s="24">
        <v>24.550251717491804</v>
      </c>
      <c r="K18" s="10"/>
      <c r="L18" s="21">
        <v>36770</v>
      </c>
      <c r="M18" s="58">
        <v>224</v>
      </c>
      <c r="N18" s="58">
        <f t="shared" si="4"/>
        <v>224</v>
      </c>
      <c r="O18" s="24">
        <v>25.903367302977841</v>
      </c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0"/>
      <c r="B19" s="21">
        <v>36800</v>
      </c>
      <c r="C19" s="17">
        <v>213.25120000000001</v>
      </c>
      <c r="D19" s="17">
        <f t="shared" si="0"/>
        <v>213.25120000000001</v>
      </c>
      <c r="E19" s="31">
        <f t="shared" si="1"/>
        <v>7.0000000000000007E-2</v>
      </c>
      <c r="F19" s="30">
        <f t="shared" si="2"/>
        <v>7.0000000000000007E-2</v>
      </c>
      <c r="G19" s="30">
        <f t="shared" si="3"/>
        <v>0.34213534924414768</v>
      </c>
      <c r="H19" s="22">
        <v>36830</v>
      </c>
      <c r="I19" s="18">
        <v>1</v>
      </c>
      <c r="J19" s="24">
        <v>25.755398468783639</v>
      </c>
      <c r="K19" s="10"/>
      <c r="L19" s="21">
        <v>36800</v>
      </c>
      <c r="M19" s="58">
        <v>224</v>
      </c>
      <c r="N19" s="58">
        <f t="shared" si="4"/>
        <v>224</v>
      </c>
      <c r="O19" s="24">
        <v>27.053584022071348</v>
      </c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0"/>
      <c r="B20" s="21">
        <v>36831</v>
      </c>
      <c r="C20" s="17">
        <v>223.8321</v>
      </c>
      <c r="D20" s="17">
        <f t="shared" si="0"/>
        <v>223.8321</v>
      </c>
      <c r="E20" s="31">
        <f t="shared" si="1"/>
        <v>7.0000000000000007E-2</v>
      </c>
      <c r="F20" s="30">
        <f t="shared" si="2"/>
        <v>7.0000000000000007E-2</v>
      </c>
      <c r="G20" s="30">
        <f t="shared" si="3"/>
        <v>0.34213534924414768</v>
      </c>
      <c r="H20" s="22">
        <v>36860</v>
      </c>
      <c r="I20" s="18">
        <v>1</v>
      </c>
      <c r="J20" s="24">
        <v>28.07301331828306</v>
      </c>
      <c r="K20" s="10"/>
      <c r="L20" s="21">
        <v>36831</v>
      </c>
      <c r="M20" s="58">
        <v>224</v>
      </c>
      <c r="N20" s="58">
        <f t="shared" si="4"/>
        <v>224</v>
      </c>
      <c r="O20" s="24">
        <v>28.094071329784285</v>
      </c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0"/>
      <c r="B21" s="21">
        <v>36861</v>
      </c>
      <c r="C21" s="17">
        <v>223.8321</v>
      </c>
      <c r="D21" s="17">
        <f t="shared" si="0"/>
        <v>223.8321</v>
      </c>
      <c r="E21" s="31">
        <f>E20</f>
        <v>7.0000000000000007E-2</v>
      </c>
      <c r="F21" s="30">
        <f t="shared" si="2"/>
        <v>7.0000000000000007E-2</v>
      </c>
      <c r="G21" s="30">
        <f>G20</f>
        <v>0.34213534924414768</v>
      </c>
      <c r="H21" s="22">
        <v>36891</v>
      </c>
      <c r="I21" s="18">
        <v>1</v>
      </c>
      <c r="J21" s="24">
        <v>29.081143535285463</v>
      </c>
      <c r="K21" s="10"/>
      <c r="L21" s="21">
        <v>36861</v>
      </c>
      <c r="M21" s="58">
        <v>224</v>
      </c>
      <c r="N21" s="58">
        <f t="shared" si="4"/>
        <v>224</v>
      </c>
      <c r="O21" s="24">
        <v>29.102957761214526</v>
      </c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0"/>
      <c r="B22" s="12"/>
      <c r="C22" s="11"/>
      <c r="D22" s="12"/>
      <c r="E22" s="12"/>
      <c r="F22" s="12"/>
      <c r="G22" s="12"/>
      <c r="H22" s="12"/>
      <c r="I22" s="11"/>
      <c r="J22" s="11"/>
      <c r="K22" s="10"/>
      <c r="L22" s="12"/>
      <c r="M22" s="11"/>
      <c r="N22" s="12"/>
      <c r="O22" s="13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0"/>
      <c r="B23" s="12"/>
      <c r="C23" s="11"/>
      <c r="D23" s="12"/>
      <c r="E23" s="12"/>
      <c r="F23" s="12"/>
      <c r="G23" s="12"/>
      <c r="H23" s="12"/>
      <c r="I23" s="37" t="s">
        <v>29</v>
      </c>
      <c r="J23" s="56">
        <f>AVERAGE(J10:J21)</f>
        <v>17.393952180548986</v>
      </c>
      <c r="K23" s="10"/>
      <c r="L23" s="12"/>
      <c r="M23" s="11"/>
      <c r="N23" s="37" t="s">
        <v>29</v>
      </c>
      <c r="O23" s="29">
        <f>AVERAGE(O10:O21)</f>
        <v>21.789104077142071</v>
      </c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0"/>
      <c r="B24" s="12"/>
      <c r="C24" s="11"/>
      <c r="D24" s="12"/>
      <c r="E24" s="12"/>
      <c r="F24" s="12"/>
      <c r="G24" s="12"/>
      <c r="H24" s="12"/>
      <c r="I24" s="37" t="s">
        <v>28</v>
      </c>
      <c r="J24" s="57">
        <f>J23/$K$28</f>
        <v>0.1035865241101999</v>
      </c>
      <c r="K24" s="13"/>
      <c r="L24" s="10"/>
      <c r="M24" s="10"/>
      <c r="N24" s="37" t="s">
        <v>28</v>
      </c>
      <c r="O24" s="55">
        <f>O23/$K$28</f>
        <v>0.12976105323265844</v>
      </c>
      <c r="P24" s="10"/>
      <c r="Q24" s="10"/>
      <c r="R24" s="10"/>
      <c r="S24" s="10"/>
      <c r="T24" s="10"/>
      <c r="U24" s="10"/>
      <c r="V24" s="10"/>
      <c r="W24" s="10"/>
    </row>
    <row r="25" spans="1:23" x14ac:dyDescent="0.2">
      <c r="A25" s="10"/>
      <c r="B25" s="12"/>
      <c r="C25" s="11"/>
      <c r="D25" s="12"/>
      <c r="E25" s="12"/>
      <c r="F25" s="12"/>
      <c r="G25" s="12"/>
      <c r="H25" s="12"/>
      <c r="I25" s="11"/>
      <c r="J25" s="13"/>
      <c r="K25" s="5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75" x14ac:dyDescent="0.25">
      <c r="A26" s="10"/>
      <c r="B26" s="32"/>
      <c r="C26" s="50" t="s">
        <v>22</v>
      </c>
      <c r="D26" s="33"/>
      <c r="E26" s="34"/>
      <c r="F26" s="33"/>
      <c r="G26" s="33"/>
      <c r="H26" s="35"/>
      <c r="I26" s="3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6.5" thickBot="1" x14ac:dyDescent="0.3">
      <c r="A27" s="10"/>
      <c r="B27" s="45"/>
      <c r="C27" s="49"/>
      <c r="D27" s="46"/>
      <c r="E27" s="47"/>
      <c r="F27" s="46"/>
      <c r="G27" s="46"/>
      <c r="H27" s="48"/>
      <c r="I27" s="48"/>
      <c r="J27" s="48"/>
      <c r="K27" s="48"/>
      <c r="L27" s="48"/>
      <c r="M27" s="48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">
      <c r="A28" s="10"/>
      <c r="B28" s="38" t="s">
        <v>24</v>
      </c>
      <c r="C28" s="39">
        <v>0.05</v>
      </c>
      <c r="D28" s="38" t="s">
        <v>24</v>
      </c>
      <c r="E28" s="39">
        <v>0.1</v>
      </c>
      <c r="F28" s="38" t="s">
        <v>24</v>
      </c>
      <c r="G28" s="39">
        <v>0.15</v>
      </c>
      <c r="H28" s="38" t="s">
        <v>24</v>
      </c>
      <c r="I28" s="39">
        <v>0.2</v>
      </c>
      <c r="J28" s="38" t="s">
        <v>26</v>
      </c>
      <c r="K28" s="44">
        <f>AVERAGE(C10:C21)</f>
        <v>167.91713333333334</v>
      </c>
      <c r="L28" s="38" t="s">
        <v>26</v>
      </c>
      <c r="M28" s="44">
        <v>200</v>
      </c>
      <c r="N28" s="38" t="s">
        <v>26</v>
      </c>
      <c r="O28" s="44">
        <v>225</v>
      </c>
      <c r="P28" s="13"/>
      <c r="Q28" s="13"/>
      <c r="R28" s="13"/>
      <c r="S28" s="13"/>
      <c r="T28" s="13"/>
      <c r="U28" s="13"/>
      <c r="V28" s="13"/>
      <c r="W28" s="13"/>
    </row>
    <row r="29" spans="1:23" x14ac:dyDescent="0.2">
      <c r="A29" s="10"/>
      <c r="B29" s="40" t="s">
        <v>11</v>
      </c>
      <c r="C29" s="41" t="s">
        <v>19</v>
      </c>
      <c r="D29" s="40" t="s">
        <v>11</v>
      </c>
      <c r="E29" s="41" t="s">
        <v>19</v>
      </c>
      <c r="F29" s="40" t="s">
        <v>11</v>
      </c>
      <c r="G29" s="41" t="s">
        <v>19</v>
      </c>
      <c r="H29" s="40" t="s">
        <v>11</v>
      </c>
      <c r="I29" s="41" t="s">
        <v>19</v>
      </c>
      <c r="J29" s="40" t="s">
        <v>11</v>
      </c>
      <c r="K29" s="41" t="s">
        <v>19</v>
      </c>
      <c r="L29" s="40" t="s">
        <v>11</v>
      </c>
      <c r="M29" s="41" t="s">
        <v>19</v>
      </c>
      <c r="N29" s="40" t="s">
        <v>11</v>
      </c>
      <c r="O29" s="41" t="s">
        <v>19</v>
      </c>
      <c r="P29" s="10"/>
      <c r="Q29" s="10"/>
      <c r="R29" s="10"/>
      <c r="S29" s="10"/>
      <c r="T29" s="10"/>
      <c r="U29" s="10"/>
      <c r="V29" s="10"/>
      <c r="W29" s="10"/>
    </row>
    <row r="30" spans="1:23" x14ac:dyDescent="0.2">
      <c r="A30" s="10"/>
      <c r="B30" s="42">
        <f t="shared" ref="B30:B41" si="5">$C10*(1+$C$28)</f>
        <v>107.49375000000001</v>
      </c>
      <c r="C30" s="43">
        <v>3.2366711351609183</v>
      </c>
      <c r="D30" s="42">
        <f t="shared" ref="D30:D41" si="6">$C10*(1+$E$28)</f>
        <v>112.61250000000001</v>
      </c>
      <c r="E30" s="43">
        <v>1.8740946087060983</v>
      </c>
      <c r="F30" s="42">
        <f t="shared" ref="F30:F41" si="7">$C10*(1+$G$28)</f>
        <v>117.73124999999999</v>
      </c>
      <c r="G30" s="43">
        <v>1.0247410442460154</v>
      </c>
      <c r="H30" s="42">
        <f t="shared" ref="H30:H41" si="8">$C10*(1+$I$28)</f>
        <v>122.85</v>
      </c>
      <c r="I30" s="43">
        <v>0.53097155071853486</v>
      </c>
      <c r="J30" s="42">
        <f>$K$28</f>
        <v>167.91713333333334</v>
      </c>
      <c r="K30" s="43">
        <v>2.9077573549768018E-4</v>
      </c>
      <c r="L30" s="59">
        <f t="shared" ref="L30:L41" si="9">$M$28</f>
        <v>200</v>
      </c>
      <c r="M30" s="43">
        <v>4.614828539463519E-7</v>
      </c>
      <c r="N30" s="59">
        <f>$O$28</f>
        <v>225</v>
      </c>
      <c r="O30" s="43">
        <v>2.3122862953030879E-9</v>
      </c>
      <c r="P30" s="19"/>
      <c r="Q30" s="19"/>
      <c r="R30" s="19"/>
      <c r="S30" s="19"/>
      <c r="T30" s="19"/>
      <c r="U30" s="19"/>
      <c r="V30" s="19"/>
      <c r="W30" s="19"/>
    </row>
    <row r="31" spans="1:23" x14ac:dyDescent="0.2">
      <c r="A31" s="10"/>
      <c r="B31" s="42">
        <f t="shared" si="5"/>
        <v>103.43812500000001</v>
      </c>
      <c r="C31" s="43">
        <v>4.2850180311431387</v>
      </c>
      <c r="D31" s="42">
        <f t="shared" si="6"/>
        <v>108.36375000000001</v>
      </c>
      <c r="E31" s="43">
        <v>2.831086921258926</v>
      </c>
      <c r="F31" s="42">
        <f t="shared" si="7"/>
        <v>113.28937499999999</v>
      </c>
      <c r="G31" s="43">
        <v>1.8102618213928316</v>
      </c>
      <c r="H31" s="42">
        <f t="shared" si="8"/>
        <v>118.215</v>
      </c>
      <c r="I31" s="43">
        <v>1.1227539332494985</v>
      </c>
      <c r="J31" s="42">
        <f t="shared" ref="J31:J41" si="10">$K$28</f>
        <v>167.91713333333334</v>
      </c>
      <c r="K31" s="43">
        <v>2.7061111425341483E-3</v>
      </c>
      <c r="L31" s="59">
        <f t="shared" si="9"/>
        <v>200</v>
      </c>
      <c r="M31" s="43">
        <v>2.9192401764243769E-5</v>
      </c>
      <c r="N31" s="59">
        <f t="shared" ref="N31:N41" si="11">$O$28</f>
        <v>225</v>
      </c>
      <c r="O31" s="43">
        <v>7.53083423308332E-7</v>
      </c>
      <c r="P31" s="20"/>
      <c r="Q31" s="20"/>
      <c r="R31" s="20"/>
      <c r="S31" s="20"/>
      <c r="T31" s="20"/>
      <c r="U31" s="20"/>
      <c r="V31" s="20"/>
      <c r="W31" s="20"/>
    </row>
    <row r="32" spans="1:23" x14ac:dyDescent="0.2">
      <c r="A32" s="10"/>
      <c r="B32" s="42">
        <f t="shared" si="5"/>
        <v>124.88437500000001</v>
      </c>
      <c r="C32" s="43">
        <v>6.4283586571512785</v>
      </c>
      <c r="D32" s="42">
        <f t="shared" si="6"/>
        <v>130.83125000000001</v>
      </c>
      <c r="E32" s="43">
        <v>4.5782681473137217</v>
      </c>
      <c r="F32" s="42">
        <f t="shared" si="7"/>
        <v>136.77812499999999</v>
      </c>
      <c r="G32" s="43">
        <v>3.1919219258899219</v>
      </c>
      <c r="H32" s="42">
        <f t="shared" si="8"/>
        <v>142.72499999999999</v>
      </c>
      <c r="I32" s="43">
        <v>2.1819455253172855</v>
      </c>
      <c r="J32" s="42">
        <f t="shared" si="10"/>
        <v>167.91713333333334</v>
      </c>
      <c r="K32" s="43">
        <v>0.36302229245498285</v>
      </c>
      <c r="L32" s="59">
        <f t="shared" si="9"/>
        <v>200</v>
      </c>
      <c r="M32" s="43">
        <v>2.738516960853965E-2</v>
      </c>
      <c r="N32" s="59">
        <f t="shared" si="11"/>
        <v>225</v>
      </c>
      <c r="O32" s="43">
        <v>3.187082316325654E-3</v>
      </c>
      <c r="P32" s="20"/>
      <c r="Q32" s="20"/>
      <c r="R32" s="20"/>
      <c r="S32" s="20"/>
      <c r="T32" s="20"/>
      <c r="U32" s="20"/>
      <c r="V32" s="20"/>
      <c r="W32" s="20"/>
    </row>
    <row r="33" spans="1:23" x14ac:dyDescent="0.2">
      <c r="A33" s="10"/>
      <c r="B33" s="42">
        <f t="shared" si="5"/>
        <v>149.10871499999999</v>
      </c>
      <c r="C33" s="43">
        <v>8.9288992062218355</v>
      </c>
      <c r="D33" s="42">
        <f t="shared" si="6"/>
        <v>156.20913000000002</v>
      </c>
      <c r="E33" s="43">
        <v>6.6582771087794512</v>
      </c>
      <c r="F33" s="42">
        <f t="shared" si="7"/>
        <v>163.30954499999999</v>
      </c>
      <c r="G33" s="43">
        <v>4.8895682030368874</v>
      </c>
      <c r="H33" s="42">
        <f t="shared" si="8"/>
        <v>170.40995999999998</v>
      </c>
      <c r="I33" s="43">
        <v>3.5404436342142169</v>
      </c>
      <c r="J33" s="42">
        <f t="shared" si="10"/>
        <v>167.91713333333334</v>
      </c>
      <c r="K33" s="43">
        <v>3.9714367020511538</v>
      </c>
      <c r="L33" s="59">
        <f t="shared" si="9"/>
        <v>200</v>
      </c>
      <c r="M33" s="43">
        <v>0.81325101796479871</v>
      </c>
      <c r="N33" s="59">
        <f t="shared" si="11"/>
        <v>225</v>
      </c>
      <c r="O33" s="43">
        <v>0.20872863240428341</v>
      </c>
      <c r="P33" s="20"/>
      <c r="Q33" s="20"/>
      <c r="R33" s="20"/>
      <c r="S33" s="20"/>
      <c r="T33" s="20"/>
      <c r="U33" s="20"/>
      <c r="V33" s="20"/>
      <c r="W33" s="20"/>
    </row>
    <row r="34" spans="1:23" x14ac:dyDescent="0.2">
      <c r="A34" s="10"/>
      <c r="B34" s="42">
        <f t="shared" si="5"/>
        <v>157.3425</v>
      </c>
      <c r="C34" s="43">
        <v>10.63508094294599</v>
      </c>
      <c r="D34" s="42">
        <f t="shared" si="6"/>
        <v>164.83500000000001</v>
      </c>
      <c r="E34" s="43">
        <v>8.1998225085504117</v>
      </c>
      <c r="F34" s="42">
        <f t="shared" si="7"/>
        <v>172.32749999999999</v>
      </c>
      <c r="G34" s="43">
        <v>6.2498469588348584</v>
      </c>
      <c r="H34" s="42">
        <f t="shared" si="8"/>
        <v>179.82</v>
      </c>
      <c r="I34" s="43">
        <v>4.7137081518590875</v>
      </c>
      <c r="J34" s="42">
        <f t="shared" si="10"/>
        <v>167.91713333333334</v>
      </c>
      <c r="K34" s="43">
        <v>7.3429607144096352</v>
      </c>
      <c r="L34" s="59">
        <f t="shared" si="9"/>
        <v>200</v>
      </c>
      <c r="M34" s="43">
        <v>2.107938087120278</v>
      </c>
      <c r="N34" s="59">
        <f t="shared" si="11"/>
        <v>225</v>
      </c>
      <c r="O34" s="43">
        <v>0.72431013752875018</v>
      </c>
      <c r="P34" s="20"/>
      <c r="Q34" s="20"/>
      <c r="R34" s="20"/>
      <c r="S34" s="20"/>
      <c r="T34" s="20"/>
      <c r="U34" s="20"/>
      <c r="V34" s="20"/>
      <c r="W34" s="20"/>
    </row>
    <row r="35" spans="1:23" x14ac:dyDescent="0.2">
      <c r="A35" s="10"/>
      <c r="B35" s="42">
        <f t="shared" si="5"/>
        <v>158.97472500000001</v>
      </c>
      <c r="C35" s="43">
        <v>11.81600511508865</v>
      </c>
      <c r="D35" s="42">
        <f t="shared" si="6"/>
        <v>166.54495000000003</v>
      </c>
      <c r="E35" s="43">
        <v>9.3336602786056062</v>
      </c>
      <c r="F35" s="42">
        <f t="shared" si="7"/>
        <v>174.11517499999999</v>
      </c>
      <c r="G35" s="43">
        <v>7.3065037013572365</v>
      </c>
      <c r="H35" s="42">
        <f t="shared" si="8"/>
        <v>181.68540000000002</v>
      </c>
      <c r="I35" s="43">
        <v>5.6728018428272335</v>
      </c>
      <c r="J35" s="42">
        <f t="shared" si="10"/>
        <v>167.91713333333334</v>
      </c>
      <c r="K35" s="43">
        <v>8.9342277006138318</v>
      </c>
      <c r="L35" s="59">
        <f t="shared" si="9"/>
        <v>200</v>
      </c>
      <c r="M35" s="43">
        <v>2.9865415233911889</v>
      </c>
      <c r="N35" s="59">
        <f t="shared" si="11"/>
        <v>225</v>
      </c>
      <c r="O35" s="43">
        <v>1.180478299642207</v>
      </c>
      <c r="P35" s="20"/>
      <c r="Q35" s="20"/>
      <c r="R35" s="20"/>
      <c r="S35" s="20"/>
      <c r="T35" s="20"/>
      <c r="U35" s="20"/>
      <c r="V35" s="20"/>
      <c r="W35" s="20"/>
    </row>
    <row r="36" spans="1:23" x14ac:dyDescent="0.2">
      <c r="A36" s="10"/>
      <c r="B36" s="42">
        <f t="shared" si="5"/>
        <v>188.03116500000002</v>
      </c>
      <c r="C36" s="43">
        <v>15.171059012279102</v>
      </c>
      <c r="D36" s="42">
        <f t="shared" si="6"/>
        <v>196.98503000000002</v>
      </c>
      <c r="E36" s="43">
        <v>12.221452179106812</v>
      </c>
      <c r="F36" s="42">
        <f t="shared" si="7"/>
        <v>205.938895</v>
      </c>
      <c r="G36" s="43">
        <v>9.7745351500908129</v>
      </c>
      <c r="H36" s="42">
        <f t="shared" si="8"/>
        <v>214.89276000000001</v>
      </c>
      <c r="I36" s="43">
        <v>7.7666510474379109</v>
      </c>
      <c r="J36" s="42">
        <f t="shared" si="10"/>
        <v>167.91713333333334</v>
      </c>
      <c r="K36" s="43">
        <v>23.92800328454517</v>
      </c>
      <c r="L36" s="59">
        <f t="shared" si="9"/>
        <v>200</v>
      </c>
      <c r="M36" s="43">
        <v>11.344532778900977</v>
      </c>
      <c r="N36" s="59">
        <f t="shared" si="11"/>
        <v>225</v>
      </c>
      <c r="O36" s="43">
        <v>5.9491822318984902</v>
      </c>
      <c r="P36" s="20"/>
      <c r="Q36" s="20"/>
      <c r="R36" s="20"/>
      <c r="S36" s="20"/>
      <c r="T36" s="20"/>
      <c r="U36" s="20"/>
      <c r="V36" s="20"/>
      <c r="W36" s="20"/>
    </row>
    <row r="37" spans="1:23" x14ac:dyDescent="0.2">
      <c r="A37" s="10"/>
      <c r="B37" s="42">
        <f t="shared" si="5"/>
        <v>209.60751000000002</v>
      </c>
      <c r="C37" s="43">
        <v>18.138573315061777</v>
      </c>
      <c r="D37" s="42">
        <f t="shared" si="6"/>
        <v>219.58882000000003</v>
      </c>
      <c r="E37" s="43">
        <v>14.845559273088625</v>
      </c>
      <c r="F37" s="42">
        <f t="shared" si="7"/>
        <v>229.57013000000001</v>
      </c>
      <c r="G37" s="43">
        <v>12.079242783860629</v>
      </c>
      <c r="H37" s="42">
        <f t="shared" si="8"/>
        <v>239.55144000000001</v>
      </c>
      <c r="I37" s="43">
        <v>9.7765921501382209</v>
      </c>
      <c r="J37" s="42">
        <f t="shared" si="10"/>
        <v>167.91713333333334</v>
      </c>
      <c r="K37" s="43">
        <v>38.758050843296147</v>
      </c>
      <c r="L37" s="59">
        <f t="shared" si="9"/>
        <v>200</v>
      </c>
      <c r="M37" s="43">
        <v>21.862129023869571</v>
      </c>
      <c r="N37" s="59">
        <f t="shared" si="11"/>
        <v>225</v>
      </c>
      <c r="O37" s="43">
        <v>13.284493252170932</v>
      </c>
      <c r="P37" s="20"/>
      <c r="Q37" s="20"/>
      <c r="R37" s="20"/>
      <c r="S37" s="20"/>
      <c r="T37" s="20"/>
      <c r="U37" s="20"/>
      <c r="V37" s="20"/>
      <c r="W37" s="20"/>
    </row>
    <row r="38" spans="1:23" x14ac:dyDescent="0.2">
      <c r="A38" s="10"/>
      <c r="B38" s="42">
        <f t="shared" si="5"/>
        <v>222.91384500000001</v>
      </c>
      <c r="C38" s="43">
        <v>20.461727685009805</v>
      </c>
      <c r="D38" s="42">
        <f t="shared" si="6"/>
        <v>233.52879000000001</v>
      </c>
      <c r="E38" s="43">
        <v>16.961890885569886</v>
      </c>
      <c r="F38" s="42">
        <f t="shared" si="7"/>
        <v>244.14373499999999</v>
      </c>
      <c r="G38" s="43">
        <v>13.992282932225891</v>
      </c>
      <c r="H38" s="42">
        <f t="shared" si="8"/>
        <v>254.75868</v>
      </c>
      <c r="I38" s="43">
        <v>11.492304571234449</v>
      </c>
      <c r="J38" s="42">
        <f t="shared" si="10"/>
        <v>167.91713333333334</v>
      </c>
      <c r="K38" s="43">
        <v>48.951287035794294</v>
      </c>
      <c r="L38" s="59">
        <f t="shared" si="9"/>
        <v>200</v>
      </c>
      <c r="M38" s="43">
        <v>30.091832655114644</v>
      </c>
      <c r="N38" s="59">
        <f t="shared" si="11"/>
        <v>225</v>
      </c>
      <c r="O38" s="43">
        <v>19.729199224589493</v>
      </c>
      <c r="P38" s="10"/>
      <c r="Q38" s="10"/>
      <c r="R38" s="10"/>
      <c r="S38" s="10"/>
      <c r="T38" s="10"/>
      <c r="U38" s="10"/>
      <c r="V38" s="10"/>
      <c r="W38" s="10"/>
    </row>
    <row r="39" spans="1:23" x14ac:dyDescent="0.2">
      <c r="A39" s="10"/>
      <c r="B39" s="42">
        <f t="shared" si="5"/>
        <v>223.91376000000002</v>
      </c>
      <c r="C39" s="43">
        <v>21.688429869652438</v>
      </c>
      <c r="D39" s="42">
        <f t="shared" si="6"/>
        <v>234.57632000000004</v>
      </c>
      <c r="E39" s="43">
        <v>18.180759577093937</v>
      </c>
      <c r="F39" s="42">
        <f t="shared" si="7"/>
        <v>245.23887999999999</v>
      </c>
      <c r="G39" s="43">
        <v>15.17853812271813</v>
      </c>
      <c r="H39" s="42">
        <f t="shared" si="8"/>
        <v>255.90144000000001</v>
      </c>
      <c r="I39" s="43">
        <v>12.626299782506827</v>
      </c>
      <c r="J39" s="42">
        <f t="shared" si="10"/>
        <v>167.91713333333334</v>
      </c>
      <c r="K39" s="43">
        <v>50.223523979531038</v>
      </c>
      <c r="L39" s="59">
        <f t="shared" si="9"/>
        <v>200</v>
      </c>
      <c r="M39" s="43">
        <v>31.66225497288184</v>
      </c>
      <c r="N39" s="59">
        <f t="shared" si="11"/>
        <v>225</v>
      </c>
      <c r="O39" s="43">
        <v>21.306374662447951</v>
      </c>
      <c r="P39" s="10"/>
      <c r="Q39" s="10"/>
      <c r="R39" s="10"/>
      <c r="S39" s="10"/>
      <c r="T39" s="10"/>
      <c r="U39" s="10"/>
      <c r="V39" s="10"/>
      <c r="W39" s="10"/>
    </row>
    <row r="40" spans="1:23" x14ac:dyDescent="0.2">
      <c r="A40" s="10"/>
      <c r="B40" s="42">
        <f t="shared" si="5"/>
        <v>235.02370500000001</v>
      </c>
      <c r="C40" s="43">
        <v>23.845001908664457</v>
      </c>
      <c r="D40" s="42">
        <f t="shared" si="6"/>
        <v>246.21531000000002</v>
      </c>
      <c r="E40" s="43">
        <v>20.175522488919938</v>
      </c>
      <c r="F40" s="42">
        <f t="shared" si="7"/>
        <v>257.40691499999997</v>
      </c>
      <c r="G40" s="43">
        <v>17.012155985125673</v>
      </c>
      <c r="H40" s="42">
        <f t="shared" si="8"/>
        <v>268.59852000000001</v>
      </c>
      <c r="I40" s="43">
        <v>14.301225744254474</v>
      </c>
      <c r="J40" s="42">
        <f t="shared" si="10"/>
        <v>167.91713333333334</v>
      </c>
      <c r="K40" s="43">
        <v>58.897262375243585</v>
      </c>
      <c r="L40" s="59">
        <f t="shared" si="9"/>
        <v>200</v>
      </c>
      <c r="M40" s="43">
        <v>39.149445870090076</v>
      </c>
      <c r="N40" s="59">
        <f t="shared" si="11"/>
        <v>225</v>
      </c>
      <c r="O40" s="43">
        <v>27.604219123187065</v>
      </c>
      <c r="P40" s="10"/>
      <c r="Q40" s="10"/>
      <c r="R40" s="10"/>
      <c r="S40" s="10"/>
      <c r="T40" s="10"/>
      <c r="U40" s="10"/>
      <c r="V40" s="10"/>
      <c r="W40" s="10"/>
    </row>
    <row r="41" spans="1:23" x14ac:dyDescent="0.2">
      <c r="A41" s="10"/>
      <c r="B41" s="42">
        <f t="shared" si="5"/>
        <v>235.02370500000001</v>
      </c>
      <c r="C41" s="43">
        <v>24.895235550217507</v>
      </c>
      <c r="D41" s="42">
        <f t="shared" si="6"/>
        <v>246.21531000000002</v>
      </c>
      <c r="E41" s="43">
        <v>21.241732960097536</v>
      </c>
      <c r="F41" s="42">
        <f t="shared" si="7"/>
        <v>257.40691499999997</v>
      </c>
      <c r="G41" s="43">
        <v>18.071794798010913</v>
      </c>
      <c r="H41" s="42">
        <f t="shared" si="8"/>
        <v>268.59852000000001</v>
      </c>
      <c r="I41" s="43">
        <v>15.335695524500515</v>
      </c>
      <c r="J41" s="42">
        <f t="shared" si="10"/>
        <v>167.91713333333334</v>
      </c>
      <c r="K41" s="43">
        <v>59.267875780809575</v>
      </c>
      <c r="L41" s="59">
        <f t="shared" si="9"/>
        <v>200</v>
      </c>
      <c r="M41" s="43">
        <v>39.970241062829913</v>
      </c>
      <c r="N41" s="59">
        <f t="shared" si="11"/>
        <v>225</v>
      </c>
      <c r="O41" s="43">
        <v>28.618052538658304</v>
      </c>
      <c r="P41" s="10"/>
      <c r="Q41" s="10"/>
      <c r="R41" s="10"/>
      <c r="S41" s="10"/>
      <c r="T41" s="10"/>
      <c r="U41" s="10"/>
      <c r="V41" s="10"/>
      <c r="W41" s="10"/>
    </row>
    <row r="42" spans="1:23" ht="4.5" customHeight="1" x14ac:dyDescent="0.2">
      <c r="A42" s="10"/>
      <c r="B42" s="42"/>
      <c r="C42" s="43"/>
      <c r="D42" s="42"/>
      <c r="E42" s="43"/>
      <c r="F42" s="42"/>
      <c r="G42" s="43"/>
      <c r="H42" s="42"/>
      <c r="I42" s="43"/>
      <c r="J42" s="42"/>
      <c r="K42" s="43"/>
      <c r="L42" s="59"/>
      <c r="M42" s="43"/>
      <c r="N42" s="59"/>
      <c r="O42" s="43"/>
      <c r="P42" s="13"/>
      <c r="Q42" s="13"/>
      <c r="R42" s="13"/>
      <c r="S42" s="13"/>
      <c r="T42" s="13"/>
      <c r="U42" s="13"/>
      <c r="V42" s="13"/>
      <c r="W42" s="13"/>
    </row>
    <row r="43" spans="1:23" x14ac:dyDescent="0.2">
      <c r="A43" s="65" t="s">
        <v>23</v>
      </c>
      <c r="B43" s="60">
        <f t="shared" ref="B43:O43" si="12">AVERAGE(B30:B41)</f>
        <v>176.31299000000001</v>
      </c>
      <c r="C43" s="61">
        <f t="shared" si="12"/>
        <v>14.127505035716409</v>
      </c>
      <c r="D43" s="60">
        <f t="shared" si="12"/>
        <v>184.70884666666669</v>
      </c>
      <c r="E43" s="61">
        <f t="shared" si="12"/>
        <v>11.425177244757577</v>
      </c>
      <c r="F43" s="60">
        <f t="shared" si="12"/>
        <v>193.10470333333333</v>
      </c>
      <c r="G43" s="61">
        <f t="shared" si="12"/>
        <v>9.2151161188991502</v>
      </c>
      <c r="H43" s="60">
        <f t="shared" si="12"/>
        <v>201.50055999999998</v>
      </c>
      <c r="I43" s="61">
        <f t="shared" si="12"/>
        <v>7.4217827881881888</v>
      </c>
      <c r="J43" s="60">
        <f t="shared" si="12"/>
        <v>167.91713333333334</v>
      </c>
      <c r="K43" s="61">
        <f t="shared" si="12"/>
        <v>25.05338729963562</v>
      </c>
      <c r="L43" s="62">
        <f t="shared" si="12"/>
        <v>200</v>
      </c>
      <c r="M43" s="61">
        <f t="shared" si="12"/>
        <v>15.001298484638037</v>
      </c>
      <c r="N43" s="62">
        <f t="shared" si="12"/>
        <v>225</v>
      </c>
      <c r="O43" s="61">
        <f t="shared" si="12"/>
        <v>9.8840188283532928</v>
      </c>
      <c r="P43" s="13"/>
      <c r="Q43" s="13"/>
      <c r="R43" s="13"/>
      <c r="S43" s="13"/>
      <c r="T43" s="13"/>
      <c r="U43" s="13"/>
      <c r="V43" s="13"/>
      <c r="W43" s="13"/>
    </row>
    <row r="44" spans="1:23" ht="13.5" thickBot="1" x14ac:dyDescent="0.25">
      <c r="A44" s="65" t="s">
        <v>27</v>
      </c>
      <c r="B44" s="63"/>
      <c r="C44" s="64">
        <f>C43/$K$28</f>
        <v>8.4133791205640768E-2</v>
      </c>
      <c r="D44" s="63"/>
      <c r="E44" s="64">
        <f t="shared" ref="E44:O44" si="13">E43/$K$28</f>
        <v>6.8040568689779785E-2</v>
      </c>
      <c r="F44" s="63"/>
      <c r="G44" s="64">
        <f t="shared" si="13"/>
        <v>5.4878950920429104E-2</v>
      </c>
      <c r="H44" s="63"/>
      <c r="I44" s="64">
        <f t="shared" si="13"/>
        <v>4.4199079872660536E-2</v>
      </c>
      <c r="J44" s="63"/>
      <c r="K44" s="64">
        <f t="shared" si="13"/>
        <v>0.14920089929061608</v>
      </c>
      <c r="L44" s="63"/>
      <c r="M44" s="64">
        <f t="shared" si="13"/>
        <v>8.9337509441986873E-2</v>
      </c>
      <c r="N44" s="63"/>
      <c r="O44" s="64">
        <f t="shared" si="13"/>
        <v>5.8862479558488327E-2</v>
      </c>
      <c r="P44" s="13"/>
      <c r="Q44" s="13"/>
      <c r="R44" s="13"/>
      <c r="S44" s="13"/>
      <c r="T44" s="13"/>
      <c r="U44" s="13"/>
      <c r="V44" s="13"/>
      <c r="W44" s="13"/>
    </row>
    <row r="45" spans="1:23" x14ac:dyDescent="0.2">
      <c r="A45" s="10"/>
      <c r="B45" s="12"/>
      <c r="C45" s="51"/>
      <c r="D45" s="12"/>
      <c r="E45" s="51"/>
      <c r="F45" s="12"/>
      <c r="G45" s="51"/>
      <c r="H45" s="52"/>
      <c r="I45" s="51"/>
      <c r="J45" s="53"/>
      <c r="K45" s="51"/>
      <c r="L45" s="13"/>
      <c r="M45" s="51"/>
      <c r="N45" s="53"/>
      <c r="O45" s="51"/>
      <c r="P45" s="13"/>
      <c r="Q45" s="13"/>
      <c r="R45" s="13"/>
      <c r="S45" s="13"/>
      <c r="T45" s="13"/>
      <c r="U45" s="13"/>
      <c r="V45" s="13"/>
      <c r="W45" s="13"/>
    </row>
    <row r="46" spans="1:23" x14ac:dyDescent="0.2">
      <c r="A46" s="10"/>
      <c r="B46" s="12"/>
      <c r="C46" s="11"/>
      <c r="D46" s="12"/>
      <c r="E46" s="12"/>
      <c r="F46" s="12"/>
      <c r="G46" s="12"/>
      <c r="H46" s="12"/>
      <c r="I46" s="1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">
      <c r="A47" s="10"/>
      <c r="B47" s="12"/>
      <c r="C47" s="11"/>
      <c r="D47" s="12"/>
      <c r="E47" s="12"/>
      <c r="F47" s="12"/>
      <c r="G47" s="12"/>
      <c r="H47" s="12"/>
      <c r="I47" s="11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">
      <c r="A48" s="10"/>
      <c r="B48" s="12"/>
      <c r="C48" s="11"/>
      <c r="D48" s="12"/>
      <c r="E48" s="12"/>
      <c r="F48" s="12"/>
      <c r="G48" s="12"/>
      <c r="H48" s="12"/>
      <c r="I48" s="11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">
      <c r="A49" s="10"/>
      <c r="B49" s="12"/>
      <c r="C49" s="11"/>
      <c r="D49" s="12"/>
      <c r="E49" s="12"/>
      <c r="F49" s="12"/>
      <c r="G49" s="12"/>
      <c r="H49" s="12"/>
      <c r="I49" s="11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">
      <c r="A50" s="10"/>
      <c r="B50" s="12"/>
      <c r="C50" s="11"/>
      <c r="D50" s="12"/>
      <c r="E50" s="12"/>
      <c r="F50" s="12"/>
      <c r="G50" s="12"/>
      <c r="H50" s="12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">
      <c r="A51" s="10"/>
      <c r="B51" s="12"/>
      <c r="C51" s="11"/>
      <c r="D51" s="12"/>
      <c r="E51" s="12"/>
      <c r="F51" s="12"/>
      <c r="G51" s="12"/>
      <c r="H51" s="12"/>
      <c r="I51" s="11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">
      <c r="A52" s="10"/>
      <c r="B52" s="12"/>
      <c r="C52" s="11"/>
      <c r="D52" s="12"/>
      <c r="E52" s="12"/>
      <c r="F52" s="12"/>
      <c r="G52" s="12"/>
      <c r="H52" s="12"/>
      <c r="I52" s="11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">
      <c r="A53" s="10"/>
      <c r="B53" s="12"/>
      <c r="C53" s="11"/>
      <c r="D53" s="12"/>
      <c r="E53" s="12"/>
      <c r="F53" s="12"/>
      <c r="G53" s="12"/>
      <c r="H53" s="12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">
      <c r="A54" s="10"/>
      <c r="B54" s="12"/>
      <c r="C54" s="11"/>
      <c r="D54" s="12"/>
      <c r="E54" s="12"/>
      <c r="F54" s="12"/>
      <c r="G54" s="12"/>
      <c r="H54" s="12"/>
      <c r="I54" s="11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">
      <c r="A55" s="10"/>
      <c r="B55" s="12"/>
      <c r="C55" s="11"/>
      <c r="D55" s="12"/>
      <c r="E55" s="12"/>
      <c r="F55" s="12"/>
      <c r="G55" s="12"/>
      <c r="H55" s="12"/>
      <c r="I55" s="11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">
      <c r="A56" s="10"/>
      <c r="B56" s="12"/>
      <c r="C56" s="11"/>
      <c r="D56" s="12"/>
      <c r="E56" s="12"/>
      <c r="F56" s="12"/>
      <c r="G56" s="12"/>
      <c r="H56" s="12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">
      <c r="A57" s="10"/>
      <c r="B57" s="12"/>
      <c r="C57" s="11"/>
      <c r="D57" s="12"/>
      <c r="E57" s="12"/>
      <c r="F57" s="12"/>
      <c r="G57" s="12"/>
      <c r="H57" s="12"/>
      <c r="I57" s="11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">
      <c r="A58" s="10"/>
      <c r="B58" s="12"/>
      <c r="C58" s="11"/>
      <c r="D58" s="12"/>
      <c r="E58" s="12"/>
      <c r="F58" s="12"/>
      <c r="G58" s="12"/>
      <c r="H58" s="12"/>
      <c r="I58" s="1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">
      <c r="A59" s="10"/>
      <c r="B59" s="12"/>
      <c r="C59" s="11"/>
      <c r="D59" s="12"/>
      <c r="E59" s="12"/>
      <c r="F59" s="12"/>
      <c r="G59" s="12"/>
      <c r="H59" s="12"/>
      <c r="I59" s="1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">
      <c r="A60" s="10"/>
      <c r="B60" s="12"/>
      <c r="C60" s="11"/>
      <c r="D60" s="12"/>
      <c r="E60" s="12"/>
      <c r="F60" s="12"/>
      <c r="G60" s="12"/>
      <c r="H60" s="12"/>
      <c r="I60" s="1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">
      <c r="A61" s="10"/>
      <c r="B61" s="12"/>
      <c r="C61" s="11"/>
      <c r="D61" s="12"/>
      <c r="E61" s="12"/>
      <c r="F61" s="12"/>
      <c r="G61" s="12"/>
      <c r="H61" s="12"/>
      <c r="I61" s="11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">
      <c r="A62" s="10"/>
      <c r="B62" s="12"/>
      <c r="C62" s="11"/>
      <c r="D62" s="12"/>
      <c r="E62" s="12"/>
      <c r="F62" s="12"/>
      <c r="G62" s="12"/>
      <c r="H62" s="12"/>
      <c r="I62" s="1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">
      <c r="A63" s="10"/>
      <c r="B63" s="12"/>
      <c r="C63" s="11"/>
      <c r="D63" s="12"/>
      <c r="E63" s="12"/>
      <c r="F63" s="12"/>
      <c r="G63" s="12"/>
      <c r="H63" s="12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">
      <c r="A64" s="10"/>
      <c r="B64" s="12"/>
      <c r="C64" s="11"/>
      <c r="D64" s="12"/>
      <c r="E64" s="12"/>
      <c r="F64" s="12"/>
      <c r="G64" s="12"/>
      <c r="H64" s="12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">
      <c r="A65" s="10"/>
      <c r="B65" s="12"/>
      <c r="C65" s="11"/>
      <c r="D65" s="12"/>
      <c r="E65" s="12"/>
      <c r="F65" s="12"/>
      <c r="G65" s="12"/>
      <c r="H65" s="12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</sheetData>
  <mergeCells count="2">
    <mergeCell ref="C5:D5"/>
    <mergeCell ref="L7:O7"/>
  </mergeCells>
  <pageMargins left="0.75" right="0.75" top="1" bottom="1" header="0.5" footer="0.5"/>
  <pageSetup orientation="landscape" horizontalDpi="0" r:id="rId1"/>
  <headerFooter alignWithMargins="0">
    <oddHeader>&amp;A</oddHeader>
    <oddFooter>Page &amp;P</oddFooter>
  </headerFooter>
  <rowBreaks count="1" manualBreakCount="1">
    <brk id="25" max="16383" man="1"/>
  </rowBreaks>
  <colBreaks count="1" manualBreakCount="1">
    <brk id="11" max="59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E6" sqref="E6"/>
    </sheetView>
  </sheetViews>
  <sheetFormatPr defaultRowHeight="12.75" x14ac:dyDescent="0.2"/>
  <cols>
    <col min="2" max="2" width="16.140625" customWidth="1"/>
    <col min="3" max="3" width="10" customWidth="1"/>
  </cols>
  <sheetData>
    <row r="1" spans="1:7" x14ac:dyDescent="0.2">
      <c r="A1" t="s">
        <v>0</v>
      </c>
      <c r="B1" s="1"/>
      <c r="D1" s="71" t="s">
        <v>9</v>
      </c>
      <c r="E1" s="9" t="s">
        <v>6</v>
      </c>
      <c r="F1" s="9" t="s">
        <v>7</v>
      </c>
      <c r="G1" s="9" t="s">
        <v>8</v>
      </c>
    </row>
    <row r="2" spans="1:7" x14ac:dyDescent="0.2">
      <c r="B2" s="1"/>
      <c r="D2" s="72"/>
      <c r="E2" s="54">
        <f>STDEV(C7:C160)*SQRT(12)</f>
        <v>0.30946552533737276</v>
      </c>
      <c r="F2" s="54">
        <f>STDEV(C90:C160)*SQRT(12)</f>
        <v>0.23477929618518181</v>
      </c>
      <c r="G2" s="54">
        <f>D160</f>
        <v>0.34213534924414768</v>
      </c>
    </row>
    <row r="3" spans="1:7" x14ac:dyDescent="0.2">
      <c r="B3" s="1"/>
    </row>
    <row r="4" spans="1:7" x14ac:dyDescent="0.2">
      <c r="A4" s="2" t="s">
        <v>1</v>
      </c>
      <c r="B4" s="1" t="s">
        <v>2</v>
      </c>
    </row>
    <row r="5" spans="1:7" x14ac:dyDescent="0.2">
      <c r="A5" s="2"/>
      <c r="B5" s="3" t="s">
        <v>3</v>
      </c>
      <c r="C5" t="s">
        <v>4</v>
      </c>
      <c r="D5" t="s">
        <v>5</v>
      </c>
    </row>
    <row r="6" spans="1:7" x14ac:dyDescent="0.2">
      <c r="A6" s="4">
        <v>31807</v>
      </c>
      <c r="B6" s="5">
        <v>150.28569999999999</v>
      </c>
    </row>
    <row r="7" spans="1:7" x14ac:dyDescent="0.2">
      <c r="A7" s="4">
        <v>31835</v>
      </c>
      <c r="B7" s="5">
        <v>144.02500000000001</v>
      </c>
      <c r="C7" s="7">
        <f>LN(B7/B6)</f>
        <v>-4.2551253566856219E-2</v>
      </c>
    </row>
    <row r="8" spans="1:7" x14ac:dyDescent="0.2">
      <c r="A8" s="4">
        <v>31867</v>
      </c>
      <c r="B8" s="5">
        <v>153.75</v>
      </c>
      <c r="C8" s="7">
        <f t="shared" ref="C8:C71" si="0">LN(B8/B7)</f>
        <v>6.5341011068180369E-2</v>
      </c>
    </row>
    <row r="9" spans="1:7" x14ac:dyDescent="0.2">
      <c r="A9" s="4">
        <v>31897</v>
      </c>
      <c r="B9" s="5">
        <v>160.0455</v>
      </c>
      <c r="C9" s="7">
        <f t="shared" si="0"/>
        <v>4.0130243120293396E-2</v>
      </c>
    </row>
    <row r="10" spans="1:7" x14ac:dyDescent="0.2">
      <c r="A10" s="4">
        <v>31926</v>
      </c>
      <c r="B10" s="5">
        <v>163.21430000000001</v>
      </c>
      <c r="C10" s="7">
        <f t="shared" si="0"/>
        <v>1.9605911433474305E-2</v>
      </c>
    </row>
    <row r="11" spans="1:7" x14ac:dyDescent="0.2">
      <c r="A11" s="4">
        <v>31958</v>
      </c>
      <c r="B11" s="5">
        <v>163.72730000000001</v>
      </c>
      <c r="C11" s="7">
        <f t="shared" si="0"/>
        <v>3.1381777113021841E-3</v>
      </c>
    </row>
    <row r="12" spans="1:7" x14ac:dyDescent="0.2">
      <c r="A12" s="4">
        <v>31989</v>
      </c>
      <c r="B12" s="5">
        <v>160.80430000000001</v>
      </c>
      <c r="C12" s="7">
        <f t="shared" si="0"/>
        <v>-1.8014141270840819E-2</v>
      </c>
    </row>
    <row r="13" spans="1:7" x14ac:dyDescent="0.2">
      <c r="A13" s="4">
        <v>32020</v>
      </c>
      <c r="B13" s="5">
        <v>141.7381</v>
      </c>
      <c r="C13" s="7">
        <f t="shared" si="0"/>
        <v>-0.12620710921432923</v>
      </c>
    </row>
    <row r="14" spans="1:7" x14ac:dyDescent="0.2">
      <c r="A14" s="4">
        <v>32050</v>
      </c>
      <c r="B14" s="5">
        <v>135.36359999999999</v>
      </c>
      <c r="C14" s="7">
        <f t="shared" si="0"/>
        <v>-4.6016497217593821E-2</v>
      </c>
    </row>
    <row r="15" spans="1:7" x14ac:dyDescent="0.2">
      <c r="A15" s="4">
        <v>32080</v>
      </c>
      <c r="B15" s="5">
        <v>140.18180000000001</v>
      </c>
      <c r="C15" s="7">
        <f t="shared" si="0"/>
        <v>3.4975660374276421E-2</v>
      </c>
    </row>
    <row r="16" spans="1:7" x14ac:dyDescent="0.2">
      <c r="A16" s="4">
        <v>32111</v>
      </c>
      <c r="B16" s="5">
        <v>131.619</v>
      </c>
      <c r="C16" s="7">
        <f t="shared" si="0"/>
        <v>-6.3028766253638388E-2</v>
      </c>
    </row>
    <row r="17" spans="1:4" x14ac:dyDescent="0.2">
      <c r="A17" s="4">
        <v>32142</v>
      </c>
      <c r="B17" s="5">
        <v>121.23909999999999</v>
      </c>
      <c r="C17" s="7">
        <f t="shared" si="0"/>
        <v>-8.2146756500164439E-2</v>
      </c>
    </row>
    <row r="18" spans="1:4" x14ac:dyDescent="0.2">
      <c r="A18" s="4">
        <v>32171</v>
      </c>
      <c r="B18" s="5">
        <v>123.3571</v>
      </c>
      <c r="C18" s="7">
        <f t="shared" si="0"/>
        <v>1.7318772238675395E-2</v>
      </c>
    </row>
    <row r="19" spans="1:4" x14ac:dyDescent="0.2">
      <c r="A19" s="4">
        <v>32202</v>
      </c>
      <c r="B19" s="5">
        <v>133.04759999999999</v>
      </c>
      <c r="C19" s="7">
        <f t="shared" si="0"/>
        <v>7.5623557821468748E-2</v>
      </c>
    </row>
    <row r="20" spans="1:4" x14ac:dyDescent="0.2">
      <c r="A20" s="4">
        <v>32233</v>
      </c>
      <c r="B20" s="5">
        <v>125.8913</v>
      </c>
      <c r="C20" s="7">
        <f t="shared" si="0"/>
        <v>-5.5288122729206385E-2</v>
      </c>
    </row>
    <row r="21" spans="1:4" x14ac:dyDescent="0.2">
      <c r="A21" s="4">
        <v>32262</v>
      </c>
      <c r="B21" s="5">
        <v>152.42859999999999</v>
      </c>
      <c r="C21" s="7">
        <f t="shared" si="0"/>
        <v>0.1912774534875023</v>
      </c>
    </row>
    <row r="22" spans="1:4" x14ac:dyDescent="0.2">
      <c r="A22" s="4">
        <v>32294</v>
      </c>
      <c r="B22" s="5">
        <v>151.68180000000001</v>
      </c>
      <c r="C22" s="7">
        <f t="shared" si="0"/>
        <v>-4.9113841629409511E-3</v>
      </c>
    </row>
    <row r="23" spans="1:4" x14ac:dyDescent="0.2">
      <c r="A23" s="4">
        <v>32324</v>
      </c>
      <c r="B23" s="5">
        <v>137.7045</v>
      </c>
      <c r="C23" s="7">
        <f t="shared" si="0"/>
        <v>-9.667482058570584E-2</v>
      </c>
    </row>
    <row r="24" spans="1:4" x14ac:dyDescent="0.2">
      <c r="A24" s="4">
        <v>32353</v>
      </c>
      <c r="B24" s="5">
        <v>125.59520000000001</v>
      </c>
      <c r="C24" s="7">
        <f t="shared" si="0"/>
        <v>-9.2046048195882801E-2</v>
      </c>
    </row>
    <row r="25" spans="1:4" x14ac:dyDescent="0.2">
      <c r="A25" s="4">
        <v>32386</v>
      </c>
      <c r="B25" s="5">
        <v>120.6957</v>
      </c>
      <c r="C25" s="7">
        <f t="shared" si="0"/>
        <v>-3.979153479224825E-2</v>
      </c>
    </row>
    <row r="26" spans="1:4" x14ac:dyDescent="0.2">
      <c r="A26" s="4">
        <v>32416</v>
      </c>
      <c r="B26" s="5">
        <v>111.88639999999999</v>
      </c>
      <c r="C26" s="7">
        <f t="shared" si="0"/>
        <v>-7.5788431106104448E-2</v>
      </c>
    </row>
    <row r="27" spans="1:4" x14ac:dyDescent="0.2">
      <c r="A27" s="4">
        <v>32447</v>
      </c>
      <c r="B27" s="5">
        <v>105.8571</v>
      </c>
      <c r="C27" s="7">
        <f t="shared" si="0"/>
        <v>-5.5393999462572729E-2</v>
      </c>
    </row>
    <row r="28" spans="1:4" x14ac:dyDescent="0.2">
      <c r="A28" s="4">
        <v>32477</v>
      </c>
      <c r="B28" s="5">
        <v>112.75</v>
      </c>
      <c r="C28" s="7">
        <f t="shared" si="0"/>
        <v>6.3082907000395649E-2</v>
      </c>
    </row>
    <row r="29" spans="1:4" x14ac:dyDescent="0.2">
      <c r="A29" s="4">
        <v>32507</v>
      </c>
      <c r="B29" s="5">
        <v>126.381</v>
      </c>
      <c r="C29" s="7">
        <f t="shared" si="0"/>
        <v>0.11412817557562246</v>
      </c>
    </row>
    <row r="30" spans="1:4" x14ac:dyDescent="0.2">
      <c r="A30" s="4">
        <v>32539</v>
      </c>
      <c r="B30" s="5">
        <v>135.04759999999999</v>
      </c>
      <c r="C30" s="7">
        <f t="shared" si="0"/>
        <v>6.6326154926451442E-2</v>
      </c>
      <c r="D30" s="8">
        <f>STDEV(C7:C29)*SQRT(12)</f>
        <v>0.26423124196181635</v>
      </c>
    </row>
    <row r="31" spans="1:4" x14ac:dyDescent="0.2">
      <c r="A31" s="4">
        <v>32567</v>
      </c>
      <c r="B31" s="5">
        <v>139.27500000000001</v>
      </c>
      <c r="C31" s="7">
        <f t="shared" si="0"/>
        <v>3.0823087022017717E-2</v>
      </c>
      <c r="D31" s="8">
        <f>STDEV(C7:C30)*SQRT(12)</f>
        <v>0.26364767065831696</v>
      </c>
    </row>
    <row r="32" spans="1:4" x14ac:dyDescent="0.2">
      <c r="A32" s="4">
        <v>32598</v>
      </c>
      <c r="B32" s="5">
        <v>161.5909</v>
      </c>
      <c r="C32" s="7">
        <f t="shared" si="0"/>
        <v>0.14861743671335423</v>
      </c>
      <c r="D32" s="8">
        <f t="shared" ref="D32:D95" si="1">STDEV(C8:C31)*SQRT(12)</f>
        <v>0.2632207063055384</v>
      </c>
    </row>
    <row r="33" spans="1:4" x14ac:dyDescent="0.2">
      <c r="A33" s="4">
        <v>32626</v>
      </c>
      <c r="B33" s="5">
        <v>170.1</v>
      </c>
      <c r="C33" s="7">
        <f t="shared" si="0"/>
        <v>5.1318666781582707E-2</v>
      </c>
      <c r="D33" s="8">
        <f t="shared" si="1"/>
        <v>0.28027128788932421</v>
      </c>
    </row>
    <row r="34" spans="1:4" x14ac:dyDescent="0.2">
      <c r="A34" s="4">
        <v>32659</v>
      </c>
      <c r="B34" s="5">
        <v>155.4091</v>
      </c>
      <c r="C34" s="7">
        <f t="shared" si="0"/>
        <v>-9.0325504624195946E-2</v>
      </c>
      <c r="D34" s="8">
        <f t="shared" si="1"/>
        <v>0.28117415373364596</v>
      </c>
    </row>
    <row r="35" spans="1:4" x14ac:dyDescent="0.2">
      <c r="A35" s="4">
        <v>32689</v>
      </c>
      <c r="B35" s="5">
        <v>149.02269999999999</v>
      </c>
      <c r="C35" s="7">
        <f t="shared" si="0"/>
        <v>-4.1962351442801839E-2</v>
      </c>
      <c r="D35" s="8">
        <f t="shared" si="1"/>
        <v>0.2883462555181423</v>
      </c>
    </row>
    <row r="36" spans="1:4" x14ac:dyDescent="0.2">
      <c r="A36" s="4">
        <v>32720</v>
      </c>
      <c r="B36" s="5">
        <v>144.21430000000001</v>
      </c>
      <c r="C36" s="7">
        <f t="shared" si="0"/>
        <v>-3.279825557830416E-2</v>
      </c>
      <c r="D36" s="8">
        <f t="shared" si="1"/>
        <v>0.28968399176097576</v>
      </c>
    </row>
    <row r="37" spans="1:4" x14ac:dyDescent="0.2">
      <c r="A37" s="4">
        <v>32751</v>
      </c>
      <c r="B37" s="5">
        <v>137.15219999999999</v>
      </c>
      <c r="C37" s="7">
        <f t="shared" si="0"/>
        <v>-5.0209129670348004E-2</v>
      </c>
      <c r="D37" s="8">
        <f t="shared" si="1"/>
        <v>0.29024733223250315</v>
      </c>
    </row>
    <row r="38" spans="1:4" x14ac:dyDescent="0.2">
      <c r="A38" s="4">
        <v>32780</v>
      </c>
      <c r="B38" s="5">
        <v>139.19999999999999</v>
      </c>
      <c r="C38" s="7">
        <f t="shared" si="0"/>
        <v>1.4820489814153121E-2</v>
      </c>
      <c r="D38" s="8">
        <f t="shared" si="1"/>
        <v>0.27835704987145304</v>
      </c>
    </row>
    <row r="39" spans="1:4" x14ac:dyDescent="0.2">
      <c r="A39" s="4">
        <v>32812</v>
      </c>
      <c r="B39" s="5">
        <v>137.4091</v>
      </c>
      <c r="C39" s="7">
        <f t="shared" si="0"/>
        <v>-1.2949140319734993E-2</v>
      </c>
      <c r="D39" s="8">
        <f t="shared" si="1"/>
        <v>0.27658450830058218</v>
      </c>
    </row>
    <row r="40" spans="1:4" x14ac:dyDescent="0.2">
      <c r="A40" s="4">
        <v>32842</v>
      </c>
      <c r="B40" s="5">
        <v>134.47730000000001</v>
      </c>
      <c r="C40" s="7">
        <f t="shared" si="0"/>
        <v>-2.156719601669602E-2</v>
      </c>
      <c r="D40" s="8">
        <f t="shared" si="1"/>
        <v>0.27560213523610788</v>
      </c>
    </row>
    <row r="41" spans="1:4" x14ac:dyDescent="0.2">
      <c r="A41" s="4">
        <v>32871</v>
      </c>
      <c r="B41" s="5">
        <v>146.875</v>
      </c>
      <c r="C41" s="7">
        <f t="shared" si="0"/>
        <v>8.8186473334535137E-2</v>
      </c>
      <c r="D41" s="8">
        <f t="shared" si="1"/>
        <v>0.27225941450078806</v>
      </c>
    </row>
    <row r="42" spans="1:4" x14ac:dyDescent="0.2">
      <c r="A42" s="4">
        <v>32904</v>
      </c>
      <c r="B42" s="5">
        <v>156.61359999999999</v>
      </c>
      <c r="C42" s="7">
        <f t="shared" si="0"/>
        <v>6.419974035358593E-2</v>
      </c>
      <c r="D42" s="8">
        <f t="shared" si="1"/>
        <v>0.27179422903804862</v>
      </c>
    </row>
    <row r="43" spans="1:4" x14ac:dyDescent="0.2">
      <c r="A43" s="4">
        <v>32932</v>
      </c>
      <c r="B43" s="5">
        <v>158.44999999999999</v>
      </c>
      <c r="C43" s="7">
        <f t="shared" si="0"/>
        <v>1.1657460884920305E-2</v>
      </c>
      <c r="D43" s="8">
        <f t="shared" si="1"/>
        <v>0.27464022931264709</v>
      </c>
    </row>
    <row r="44" spans="1:4" x14ac:dyDescent="0.2">
      <c r="A44" s="4">
        <v>32962</v>
      </c>
      <c r="B44" s="5">
        <v>159.06819999999999</v>
      </c>
      <c r="C44" s="7">
        <f t="shared" si="0"/>
        <v>3.8939549363853428E-3</v>
      </c>
      <c r="D44" s="8">
        <f t="shared" si="1"/>
        <v>0.27035028224547464</v>
      </c>
    </row>
    <row r="45" spans="1:4" x14ac:dyDescent="0.2">
      <c r="A45" s="4">
        <v>32993</v>
      </c>
      <c r="B45" s="5">
        <v>149.02500000000001</v>
      </c>
      <c r="C45" s="7">
        <f t="shared" si="0"/>
        <v>-6.5218963967324808E-2</v>
      </c>
      <c r="D45" s="8">
        <f t="shared" si="1"/>
        <v>0.26641433034433187</v>
      </c>
    </row>
    <row r="46" spans="1:4" x14ac:dyDescent="0.2">
      <c r="A46" s="4">
        <v>33024</v>
      </c>
      <c r="B46" s="5">
        <v>137.3913</v>
      </c>
      <c r="C46" s="7">
        <f t="shared" si="0"/>
        <v>-8.1281018099752286E-2</v>
      </c>
      <c r="D46" s="8">
        <f t="shared" si="1"/>
        <v>0.23512827512294077</v>
      </c>
    </row>
    <row r="47" spans="1:4" x14ac:dyDescent="0.2">
      <c r="A47" s="4">
        <v>33053</v>
      </c>
      <c r="B47" s="5">
        <v>123.3095</v>
      </c>
      <c r="C47" s="7">
        <f t="shared" si="0"/>
        <v>-0.10813560395320206</v>
      </c>
      <c r="D47" s="8">
        <f t="shared" si="1"/>
        <v>0.24190467609098212</v>
      </c>
    </row>
    <row r="48" spans="1:4" x14ac:dyDescent="0.2">
      <c r="A48" s="4">
        <v>33085</v>
      </c>
      <c r="B48" s="5">
        <v>137.63640000000001</v>
      </c>
      <c r="C48" s="7">
        <f t="shared" si="0"/>
        <v>0.10991797034674533</v>
      </c>
      <c r="D48" s="8">
        <f t="shared" si="1"/>
        <v>0.24431615099647019</v>
      </c>
    </row>
    <row r="49" spans="1:4" x14ac:dyDescent="0.2">
      <c r="A49" s="4">
        <v>33116</v>
      </c>
      <c r="B49" s="5">
        <v>259.6739</v>
      </c>
      <c r="C49" s="7">
        <f t="shared" si="0"/>
        <v>0.63481118764081046</v>
      </c>
      <c r="D49" s="8">
        <f t="shared" si="1"/>
        <v>0.24830707201616545</v>
      </c>
    </row>
    <row r="50" spans="1:4" x14ac:dyDescent="0.2">
      <c r="A50" s="4">
        <v>33144</v>
      </c>
      <c r="B50" s="5">
        <v>332.875</v>
      </c>
      <c r="C50" s="7">
        <f t="shared" si="0"/>
        <v>0.24834043109350454</v>
      </c>
      <c r="D50" s="8">
        <f t="shared" si="1"/>
        <v>0.50843385043942135</v>
      </c>
    </row>
    <row r="51" spans="1:4" x14ac:dyDescent="0.2">
      <c r="A51" s="4">
        <v>33177</v>
      </c>
      <c r="B51" s="5">
        <v>333.2174</v>
      </c>
      <c r="C51" s="7">
        <f t="shared" si="0"/>
        <v>1.0280856834835568E-3</v>
      </c>
      <c r="D51" s="8">
        <f t="shared" si="1"/>
        <v>0.5240270955255153</v>
      </c>
    </row>
    <row r="52" spans="1:4" x14ac:dyDescent="0.2">
      <c r="A52" s="4">
        <v>33207</v>
      </c>
      <c r="B52" s="5">
        <v>273.11360000000002</v>
      </c>
      <c r="C52" s="7">
        <f t="shared" si="0"/>
        <v>-0.19890730396926165</v>
      </c>
      <c r="D52" s="8">
        <f t="shared" si="1"/>
        <v>0.51986553881285336</v>
      </c>
    </row>
    <row r="53" spans="1:4" x14ac:dyDescent="0.2">
      <c r="A53" s="4">
        <v>33238</v>
      </c>
      <c r="B53" s="5">
        <v>251.84209999999999</v>
      </c>
      <c r="C53" s="7">
        <f t="shared" si="0"/>
        <v>-8.1085522026345822E-2</v>
      </c>
      <c r="D53" s="8">
        <f t="shared" si="1"/>
        <v>0.54808386053425062</v>
      </c>
    </row>
    <row r="54" spans="1:4" x14ac:dyDescent="0.2">
      <c r="A54" s="4">
        <v>33269</v>
      </c>
      <c r="B54" s="5">
        <v>257.40910000000002</v>
      </c>
      <c r="C54" s="7">
        <f t="shared" si="0"/>
        <v>2.1864344250486084E-2</v>
      </c>
      <c r="D54" s="8">
        <f t="shared" si="1"/>
        <v>0.55109992142170083</v>
      </c>
    </row>
    <row r="55" spans="1:4" x14ac:dyDescent="0.2">
      <c r="A55" s="4">
        <v>33297</v>
      </c>
      <c r="B55" s="5">
        <v>193.8</v>
      </c>
      <c r="C55" s="7">
        <f t="shared" si="0"/>
        <v>-0.28383994861579248</v>
      </c>
      <c r="D55" s="8">
        <f t="shared" si="1"/>
        <v>0.55041370092989972</v>
      </c>
    </row>
    <row r="56" spans="1:4" x14ac:dyDescent="0.2">
      <c r="A56" s="4">
        <v>33326</v>
      </c>
      <c r="B56" s="5">
        <v>189.92500000000001</v>
      </c>
      <c r="C56" s="7">
        <f t="shared" si="0"/>
        <v>-2.0197442067380611E-2</v>
      </c>
      <c r="D56" s="8">
        <f t="shared" si="1"/>
        <v>0.59259249281210136</v>
      </c>
    </row>
    <row r="57" spans="1:4" x14ac:dyDescent="0.2">
      <c r="A57" s="4">
        <v>33358</v>
      </c>
      <c r="B57" s="5">
        <v>184.93180000000001</v>
      </c>
      <c r="C57" s="7">
        <f t="shared" si="0"/>
        <v>-2.6642148927226779E-2</v>
      </c>
      <c r="D57" s="8">
        <f t="shared" si="1"/>
        <v>0.58451717616722687</v>
      </c>
    </row>
    <row r="58" spans="1:4" x14ac:dyDescent="0.2">
      <c r="A58" s="4">
        <v>33389</v>
      </c>
      <c r="B58" s="5">
        <v>193.8261</v>
      </c>
      <c r="C58" s="7">
        <f t="shared" si="0"/>
        <v>4.6974256849354773E-2</v>
      </c>
      <c r="D58" s="8">
        <f t="shared" si="1"/>
        <v>0.58401379044667157</v>
      </c>
    </row>
    <row r="59" spans="1:4" x14ac:dyDescent="0.2">
      <c r="A59" s="4">
        <v>33417</v>
      </c>
      <c r="B59" s="5">
        <v>191.92500000000001</v>
      </c>
      <c r="C59" s="7">
        <f t="shared" si="0"/>
        <v>-9.8566945974509854E-3</v>
      </c>
      <c r="D59" s="8">
        <f t="shared" si="1"/>
        <v>0.58056678166034192</v>
      </c>
    </row>
    <row r="60" spans="1:4" x14ac:dyDescent="0.2">
      <c r="A60" s="4">
        <v>33450</v>
      </c>
      <c r="B60" s="5">
        <v>192.45650000000001</v>
      </c>
      <c r="C60" s="7">
        <f t="shared" si="0"/>
        <v>2.7654834519253266E-3</v>
      </c>
      <c r="D60" s="8">
        <f t="shared" si="1"/>
        <v>0.57953344694843578</v>
      </c>
    </row>
    <row r="61" spans="1:4" x14ac:dyDescent="0.2">
      <c r="A61" s="4">
        <v>33480</v>
      </c>
      <c r="B61" s="5">
        <v>198.47730000000001</v>
      </c>
      <c r="C61" s="7">
        <f t="shared" si="0"/>
        <v>3.0804581739399612E-2</v>
      </c>
      <c r="D61" s="8">
        <f t="shared" si="1"/>
        <v>0.5786908091205506</v>
      </c>
    </row>
    <row r="62" spans="1:4" x14ac:dyDescent="0.2">
      <c r="A62" s="4">
        <v>33511</v>
      </c>
      <c r="B62" s="5">
        <v>198</v>
      </c>
      <c r="C62" s="7">
        <f t="shared" si="0"/>
        <v>-2.407705210751948E-3</v>
      </c>
      <c r="D62" s="8">
        <f t="shared" si="1"/>
        <v>0.57697811265264198</v>
      </c>
    </row>
    <row r="63" spans="1:4" x14ac:dyDescent="0.2">
      <c r="A63" s="4">
        <v>33542</v>
      </c>
      <c r="B63" s="5">
        <v>198.2826</v>
      </c>
      <c r="C63" s="7">
        <f t="shared" si="0"/>
        <v>1.4262551416868519E-3</v>
      </c>
      <c r="D63" s="8">
        <f t="shared" si="1"/>
        <v>0.57711571929196381</v>
      </c>
    </row>
    <row r="64" spans="1:4" x14ac:dyDescent="0.2">
      <c r="A64" s="4">
        <v>33571</v>
      </c>
      <c r="B64" s="5">
        <v>199.2381</v>
      </c>
      <c r="C64" s="7">
        <f t="shared" si="0"/>
        <v>4.8073060856871222E-3</v>
      </c>
      <c r="D64" s="8">
        <f t="shared" si="1"/>
        <v>0.57684608769822998</v>
      </c>
    </row>
    <row r="65" spans="1:4" x14ac:dyDescent="0.2">
      <c r="A65" s="4">
        <v>33603</v>
      </c>
      <c r="B65" s="5">
        <v>177.95240000000001</v>
      </c>
      <c r="C65" s="7">
        <f t="shared" si="0"/>
        <v>-0.11298449312212308</v>
      </c>
      <c r="D65" s="8">
        <f t="shared" si="1"/>
        <v>0.57626827437896955</v>
      </c>
    </row>
    <row r="66" spans="1:4" x14ac:dyDescent="0.2">
      <c r="A66" s="4">
        <v>33634</v>
      </c>
      <c r="B66" s="5">
        <v>175.43180000000001</v>
      </c>
      <c r="C66" s="7">
        <f t="shared" si="0"/>
        <v>-1.4265735408566592E-2</v>
      </c>
      <c r="D66" s="8">
        <f t="shared" si="1"/>
        <v>0.5807292275849768</v>
      </c>
    </row>
    <row r="67" spans="1:4" x14ac:dyDescent="0.2">
      <c r="A67" s="4">
        <v>33662</v>
      </c>
      <c r="B67" s="5">
        <v>175.2</v>
      </c>
      <c r="C67" s="7">
        <f t="shared" si="0"/>
        <v>-1.3221848889284182E-3</v>
      </c>
      <c r="D67" s="8">
        <f t="shared" si="1"/>
        <v>0.57941622312432317</v>
      </c>
    </row>
    <row r="68" spans="1:4" x14ac:dyDescent="0.2">
      <c r="A68" s="4">
        <v>33694</v>
      </c>
      <c r="B68" s="5">
        <v>169.72730000000001</v>
      </c>
      <c r="C68" s="7">
        <f t="shared" si="0"/>
        <v>-3.1735147073359907E-2</v>
      </c>
      <c r="D68" s="8">
        <f t="shared" si="1"/>
        <v>0.57940792272278607</v>
      </c>
    </row>
    <row r="69" spans="1:4" x14ac:dyDescent="0.2">
      <c r="A69" s="4">
        <v>33724</v>
      </c>
      <c r="B69" s="5">
        <v>174.16669999999999</v>
      </c>
      <c r="C69" s="7">
        <f t="shared" si="0"/>
        <v>2.5819855129466638E-2</v>
      </c>
      <c r="D69" s="8">
        <f t="shared" si="1"/>
        <v>0.57996478681655206</v>
      </c>
    </row>
    <row r="70" spans="1:4" x14ac:dyDescent="0.2">
      <c r="A70" s="4">
        <v>33753</v>
      </c>
      <c r="B70" s="5">
        <v>182.494</v>
      </c>
      <c r="C70" s="7">
        <f t="shared" si="0"/>
        <v>4.6704409211368675E-2</v>
      </c>
      <c r="D70" s="8">
        <f t="shared" si="1"/>
        <v>0.57797132283532038</v>
      </c>
    </row>
    <row r="71" spans="1:4" x14ac:dyDescent="0.2">
      <c r="A71" s="4">
        <v>33785</v>
      </c>
      <c r="B71" s="5">
        <v>197.19319999999999</v>
      </c>
      <c r="C71" s="7">
        <f t="shared" si="0"/>
        <v>7.7466663045603748E-2</v>
      </c>
      <c r="D71" s="8">
        <f t="shared" si="1"/>
        <v>0.57490728988513307</v>
      </c>
    </row>
    <row r="72" spans="1:4" x14ac:dyDescent="0.2">
      <c r="A72" s="4">
        <v>33816</v>
      </c>
      <c r="B72" s="5">
        <v>193.19569999999999</v>
      </c>
      <c r="C72" s="7">
        <f t="shared" ref="C72:C135" si="2">LN(B72/B71)</f>
        <v>-2.0480294013415834E-2</v>
      </c>
      <c r="D72" s="8">
        <f t="shared" si="1"/>
        <v>0.56965674855384762</v>
      </c>
    </row>
    <row r="73" spans="1:4" x14ac:dyDescent="0.2">
      <c r="A73" s="4">
        <v>33847</v>
      </c>
      <c r="B73" s="5">
        <v>183.58330000000001</v>
      </c>
      <c r="C73" s="7">
        <f t="shared" si="2"/>
        <v>-5.1035149358213641E-2</v>
      </c>
      <c r="D73" s="8">
        <f t="shared" si="1"/>
        <v>0.56631803998120178</v>
      </c>
    </row>
    <row r="74" spans="1:4" x14ac:dyDescent="0.2">
      <c r="A74" s="4">
        <v>33877</v>
      </c>
      <c r="B74" s="5">
        <v>180.16480000000001</v>
      </c>
      <c r="C74" s="7">
        <f t="shared" si="2"/>
        <v>-1.8796527863318906E-2</v>
      </c>
      <c r="D74" s="8">
        <f t="shared" si="1"/>
        <v>0.33422673594734259</v>
      </c>
    </row>
    <row r="75" spans="1:4" x14ac:dyDescent="0.2">
      <c r="A75" s="4">
        <v>33907</v>
      </c>
      <c r="B75" s="5">
        <v>176.85230000000001</v>
      </c>
      <c r="C75" s="7">
        <f t="shared" si="2"/>
        <v>-1.8557066641717256E-2</v>
      </c>
      <c r="D75" s="8">
        <f t="shared" si="1"/>
        <v>0.27227893700398154</v>
      </c>
    </row>
    <row r="76" spans="1:4" x14ac:dyDescent="0.2">
      <c r="A76" s="4">
        <v>33938</v>
      </c>
      <c r="B76" s="5">
        <v>175.7381</v>
      </c>
      <c r="C76" s="7">
        <f t="shared" si="2"/>
        <v>-6.320102355421485E-3</v>
      </c>
      <c r="D76" s="8">
        <f t="shared" si="1"/>
        <v>0.27163182604595631</v>
      </c>
    </row>
    <row r="77" spans="1:4" x14ac:dyDescent="0.2">
      <c r="A77" s="4">
        <v>33969</v>
      </c>
      <c r="B77" s="5">
        <v>168.30680000000001</v>
      </c>
      <c r="C77" s="7">
        <f t="shared" si="2"/>
        <v>-4.3206314162339908E-2</v>
      </c>
      <c r="D77" s="8">
        <f t="shared" si="1"/>
        <v>0.24012621031403622</v>
      </c>
    </row>
    <row r="78" spans="1:4" x14ac:dyDescent="0.2">
      <c r="A78" s="4">
        <v>33998</v>
      </c>
      <c r="B78" s="5">
        <v>162.0188</v>
      </c>
      <c r="C78" s="7">
        <f t="shared" si="2"/>
        <v>-3.807612653905177E-2</v>
      </c>
      <c r="D78" s="8">
        <f t="shared" si="1"/>
        <v>0.23642997615097389</v>
      </c>
    </row>
    <row r="79" spans="1:4" x14ac:dyDescent="0.2">
      <c r="A79" s="4">
        <v>34026</v>
      </c>
      <c r="B79" s="5">
        <v>164.33750000000001</v>
      </c>
      <c r="C79" s="7">
        <f t="shared" si="2"/>
        <v>1.4209862140831343E-2</v>
      </c>
      <c r="D79" s="8">
        <f t="shared" si="1"/>
        <v>0.23511215721214448</v>
      </c>
    </row>
    <row r="80" spans="1:4" x14ac:dyDescent="0.2">
      <c r="A80" s="4">
        <v>34059</v>
      </c>
      <c r="B80" s="5">
        <v>168.34780000000001</v>
      </c>
      <c r="C80" s="7">
        <f t="shared" si="2"/>
        <v>2.4109837485905665E-2</v>
      </c>
      <c r="D80" s="8">
        <f t="shared" si="1"/>
        <v>0.13197429617677953</v>
      </c>
    </row>
    <row r="81" spans="1:4" x14ac:dyDescent="0.2">
      <c r="A81" s="4">
        <v>34089</v>
      </c>
      <c r="B81" s="5">
        <v>171.41669999999999</v>
      </c>
      <c r="C81" s="7">
        <f t="shared" si="2"/>
        <v>1.8065356814258166E-2</v>
      </c>
      <c r="D81" s="8">
        <f t="shared" si="1"/>
        <v>0.13335161322194525</v>
      </c>
    </row>
    <row r="82" spans="1:4" x14ac:dyDescent="0.2">
      <c r="A82" s="4">
        <v>34120</v>
      </c>
      <c r="B82" s="5">
        <v>170.57140000000001</v>
      </c>
      <c r="C82" s="7">
        <f t="shared" si="2"/>
        <v>-4.9434569298538881E-3</v>
      </c>
      <c r="D82" s="8">
        <f t="shared" si="1"/>
        <v>0.13331751377332099</v>
      </c>
    </row>
    <row r="83" spans="1:4" x14ac:dyDescent="0.2">
      <c r="A83" s="4">
        <v>34150</v>
      </c>
      <c r="B83" s="5">
        <v>168.39769999999999</v>
      </c>
      <c r="C83" s="7">
        <f t="shared" si="2"/>
        <v>-1.2825533635321682E-2</v>
      </c>
      <c r="D83" s="8">
        <f t="shared" si="1"/>
        <v>0.12808258352324109</v>
      </c>
    </row>
    <row r="84" spans="1:4" x14ac:dyDescent="0.2">
      <c r="A84" s="4">
        <v>34180</v>
      </c>
      <c r="B84" s="5">
        <v>155.05109999999999</v>
      </c>
      <c r="C84" s="7">
        <f t="shared" si="2"/>
        <v>-8.2573703750768931E-2</v>
      </c>
      <c r="D84" s="8">
        <f t="shared" si="1"/>
        <v>0.12815456712013784</v>
      </c>
    </row>
    <row r="85" spans="1:4" x14ac:dyDescent="0.2">
      <c r="A85" s="4">
        <v>34212</v>
      </c>
      <c r="B85" s="5">
        <v>145.5455</v>
      </c>
      <c r="C85" s="7">
        <f t="shared" si="2"/>
        <v>-6.3265987503837093E-2</v>
      </c>
      <c r="D85" s="8">
        <f t="shared" si="1"/>
        <v>0.13904490034500755</v>
      </c>
    </row>
    <row r="86" spans="1:4" x14ac:dyDescent="0.2">
      <c r="A86" s="4">
        <v>34242</v>
      </c>
      <c r="B86" s="5">
        <v>130.06819999999999</v>
      </c>
      <c r="C86" s="7">
        <f t="shared" si="2"/>
        <v>-0.11242982422544853</v>
      </c>
      <c r="D86" s="8">
        <f t="shared" si="1"/>
        <v>0.14089147198066929</v>
      </c>
    </row>
    <row r="87" spans="1:4" x14ac:dyDescent="0.2">
      <c r="A87" s="4">
        <v>34271</v>
      </c>
      <c r="B87" s="5">
        <v>137.57140000000001</v>
      </c>
      <c r="C87" s="7">
        <f t="shared" si="2"/>
        <v>5.6084126780814474E-2</v>
      </c>
      <c r="D87" s="8">
        <f t="shared" si="1"/>
        <v>0.15714789843816421</v>
      </c>
    </row>
    <row r="88" spans="1:4" x14ac:dyDescent="0.2">
      <c r="A88" s="4">
        <v>34303</v>
      </c>
      <c r="B88" s="5">
        <v>130.88640000000001</v>
      </c>
      <c r="C88" s="7">
        <f t="shared" si="2"/>
        <v>-4.9813283644086818E-2</v>
      </c>
      <c r="D88" s="8">
        <f t="shared" si="1"/>
        <v>0.16513371466721422</v>
      </c>
    </row>
    <row r="89" spans="1:4" x14ac:dyDescent="0.2">
      <c r="A89" s="4">
        <v>34334</v>
      </c>
      <c r="B89" s="5">
        <v>114.76090000000001</v>
      </c>
      <c r="C89" s="7">
        <f t="shared" si="2"/>
        <v>-0.13147893787815523</v>
      </c>
      <c r="D89" s="8">
        <f t="shared" si="1"/>
        <v>0.16618887478988481</v>
      </c>
    </row>
    <row r="90" spans="1:4" x14ac:dyDescent="0.2">
      <c r="A90" s="4">
        <v>34365</v>
      </c>
      <c r="B90" s="5">
        <v>114.8571</v>
      </c>
      <c r="C90" s="7">
        <f t="shared" si="2"/>
        <v>8.3791345302617324E-4</v>
      </c>
      <c r="D90" s="8">
        <f t="shared" si="1"/>
        <v>0.17214046402423441</v>
      </c>
    </row>
    <row r="91" spans="1:4" x14ac:dyDescent="0.2">
      <c r="A91" s="4">
        <v>34393</v>
      </c>
      <c r="B91" s="5">
        <v>116.2375</v>
      </c>
      <c r="C91" s="7">
        <f t="shared" si="2"/>
        <v>1.1946764815060481E-2</v>
      </c>
      <c r="D91" s="8">
        <f t="shared" si="1"/>
        <v>0.17265465428815741</v>
      </c>
    </row>
    <row r="92" spans="1:4" x14ac:dyDescent="0.2">
      <c r="A92" s="4">
        <v>34424</v>
      </c>
      <c r="B92" s="5">
        <v>115.9348</v>
      </c>
      <c r="C92" s="7">
        <f t="shared" si="2"/>
        <v>-2.6075476834441697E-3</v>
      </c>
      <c r="D92" s="8">
        <f t="shared" si="1"/>
        <v>0.17356184104768174</v>
      </c>
    </row>
    <row r="93" spans="1:4" x14ac:dyDescent="0.2">
      <c r="A93" s="4">
        <v>34453</v>
      </c>
      <c r="B93" s="5">
        <v>127.75</v>
      </c>
      <c r="C93" s="7">
        <f t="shared" si="2"/>
        <v>9.7047264962942262E-2</v>
      </c>
      <c r="D93" s="8">
        <f t="shared" si="1"/>
        <v>0.17350205865308294</v>
      </c>
    </row>
    <row r="94" spans="1:4" x14ac:dyDescent="0.2">
      <c r="A94" s="4">
        <v>34485</v>
      </c>
      <c r="B94" s="5">
        <v>139.3125</v>
      </c>
      <c r="C94" s="7">
        <f t="shared" si="2"/>
        <v>8.6644382062273886E-2</v>
      </c>
      <c r="D94" s="8">
        <f t="shared" si="1"/>
        <v>0.18904784180889966</v>
      </c>
    </row>
    <row r="95" spans="1:4" x14ac:dyDescent="0.2">
      <c r="A95" s="4">
        <v>34515</v>
      </c>
      <c r="B95" s="5">
        <v>144.57390000000001</v>
      </c>
      <c r="C95" s="7">
        <f t="shared" si="2"/>
        <v>3.7071184361554675E-2</v>
      </c>
      <c r="D95" s="8">
        <f t="shared" si="1"/>
        <v>0.19753829078206026</v>
      </c>
    </row>
    <row r="96" spans="1:4" x14ac:dyDescent="0.2">
      <c r="A96" s="4">
        <v>34544</v>
      </c>
      <c r="B96" s="5">
        <v>152.35120000000001</v>
      </c>
      <c r="C96" s="7">
        <f t="shared" si="2"/>
        <v>5.2397586492990061E-2</v>
      </c>
      <c r="D96" s="8">
        <f t="shared" ref="D96:D159" si="3">STDEV(C72:C95)*SQRT(12)</f>
        <v>0.18999397454207781</v>
      </c>
    </row>
    <row r="97" spans="1:4" x14ac:dyDescent="0.2">
      <c r="A97" s="4">
        <v>34577</v>
      </c>
      <c r="B97" s="5">
        <v>153.2989</v>
      </c>
      <c r="C97" s="7">
        <f t="shared" si="2"/>
        <v>6.2012283784635318E-3</v>
      </c>
      <c r="D97" s="8">
        <f t="shared" si="3"/>
        <v>0.1953953981249934</v>
      </c>
    </row>
    <row r="98" spans="1:4" x14ac:dyDescent="0.2">
      <c r="A98" s="4">
        <v>34607</v>
      </c>
      <c r="B98" s="5">
        <v>151.46019999999999</v>
      </c>
      <c r="C98" s="7">
        <f t="shared" si="2"/>
        <v>-1.2066726213636135E-2</v>
      </c>
      <c r="D98" s="8">
        <f t="shared" si="3"/>
        <v>0.1932882793102898</v>
      </c>
    </row>
    <row r="99" spans="1:4" x14ac:dyDescent="0.2">
      <c r="A99" s="4">
        <v>34638</v>
      </c>
      <c r="B99" s="5">
        <v>156.04759999999999</v>
      </c>
      <c r="C99" s="7">
        <f t="shared" si="2"/>
        <v>2.9838204747062093E-2</v>
      </c>
      <c r="D99" s="8">
        <f t="shared" si="3"/>
        <v>0.19314180511940771</v>
      </c>
    </row>
    <row r="100" spans="1:4" x14ac:dyDescent="0.2">
      <c r="A100" s="4">
        <v>34668</v>
      </c>
      <c r="B100" s="5">
        <v>157.80680000000001</v>
      </c>
      <c r="C100" s="7">
        <f t="shared" si="2"/>
        <v>1.1210411092976099E-2</v>
      </c>
      <c r="D100" s="8">
        <f t="shared" si="3"/>
        <v>0.19468656616579491</v>
      </c>
    </row>
    <row r="101" spans="1:4" x14ac:dyDescent="0.2">
      <c r="A101" s="4">
        <v>34698</v>
      </c>
      <c r="B101" s="5">
        <v>157.83330000000001</v>
      </c>
      <c r="C101" s="7">
        <f t="shared" si="2"/>
        <v>1.6791275926131283E-4</v>
      </c>
      <c r="D101" s="8">
        <f t="shared" si="3"/>
        <v>0.19502896830610572</v>
      </c>
    </row>
    <row r="102" spans="1:4" x14ac:dyDescent="0.2">
      <c r="A102" s="4">
        <v>34730</v>
      </c>
      <c r="B102" s="5">
        <v>153.98750000000001</v>
      </c>
      <c r="C102" s="7">
        <f t="shared" si="2"/>
        <v>-2.46679824766666E-2</v>
      </c>
      <c r="D102" s="8">
        <f t="shared" si="3"/>
        <v>0.19293625809334655</v>
      </c>
    </row>
    <row r="103" spans="1:4" x14ac:dyDescent="0.2">
      <c r="A103" s="4">
        <v>34758</v>
      </c>
      <c r="B103" s="5">
        <v>153.97370000000001</v>
      </c>
      <c r="C103" s="7">
        <f t="shared" si="2"/>
        <v>-8.9621679674230784E-5</v>
      </c>
      <c r="D103" s="8">
        <f t="shared" si="3"/>
        <v>0.19188281977637509</v>
      </c>
    </row>
    <row r="104" spans="1:4" x14ac:dyDescent="0.2">
      <c r="A104" s="4">
        <v>34789</v>
      </c>
      <c r="B104" s="5">
        <v>158.36359999999999</v>
      </c>
      <c r="C104" s="7">
        <f t="shared" si="2"/>
        <v>2.811184638450755E-2</v>
      </c>
      <c r="D104" s="8">
        <f t="shared" si="3"/>
        <v>0.19151401326366385</v>
      </c>
    </row>
    <row r="105" spans="1:4" x14ac:dyDescent="0.2">
      <c r="A105" s="4">
        <v>34817</v>
      </c>
      <c r="B105" s="5">
        <v>165.1421</v>
      </c>
      <c r="C105" s="7">
        <f t="shared" si="2"/>
        <v>4.1912660398486797E-2</v>
      </c>
      <c r="D105" s="8">
        <f t="shared" si="3"/>
        <v>0.19182711664269128</v>
      </c>
    </row>
    <row r="106" spans="1:4" x14ac:dyDescent="0.2">
      <c r="A106" s="4">
        <v>34850</v>
      </c>
      <c r="B106" s="5">
        <v>167.08150000000001</v>
      </c>
      <c r="C106" s="7">
        <f t="shared" si="2"/>
        <v>1.1675401932478787E-2</v>
      </c>
      <c r="D106" s="8">
        <f t="shared" si="3"/>
        <v>0.19389409805846419</v>
      </c>
    </row>
    <row r="107" spans="1:4" x14ac:dyDescent="0.2">
      <c r="A107" s="4">
        <v>34880</v>
      </c>
      <c r="B107" s="5">
        <v>161.517</v>
      </c>
      <c r="C107" s="7">
        <f t="shared" si="2"/>
        <v>-3.3871317043063183E-2</v>
      </c>
      <c r="D107" s="8">
        <f t="shared" si="3"/>
        <v>0.19409851359751981</v>
      </c>
    </row>
    <row r="108" spans="1:4" x14ac:dyDescent="0.2">
      <c r="A108" s="4">
        <v>34911</v>
      </c>
      <c r="B108" s="5">
        <v>147.40479999999999</v>
      </c>
      <c r="C108" s="7">
        <f t="shared" si="2"/>
        <v>-9.1427856605327554E-2</v>
      </c>
      <c r="D108" s="8">
        <f t="shared" si="3"/>
        <v>0.19534185127977857</v>
      </c>
    </row>
    <row r="109" spans="1:4" x14ac:dyDescent="0.2">
      <c r="A109" s="4">
        <v>34942</v>
      </c>
      <c r="B109" s="5">
        <v>140.88640000000001</v>
      </c>
      <c r="C109" s="7">
        <f t="shared" si="2"/>
        <v>-4.522865178572974E-2</v>
      </c>
      <c r="D109" s="8">
        <f t="shared" si="3"/>
        <v>0.19734357094155974</v>
      </c>
    </row>
    <row r="110" spans="1:4" x14ac:dyDescent="0.2">
      <c r="A110" s="4">
        <v>34971</v>
      </c>
      <c r="B110" s="5">
        <v>142.32740000000001</v>
      </c>
      <c r="C110" s="7">
        <f t="shared" si="2"/>
        <v>1.0176145619181058E-2</v>
      </c>
      <c r="D110" s="8">
        <f t="shared" si="3"/>
        <v>0.19482313260658463</v>
      </c>
    </row>
    <row r="111" spans="1:4" x14ac:dyDescent="0.2">
      <c r="A111" s="4">
        <v>35003</v>
      </c>
      <c r="B111" s="5">
        <v>136.29759999999999</v>
      </c>
      <c r="C111" s="7">
        <f t="shared" si="2"/>
        <v>-4.3289307178659697E-2</v>
      </c>
      <c r="D111" s="8">
        <f t="shared" si="3"/>
        <v>0.17680978946422748</v>
      </c>
    </row>
    <row r="112" spans="1:4" x14ac:dyDescent="0.2">
      <c r="A112" s="4">
        <v>35033</v>
      </c>
      <c r="B112" s="5">
        <v>134.7784</v>
      </c>
      <c r="C112" s="7">
        <f t="shared" si="2"/>
        <v>-1.1208782080191604E-2</v>
      </c>
      <c r="D112" s="8">
        <f t="shared" si="3"/>
        <v>0.17542181359649869</v>
      </c>
    </row>
    <row r="113" spans="1:4" x14ac:dyDescent="0.2">
      <c r="A113" s="4">
        <v>35062</v>
      </c>
      <c r="B113" s="5">
        <v>142.21250000000001</v>
      </c>
      <c r="C113" s="7">
        <f t="shared" si="2"/>
        <v>5.369046961573419E-2</v>
      </c>
      <c r="D113" s="8">
        <f t="shared" si="3"/>
        <v>0.17183408737411024</v>
      </c>
    </row>
    <row r="114" spans="1:4" x14ac:dyDescent="0.2">
      <c r="A114" s="4">
        <v>35095</v>
      </c>
      <c r="B114" s="5">
        <v>145.89320000000001</v>
      </c>
      <c r="C114" s="7">
        <f t="shared" si="2"/>
        <v>2.5552429311502499E-2</v>
      </c>
      <c r="D114" s="8">
        <f t="shared" si="3"/>
        <v>0.14501899066495008</v>
      </c>
    </row>
    <row r="115" spans="1:4" x14ac:dyDescent="0.2">
      <c r="A115" s="4">
        <v>35124</v>
      </c>
      <c r="B115" s="5">
        <v>139.7028</v>
      </c>
      <c r="C115" s="7">
        <f t="shared" si="2"/>
        <v>-4.3357538166101814E-2</v>
      </c>
      <c r="D115" s="8">
        <f t="shared" si="3"/>
        <v>0.14535150880120101</v>
      </c>
    </row>
    <row r="116" spans="1:4" x14ac:dyDescent="0.2">
      <c r="A116" s="4">
        <v>35153</v>
      </c>
      <c r="B116" s="5">
        <v>155.3048</v>
      </c>
      <c r="C116" s="7">
        <f t="shared" si="2"/>
        <v>0.10587232858592026</v>
      </c>
      <c r="D116" s="8">
        <f t="shared" si="3"/>
        <v>0.15014007289614598</v>
      </c>
    </row>
    <row r="117" spans="1:4" x14ac:dyDescent="0.2">
      <c r="A117" s="4">
        <v>35185</v>
      </c>
      <c r="B117" s="5">
        <v>173.69749999999999</v>
      </c>
      <c r="C117" s="7">
        <f t="shared" si="2"/>
        <v>0.11192564291535527</v>
      </c>
      <c r="D117" s="8">
        <f t="shared" si="3"/>
        <v>0.16511673679808173</v>
      </c>
    </row>
    <row r="118" spans="1:4" x14ac:dyDescent="0.2">
      <c r="A118" s="4">
        <v>35216</v>
      </c>
      <c r="B118" s="5">
        <v>167.65710000000001</v>
      </c>
      <c r="C118" s="7">
        <f t="shared" si="2"/>
        <v>-3.5394458362807205E-2</v>
      </c>
      <c r="D118" s="8">
        <f t="shared" si="3"/>
        <v>0.16938647988372507</v>
      </c>
    </row>
    <row r="119" spans="1:4" x14ac:dyDescent="0.2">
      <c r="A119" s="4">
        <v>35244</v>
      </c>
      <c r="B119" s="5">
        <v>160.24</v>
      </c>
      <c r="C119" s="7">
        <f t="shared" si="2"/>
        <v>-4.5248130792141315E-2</v>
      </c>
      <c r="D119" s="8">
        <f t="shared" si="3"/>
        <v>0.16350849402888504</v>
      </c>
    </row>
    <row r="120" spans="1:4" x14ac:dyDescent="0.2">
      <c r="A120" s="4">
        <v>35277</v>
      </c>
      <c r="B120" s="5">
        <v>166.63910000000001</v>
      </c>
      <c r="C120" s="7">
        <f t="shared" si="2"/>
        <v>3.9157704716430694E-2</v>
      </c>
      <c r="D120" s="8">
        <f t="shared" si="3"/>
        <v>0.16613777478542358</v>
      </c>
    </row>
    <row r="121" spans="1:4" x14ac:dyDescent="0.2">
      <c r="A121" s="4">
        <v>35307</v>
      </c>
      <c r="B121" s="5">
        <v>170.49520000000001</v>
      </c>
      <c r="C121" s="7">
        <f t="shared" si="2"/>
        <v>2.2876747760620469E-2</v>
      </c>
      <c r="D121" s="8">
        <f t="shared" si="3"/>
        <v>0.16439200326588102</v>
      </c>
    </row>
    <row r="122" spans="1:4" x14ac:dyDescent="0.2">
      <c r="A122" s="4">
        <v>35338</v>
      </c>
      <c r="B122" s="5">
        <v>181.12739999999999</v>
      </c>
      <c r="C122" s="7">
        <f t="shared" si="2"/>
        <v>6.0493507236043444E-2</v>
      </c>
      <c r="D122" s="8">
        <f t="shared" si="3"/>
        <v>0.16494447387301386</v>
      </c>
    </row>
    <row r="123" spans="1:4" x14ac:dyDescent="0.2">
      <c r="A123" s="4">
        <v>35369</v>
      </c>
      <c r="B123" s="5">
        <v>193.20760000000001</v>
      </c>
      <c r="C123" s="7">
        <f t="shared" si="2"/>
        <v>6.4564607408182276E-2</v>
      </c>
      <c r="D123" s="8">
        <f t="shared" si="3"/>
        <v>0.16908616420097888</v>
      </c>
    </row>
    <row r="124" spans="1:4" x14ac:dyDescent="0.2">
      <c r="A124" s="4">
        <v>35398</v>
      </c>
      <c r="B124" s="5">
        <v>198.2</v>
      </c>
      <c r="C124" s="7">
        <f t="shared" si="2"/>
        <v>2.5511363417047957E-2</v>
      </c>
      <c r="D124" s="8">
        <f t="shared" si="3"/>
        <v>0.17321731879246841</v>
      </c>
    </row>
    <row r="125" spans="1:4" x14ac:dyDescent="0.2">
      <c r="A125" s="4">
        <v>35430</v>
      </c>
      <c r="B125" s="5">
        <v>209.76310000000001</v>
      </c>
      <c r="C125" s="7">
        <f t="shared" si="2"/>
        <v>5.6702176805109965E-2</v>
      </c>
      <c r="D125" s="8">
        <f t="shared" si="3"/>
        <v>0.17361155838054437</v>
      </c>
    </row>
    <row r="126" spans="1:4" x14ac:dyDescent="0.2">
      <c r="A126" s="4">
        <v>35461</v>
      </c>
      <c r="B126" s="5">
        <v>209.12739999999999</v>
      </c>
      <c r="C126" s="7">
        <f t="shared" si="2"/>
        <v>-3.0351630701437472E-3</v>
      </c>
      <c r="D126" s="8">
        <f t="shared" si="3"/>
        <v>0.17660336027003393</v>
      </c>
    </row>
    <row r="127" spans="1:4" x14ac:dyDescent="0.2">
      <c r="A127" s="4">
        <v>35489</v>
      </c>
      <c r="B127" s="5">
        <v>205.3</v>
      </c>
      <c r="C127" s="7">
        <f t="shared" si="2"/>
        <v>-1.8471311605965924E-2</v>
      </c>
      <c r="D127" s="8">
        <f t="shared" si="3"/>
        <v>0.17492388365878636</v>
      </c>
    </row>
    <row r="128" spans="1:4" x14ac:dyDescent="0.2">
      <c r="A128" s="4">
        <v>35520</v>
      </c>
      <c r="B128" s="5">
        <v>200.3212</v>
      </c>
      <c r="C128" s="7">
        <f t="shared" si="2"/>
        <v>-2.4550245715761247E-2</v>
      </c>
      <c r="D128" s="8">
        <f t="shared" si="3"/>
        <v>0.17610690350940802</v>
      </c>
    </row>
    <row r="129" spans="1:4" x14ac:dyDescent="0.2">
      <c r="A129" s="4">
        <v>35550</v>
      </c>
      <c r="B129" s="5">
        <v>184.0369</v>
      </c>
      <c r="C129" s="7">
        <f t="shared" si="2"/>
        <v>-8.4785797328035484E-2</v>
      </c>
      <c r="D129" s="8">
        <f t="shared" si="3"/>
        <v>0.17752241181255904</v>
      </c>
    </row>
    <row r="130" spans="1:4" x14ac:dyDescent="0.2">
      <c r="A130" s="4">
        <v>35580</v>
      </c>
      <c r="B130" s="5">
        <v>186.17250000000001</v>
      </c>
      <c r="C130" s="7">
        <f t="shared" si="2"/>
        <v>1.1537382299327341E-2</v>
      </c>
      <c r="D130" s="8">
        <f t="shared" si="3"/>
        <v>0.18786694726131606</v>
      </c>
    </row>
    <row r="131" spans="1:4" x14ac:dyDescent="0.2">
      <c r="A131" s="4">
        <v>35611</v>
      </c>
      <c r="B131" s="5">
        <v>179.39760000000001</v>
      </c>
      <c r="C131" s="7">
        <f t="shared" si="2"/>
        <v>-3.7069091671629424E-2</v>
      </c>
      <c r="D131" s="8">
        <f t="shared" si="3"/>
        <v>0.1878642274973919</v>
      </c>
    </row>
    <row r="132" spans="1:4" x14ac:dyDescent="0.2">
      <c r="A132" s="4">
        <v>35642</v>
      </c>
      <c r="B132" s="5">
        <v>185.5489</v>
      </c>
      <c r="C132" s="7">
        <f t="shared" si="2"/>
        <v>3.3713887559037696E-2</v>
      </c>
      <c r="D132" s="8">
        <f t="shared" si="3"/>
        <v>0.18821834467164145</v>
      </c>
    </row>
    <row r="133" spans="1:4" x14ac:dyDescent="0.2">
      <c r="A133" s="4">
        <v>35671</v>
      </c>
      <c r="B133" s="5">
        <v>184.54409999999999</v>
      </c>
      <c r="C133" s="7">
        <f t="shared" si="2"/>
        <v>-5.4299998587794664E-3</v>
      </c>
      <c r="D133" s="8">
        <f t="shared" si="3"/>
        <v>0.17534597334225954</v>
      </c>
    </row>
    <row r="134" spans="1:4" x14ac:dyDescent="0.2">
      <c r="A134" s="4">
        <v>35703</v>
      </c>
      <c r="B134" s="5">
        <v>179.83860000000001</v>
      </c>
      <c r="C134" s="7">
        <f t="shared" si="2"/>
        <v>-2.5828677331530877E-2</v>
      </c>
      <c r="D134" s="8">
        <f t="shared" si="3"/>
        <v>0.17106037840457655</v>
      </c>
    </row>
    <row r="135" spans="1:4" x14ac:dyDescent="0.2">
      <c r="A135" s="4">
        <v>35734</v>
      </c>
      <c r="B135" s="5">
        <v>190.93860000000001</v>
      </c>
      <c r="C135" s="7">
        <f t="shared" si="2"/>
        <v>5.9892128419266347E-2</v>
      </c>
      <c r="D135" s="8">
        <f t="shared" si="3"/>
        <v>0.17306088305977177</v>
      </c>
    </row>
    <row r="136" spans="1:4" x14ac:dyDescent="0.2">
      <c r="A136" s="4">
        <v>35762</v>
      </c>
      <c r="B136" s="5">
        <v>188.98869999999999</v>
      </c>
      <c r="C136" s="7">
        <f t="shared" ref="C136:C160" si="4">LN(B136/B135)</f>
        <v>-1.0264685484324186E-2</v>
      </c>
      <c r="D136" s="8">
        <f t="shared" si="3"/>
        <v>0.17193886889170756</v>
      </c>
    </row>
    <row r="137" spans="1:4" x14ac:dyDescent="0.2">
      <c r="A137" s="4">
        <v>35795</v>
      </c>
      <c r="B137" s="5">
        <v>161.19589999999999</v>
      </c>
      <c r="C137" s="7">
        <f t="shared" si="4"/>
        <v>-0.15906682940656292</v>
      </c>
      <c r="D137" s="8">
        <f t="shared" si="3"/>
        <v>0.17186779918376152</v>
      </c>
    </row>
    <row r="138" spans="1:4" x14ac:dyDescent="0.2">
      <c r="A138" s="4">
        <v>35825</v>
      </c>
      <c r="B138" s="5">
        <v>144.51390000000001</v>
      </c>
      <c r="C138" s="7">
        <f t="shared" si="4"/>
        <v>-0.10924469880810682</v>
      </c>
      <c r="D138" s="8">
        <f t="shared" si="3"/>
        <v>0.20827577859470195</v>
      </c>
    </row>
    <row r="139" spans="1:4" x14ac:dyDescent="0.2">
      <c r="A139" s="4">
        <v>35853</v>
      </c>
      <c r="B139" s="5">
        <v>131.4462</v>
      </c>
      <c r="C139" s="7">
        <f t="shared" si="4"/>
        <v>-9.4778054269916215E-2</v>
      </c>
      <c r="D139" s="8">
        <f t="shared" si="3"/>
        <v>0.22271982832699666</v>
      </c>
    </row>
    <row r="140" spans="1:4" x14ac:dyDescent="0.2">
      <c r="A140" s="4">
        <v>35885</v>
      </c>
      <c r="B140" s="5">
        <v>128.04429999999999</v>
      </c>
      <c r="C140" s="7">
        <f t="shared" si="4"/>
        <v>-2.6221344634882706E-2</v>
      </c>
      <c r="D140" s="8">
        <f t="shared" si="3"/>
        <v>0.23071913660441129</v>
      </c>
    </row>
    <row r="141" spans="1:4" x14ac:dyDescent="0.2">
      <c r="A141" s="4">
        <v>35915</v>
      </c>
      <c r="B141" s="5">
        <v>138.9675</v>
      </c>
      <c r="C141" s="7">
        <f t="shared" si="4"/>
        <v>8.1863795049552102E-2</v>
      </c>
      <c r="D141" s="8">
        <f t="shared" si="3"/>
        <v>0.21682413185568705</v>
      </c>
    </row>
    <row r="142" spans="1:4" x14ac:dyDescent="0.2">
      <c r="A142" s="4">
        <v>35944</v>
      </c>
      <c r="B142" s="5">
        <v>136.99469999999999</v>
      </c>
      <c r="C142" s="7">
        <f t="shared" si="4"/>
        <v>-1.4297853894131933E-2</v>
      </c>
      <c r="D142" s="8">
        <f t="shared" si="3"/>
        <v>0.20904856699417768</v>
      </c>
    </row>
    <row r="143" spans="1:4" x14ac:dyDescent="0.2">
      <c r="A143" s="4">
        <v>35976</v>
      </c>
      <c r="B143" s="5">
        <v>121.29089999999999</v>
      </c>
      <c r="C143" s="7">
        <f t="shared" si="4"/>
        <v>-0.12175044642265032</v>
      </c>
      <c r="D143" s="8">
        <f t="shared" si="3"/>
        <v>0.20820490579072981</v>
      </c>
    </row>
    <row r="144" spans="1:4" x14ac:dyDescent="0.2">
      <c r="A144" s="4">
        <v>36007</v>
      </c>
      <c r="B144" s="5">
        <v>118.1467</v>
      </c>
      <c r="C144" s="7">
        <f t="shared" si="4"/>
        <v>-2.6264719879608617E-2</v>
      </c>
      <c r="D144" s="8">
        <f t="shared" si="3"/>
        <v>0.22184647131358101</v>
      </c>
    </row>
    <row r="145" spans="1:4" x14ac:dyDescent="0.2">
      <c r="A145" s="4">
        <v>36038</v>
      </c>
      <c r="B145" s="5">
        <v>111.6</v>
      </c>
      <c r="C145" s="7">
        <f t="shared" si="4"/>
        <v>-5.700602269894086E-2</v>
      </c>
      <c r="D145" s="8">
        <f t="shared" si="3"/>
        <v>0.21883921840948231</v>
      </c>
    </row>
    <row r="146" spans="1:4" x14ac:dyDescent="0.2">
      <c r="A146" s="4">
        <v>36068</v>
      </c>
      <c r="B146" s="5">
        <v>119.3807</v>
      </c>
      <c r="C146" s="7">
        <f t="shared" si="4"/>
        <v>6.7396496404850834E-2</v>
      </c>
      <c r="D146" s="8">
        <f t="shared" si="3"/>
        <v>0.2190431161150557</v>
      </c>
    </row>
    <row r="147" spans="1:4" x14ac:dyDescent="0.2">
      <c r="A147" s="4">
        <v>36098</v>
      </c>
      <c r="B147" s="5">
        <v>130.32499999999999</v>
      </c>
      <c r="C147" s="7">
        <f t="shared" si="4"/>
        <v>8.7713784302108133E-2</v>
      </c>
      <c r="D147" s="8">
        <f t="shared" si="3"/>
        <v>0.22037841362425578</v>
      </c>
    </row>
    <row r="148" spans="1:4" x14ac:dyDescent="0.2">
      <c r="A148" s="4">
        <v>36129</v>
      </c>
      <c r="B148" s="5">
        <v>124.575</v>
      </c>
      <c r="C148" s="7">
        <f t="shared" si="4"/>
        <v>-4.5123386486701202E-2</v>
      </c>
      <c r="D148" s="8">
        <f t="shared" si="3"/>
        <v>0.22541911024531686</v>
      </c>
    </row>
    <row r="149" spans="1:4" x14ac:dyDescent="0.2">
      <c r="A149" s="4">
        <v>36160</v>
      </c>
      <c r="B149" s="5">
        <v>108.32859999999999</v>
      </c>
      <c r="C149" s="7">
        <f t="shared" si="4"/>
        <v>-0.13973874376806952</v>
      </c>
      <c r="D149" s="8">
        <f t="shared" si="3"/>
        <v>0.22409570778879051</v>
      </c>
    </row>
    <row r="150" spans="1:4" x14ac:dyDescent="0.2">
      <c r="A150" s="4">
        <v>36189</v>
      </c>
      <c r="B150" s="5">
        <v>102.375</v>
      </c>
      <c r="C150" s="7">
        <f t="shared" si="4"/>
        <v>-5.6526658226165247E-2</v>
      </c>
      <c r="D150" s="8">
        <f t="shared" si="3"/>
        <v>0.23221618595277152</v>
      </c>
    </row>
    <row r="151" spans="1:4" x14ac:dyDescent="0.2">
      <c r="A151" s="4">
        <v>36217</v>
      </c>
      <c r="B151" s="5">
        <v>98.512500000000003</v>
      </c>
      <c r="C151" s="7">
        <f t="shared" si="4"/>
        <v>-3.8459098493465529E-2</v>
      </c>
      <c r="D151" s="8">
        <f t="shared" si="3"/>
        <v>0.23235228673522679</v>
      </c>
    </row>
    <row r="152" spans="1:4" x14ac:dyDescent="0.2">
      <c r="A152" s="4">
        <v>36250</v>
      </c>
      <c r="B152" s="5">
        <v>118.9375</v>
      </c>
      <c r="C152" s="7">
        <f t="shared" si="4"/>
        <v>0.18841470137660021</v>
      </c>
      <c r="D152" s="8">
        <f t="shared" si="3"/>
        <v>0.23227535753244735</v>
      </c>
    </row>
    <row r="153" spans="1:4" x14ac:dyDescent="0.2">
      <c r="A153" s="4">
        <v>36280</v>
      </c>
      <c r="B153" s="5">
        <v>142.00829999999999</v>
      </c>
      <c r="C153" s="7">
        <f t="shared" si="4"/>
        <v>0.17728736154094199</v>
      </c>
      <c r="D153" s="8">
        <f t="shared" si="3"/>
        <v>0.27923511515012134</v>
      </c>
    </row>
    <row r="154" spans="1:4" x14ac:dyDescent="0.2">
      <c r="A154" s="4">
        <v>36311</v>
      </c>
      <c r="B154" s="5">
        <v>149.85</v>
      </c>
      <c r="C154" s="7">
        <f t="shared" si="4"/>
        <v>5.3749287165362078E-2</v>
      </c>
      <c r="D154" s="8">
        <f t="shared" si="3"/>
        <v>0.30833012407946064</v>
      </c>
    </row>
    <row r="155" spans="1:4" x14ac:dyDescent="0.2">
      <c r="A155" s="4">
        <v>36341</v>
      </c>
      <c r="B155" s="5">
        <v>151.40450000000001</v>
      </c>
      <c r="C155" s="7">
        <f t="shared" si="4"/>
        <v>1.0320269388136613E-2</v>
      </c>
      <c r="D155" s="8">
        <f t="shared" si="3"/>
        <v>0.31135571347951485</v>
      </c>
    </row>
    <row r="156" spans="1:4" x14ac:dyDescent="0.2">
      <c r="A156" s="4">
        <v>36371</v>
      </c>
      <c r="B156" s="5">
        <v>179.07730000000001</v>
      </c>
      <c r="C156" s="7">
        <f t="shared" si="4"/>
        <v>0.16786249304776435</v>
      </c>
      <c r="D156" s="8">
        <f t="shared" si="3"/>
        <v>0.31093309008259323</v>
      </c>
    </row>
    <row r="157" spans="1:4" x14ac:dyDescent="0.2">
      <c r="A157" s="6">
        <v>36403</v>
      </c>
      <c r="B157" s="5">
        <v>199.62620000000001</v>
      </c>
      <c r="C157" s="7">
        <f t="shared" si="4"/>
        <v>0.10862906158966915</v>
      </c>
      <c r="D157" s="8">
        <f t="shared" si="3"/>
        <v>0.33374557445623021</v>
      </c>
    </row>
    <row r="158" spans="1:4" x14ac:dyDescent="0.2">
      <c r="A158" s="6">
        <v>36433</v>
      </c>
      <c r="B158" s="5">
        <v>212.2989</v>
      </c>
      <c r="C158" s="7">
        <f t="shared" si="4"/>
        <v>6.1548569560394575E-2</v>
      </c>
      <c r="D158" s="8">
        <f t="shared" si="3"/>
        <v>0.34266693279996763</v>
      </c>
    </row>
    <row r="159" spans="1:4" x14ac:dyDescent="0.2">
      <c r="A159" s="6">
        <v>36462</v>
      </c>
      <c r="B159" s="5">
        <v>213.25120000000001</v>
      </c>
      <c r="C159" s="7">
        <f t="shared" si="4"/>
        <v>4.4756262054432335E-3</v>
      </c>
      <c r="D159" s="8">
        <f t="shared" si="3"/>
        <v>0.34436116657642524</v>
      </c>
    </row>
    <row r="160" spans="1:4" x14ac:dyDescent="0.2">
      <c r="A160" s="6">
        <v>36493</v>
      </c>
      <c r="B160" s="5">
        <v>223.8321</v>
      </c>
      <c r="C160" s="7">
        <f t="shared" si="4"/>
        <v>4.8425403673799848E-2</v>
      </c>
      <c r="D160" s="8">
        <f>STDEV(C136:C159)*SQRT(12)</f>
        <v>0.34213534924414768</v>
      </c>
    </row>
  </sheetData>
  <mergeCells count="1">
    <mergeCell ref="D1:D2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Caps</vt:lpstr>
      <vt:lpstr>Prices</vt:lpstr>
      <vt:lpstr>Caps!Print_Area</vt:lpstr>
    </vt:vector>
  </TitlesOfParts>
  <Company>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Srivastav</dc:creator>
  <cp:lastModifiedBy>Jan Havlíček</cp:lastModifiedBy>
  <cp:lastPrinted>1999-12-09T18:56:21Z</cp:lastPrinted>
  <dcterms:created xsi:type="dcterms:W3CDTF">1999-12-09T14:53:20Z</dcterms:created>
  <dcterms:modified xsi:type="dcterms:W3CDTF">2023-09-19T16:51:35Z</dcterms:modified>
</cp:coreProperties>
</file>