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6AF16EF-3016-4C07-A84E-663DEDF167DF}" xr6:coauthVersionLast="47" xr6:coauthVersionMax="47" xr10:uidLastSave="{00000000-0000-0000-0000-000000000000}"/>
  <bookViews>
    <workbookView xWindow="-120" yWindow="-120" windowWidth="38640" windowHeight="15720" firstSheet="3" activeTab="4"/>
  </bookViews>
  <sheets>
    <sheet name="Mortgage Pricing Tool " sheetId="21" r:id="rId1"/>
    <sheet name="Data" sheetId="1" r:id="rId2"/>
    <sheet name="term structure" sheetId="2" r:id="rId3"/>
    <sheet name="BDT_Tree" sheetId="19" r:id="rId4"/>
    <sheet name="Pool_Cash_Flows"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18" i="1"/>
  <c r="C20" i="1"/>
  <c r="C21" i="1"/>
  <c r="C22" i="1"/>
  <c r="C23" i="1"/>
  <c r="C25" i="1"/>
  <c r="C26" i="1"/>
  <c r="A1" i="16"/>
  <c r="A2" i="16"/>
  <c r="C2" i="16"/>
  <c r="A3" i="16"/>
  <c r="C3" i="16"/>
  <c r="U3" i="16"/>
  <c r="A4" i="16"/>
  <c r="C4" i="16"/>
  <c r="A5" i="16"/>
  <c r="C5" i="16"/>
  <c r="H5" i="16"/>
  <c r="I5" i="16"/>
  <c r="K5" i="16"/>
  <c r="L5" i="16"/>
  <c r="M5" i="16"/>
  <c r="Q5" i="16"/>
  <c r="S5" i="16"/>
  <c r="U5" i="16"/>
  <c r="X5" i="16"/>
  <c r="AC5" i="16"/>
  <c r="AH5" i="16"/>
  <c r="AM5" i="16"/>
  <c r="AR5" i="16"/>
  <c r="AW5" i="16"/>
  <c r="BB5" i="16"/>
  <c r="BG5" i="16"/>
  <c r="BL5" i="16"/>
  <c r="BQ5" i="16"/>
  <c r="BV5" i="16"/>
  <c r="CA5" i="16"/>
  <c r="CF5" i="16"/>
  <c r="CK5" i="16"/>
  <c r="CP5" i="16"/>
  <c r="CU5" i="16"/>
  <c r="CZ5" i="16"/>
  <c r="DD5" i="16"/>
  <c r="A6" i="16"/>
  <c r="C6" i="16"/>
  <c r="G6" i="16"/>
  <c r="H6" i="16"/>
  <c r="I6" i="16"/>
  <c r="J6" i="16"/>
  <c r="K6" i="16"/>
  <c r="L6" i="16"/>
  <c r="M6" i="16"/>
  <c r="N6" i="16"/>
  <c r="O6" i="16"/>
  <c r="P6" i="16"/>
  <c r="Q6" i="16"/>
  <c r="R6" i="16"/>
  <c r="S6" i="16"/>
  <c r="T6" i="16"/>
  <c r="U6" i="16"/>
  <c r="W6" i="16"/>
  <c r="X6" i="16"/>
  <c r="Y6" i="16"/>
  <c r="Z6" i="16"/>
  <c r="AA6" i="16"/>
  <c r="AB6" i="16"/>
  <c r="AC6" i="16"/>
  <c r="AD6" i="16"/>
  <c r="AE6" i="16"/>
  <c r="AF6" i="16"/>
  <c r="AG6" i="16"/>
  <c r="AH6" i="16"/>
  <c r="AI6" i="16"/>
  <c r="AJ6" i="16"/>
  <c r="AK6" i="16"/>
  <c r="AL6" i="16"/>
  <c r="AM6" i="16"/>
  <c r="AN6" i="16"/>
  <c r="AO6" i="16"/>
  <c r="AP6" i="16"/>
  <c r="AQ6" i="16"/>
  <c r="AR6" i="16"/>
  <c r="AS6" i="16"/>
  <c r="AT6" i="16"/>
  <c r="AU6" i="16"/>
  <c r="AV6" i="16"/>
  <c r="AW6" i="16"/>
  <c r="AX6" i="16"/>
  <c r="AZ6" i="16"/>
  <c r="BA6" i="16"/>
  <c r="BB6" i="16"/>
  <c r="BC6" i="16"/>
  <c r="BD6" i="16"/>
  <c r="BE6" i="16"/>
  <c r="BF6" i="16"/>
  <c r="BG6" i="16"/>
  <c r="BH6" i="16"/>
  <c r="BI6" i="16"/>
  <c r="BJ6" i="16"/>
  <c r="BK6" i="16"/>
  <c r="BL6" i="16"/>
  <c r="BM6" i="16"/>
  <c r="BN6" i="16"/>
  <c r="BO6" i="16"/>
  <c r="BP6" i="16"/>
  <c r="BQ6" i="16"/>
  <c r="BR6" i="16"/>
  <c r="BS6" i="16"/>
  <c r="BT6" i="16"/>
  <c r="BU6" i="16"/>
  <c r="BV6" i="16"/>
  <c r="BW6" i="16"/>
  <c r="BX6" i="16"/>
  <c r="BY6" i="16"/>
  <c r="BZ6" i="16"/>
  <c r="CA6" i="16"/>
  <c r="CB6" i="16"/>
  <c r="CC6" i="16"/>
  <c r="CD6" i="16"/>
  <c r="CE6" i="16"/>
  <c r="CF6" i="16"/>
  <c r="CG6" i="16"/>
  <c r="CH6" i="16"/>
  <c r="CI6" i="16"/>
  <c r="CJ6" i="16"/>
  <c r="CK6" i="16"/>
  <c r="CL6" i="16"/>
  <c r="CM6" i="16"/>
  <c r="CN6" i="16"/>
  <c r="CO6" i="16"/>
  <c r="CP6" i="16"/>
  <c r="CQ6" i="16"/>
  <c r="CR6" i="16"/>
  <c r="CS6" i="16"/>
  <c r="CT6" i="16"/>
  <c r="CU6" i="16"/>
  <c r="CV6" i="16"/>
  <c r="CW6" i="16"/>
  <c r="CX6" i="16"/>
  <c r="CY6" i="16"/>
  <c r="CZ6" i="16"/>
  <c r="DA6" i="16"/>
  <c r="DB6" i="16"/>
  <c r="DC6" i="16"/>
  <c r="DD6" i="16"/>
  <c r="DE6" i="16"/>
  <c r="DF6" i="16"/>
  <c r="DG6" i="16"/>
  <c r="DH6" i="16"/>
  <c r="DI6" i="16"/>
  <c r="DJ6" i="16"/>
  <c r="A7" i="16"/>
  <c r="C7" i="16"/>
  <c r="G7" i="16"/>
  <c r="H7" i="16"/>
  <c r="I7" i="16"/>
  <c r="J7" i="16"/>
  <c r="K7" i="16"/>
  <c r="L7" i="16"/>
  <c r="M7" i="16"/>
  <c r="N7" i="16"/>
  <c r="O7" i="16"/>
  <c r="P7" i="16"/>
  <c r="Q7" i="16"/>
  <c r="R7" i="16"/>
  <c r="S7" i="16"/>
  <c r="T7" i="16"/>
  <c r="U7" i="16"/>
  <c r="W7" i="16"/>
  <c r="X7" i="16"/>
  <c r="Y7" i="16"/>
  <c r="Z7" i="16"/>
  <c r="AA7" i="16"/>
  <c r="AB7" i="16"/>
  <c r="AC7" i="16"/>
  <c r="AD7" i="16"/>
  <c r="AE7" i="16"/>
  <c r="AF7" i="16"/>
  <c r="AG7" i="16"/>
  <c r="AH7" i="16"/>
  <c r="AI7" i="16"/>
  <c r="AJ7" i="16"/>
  <c r="AK7" i="16"/>
  <c r="AL7" i="16"/>
  <c r="AM7" i="16"/>
  <c r="AN7" i="16"/>
  <c r="AO7" i="16"/>
  <c r="AP7" i="16"/>
  <c r="AQ7" i="16"/>
  <c r="AR7" i="16"/>
  <c r="AS7" i="16"/>
  <c r="AT7" i="16"/>
  <c r="AU7" i="16"/>
  <c r="AV7" i="16"/>
  <c r="AW7" i="16"/>
  <c r="AX7" i="16"/>
  <c r="AZ7" i="16"/>
  <c r="BA7" i="16"/>
  <c r="BB7" i="16"/>
  <c r="BC7" i="16"/>
  <c r="BD7" i="16"/>
  <c r="BE7" i="16"/>
  <c r="BF7" i="16"/>
  <c r="BG7" i="16"/>
  <c r="BH7" i="16"/>
  <c r="BI7" i="16"/>
  <c r="BJ7" i="16"/>
  <c r="BK7" i="16"/>
  <c r="BL7" i="16"/>
  <c r="BM7" i="16"/>
  <c r="BN7" i="16"/>
  <c r="BO7" i="16"/>
  <c r="BP7" i="16"/>
  <c r="BQ7" i="16"/>
  <c r="BR7" i="16"/>
  <c r="BS7" i="16"/>
  <c r="BT7" i="16"/>
  <c r="BU7" i="16"/>
  <c r="BV7" i="16"/>
  <c r="BW7" i="16"/>
  <c r="BX7" i="16"/>
  <c r="BY7" i="16"/>
  <c r="BZ7" i="16"/>
  <c r="CA7" i="16"/>
  <c r="CB7" i="16"/>
  <c r="CC7" i="16"/>
  <c r="CD7" i="16"/>
  <c r="CE7" i="16"/>
  <c r="CF7" i="16"/>
  <c r="CG7" i="16"/>
  <c r="CH7" i="16"/>
  <c r="CI7" i="16"/>
  <c r="CJ7" i="16"/>
  <c r="CK7" i="16"/>
  <c r="CL7" i="16"/>
  <c r="CM7" i="16"/>
  <c r="CN7" i="16"/>
  <c r="CO7" i="16"/>
  <c r="CP7" i="16"/>
  <c r="CQ7" i="16"/>
  <c r="CR7" i="16"/>
  <c r="CS7" i="16"/>
  <c r="CT7" i="16"/>
  <c r="CU7" i="16"/>
  <c r="CV7" i="16"/>
  <c r="CW7" i="16"/>
  <c r="CX7" i="16"/>
  <c r="CY7" i="16"/>
  <c r="CZ7" i="16"/>
  <c r="DA7" i="16"/>
  <c r="DB7" i="16"/>
  <c r="DC7" i="16"/>
  <c r="DD7" i="16"/>
  <c r="DE7" i="16"/>
  <c r="DF7" i="16"/>
  <c r="DG7" i="16"/>
  <c r="DH7" i="16"/>
  <c r="DI7" i="16"/>
  <c r="DJ7" i="16"/>
  <c r="A8" i="16"/>
  <c r="C8" i="16"/>
  <c r="G8" i="16"/>
  <c r="H8" i="16"/>
  <c r="I8" i="16"/>
  <c r="J8" i="16"/>
  <c r="K8" i="16"/>
  <c r="L8" i="16"/>
  <c r="M8" i="16"/>
  <c r="N8" i="16"/>
  <c r="O8" i="16"/>
  <c r="P8" i="16"/>
  <c r="Q8" i="16"/>
  <c r="R8" i="16"/>
  <c r="S8" i="16"/>
  <c r="T8" i="16"/>
  <c r="U8" i="16"/>
  <c r="W8" i="16"/>
  <c r="X8" i="16"/>
  <c r="Y8" i="16"/>
  <c r="Z8" i="16"/>
  <c r="AA8" i="16"/>
  <c r="AB8" i="16"/>
  <c r="AC8" i="16"/>
  <c r="AD8" i="16"/>
  <c r="AE8" i="16"/>
  <c r="AF8" i="16"/>
  <c r="AG8" i="16"/>
  <c r="AH8" i="16"/>
  <c r="AI8" i="16"/>
  <c r="AJ8" i="16"/>
  <c r="AK8" i="16"/>
  <c r="AL8" i="16"/>
  <c r="AM8" i="16"/>
  <c r="AN8" i="16"/>
  <c r="AO8" i="16"/>
  <c r="AP8" i="16"/>
  <c r="AQ8" i="16"/>
  <c r="AR8" i="16"/>
  <c r="AS8" i="16"/>
  <c r="AT8" i="16"/>
  <c r="AU8" i="16"/>
  <c r="AV8" i="16"/>
  <c r="AW8" i="16"/>
  <c r="AX8" i="16"/>
  <c r="AZ8" i="16"/>
  <c r="BA8" i="16"/>
  <c r="BB8" i="16"/>
  <c r="BC8" i="16"/>
  <c r="BD8" i="16"/>
  <c r="BE8" i="16"/>
  <c r="BF8" i="16"/>
  <c r="BG8" i="16"/>
  <c r="BH8" i="16"/>
  <c r="BI8" i="16"/>
  <c r="BJ8" i="16"/>
  <c r="BK8" i="16"/>
  <c r="BL8" i="16"/>
  <c r="BM8" i="16"/>
  <c r="BN8" i="16"/>
  <c r="BO8" i="16"/>
  <c r="BP8" i="16"/>
  <c r="BQ8" i="16"/>
  <c r="BR8" i="16"/>
  <c r="BS8" i="16"/>
  <c r="BT8" i="16"/>
  <c r="BU8" i="16"/>
  <c r="BV8" i="16"/>
  <c r="BW8" i="16"/>
  <c r="BX8" i="16"/>
  <c r="BY8" i="16"/>
  <c r="BZ8" i="16"/>
  <c r="CA8" i="16"/>
  <c r="CB8" i="16"/>
  <c r="CC8" i="16"/>
  <c r="CD8" i="16"/>
  <c r="CE8" i="16"/>
  <c r="CF8" i="16"/>
  <c r="CG8" i="16"/>
  <c r="CH8" i="16"/>
  <c r="CI8" i="16"/>
  <c r="CJ8" i="16"/>
  <c r="CK8" i="16"/>
  <c r="CL8" i="16"/>
  <c r="CM8" i="16"/>
  <c r="CN8" i="16"/>
  <c r="CO8" i="16"/>
  <c r="CP8" i="16"/>
  <c r="CQ8" i="16"/>
  <c r="CR8" i="16"/>
  <c r="CS8" i="16"/>
  <c r="CT8" i="16"/>
  <c r="CU8" i="16"/>
  <c r="CV8" i="16"/>
  <c r="CW8" i="16"/>
  <c r="CX8" i="16"/>
  <c r="CY8" i="16"/>
  <c r="CZ8" i="16"/>
  <c r="DA8" i="16"/>
  <c r="DB8" i="16"/>
  <c r="DC8" i="16"/>
  <c r="DD8" i="16"/>
  <c r="DE8" i="16"/>
  <c r="DF8" i="16"/>
  <c r="DG8" i="16"/>
  <c r="DH8" i="16"/>
  <c r="DI8" i="16"/>
  <c r="DJ8" i="16"/>
  <c r="A9" i="16"/>
  <c r="C9" i="16"/>
  <c r="G9" i="16"/>
  <c r="H9" i="16"/>
  <c r="I9" i="16"/>
  <c r="J9" i="16"/>
  <c r="K9" i="16"/>
  <c r="L9" i="16"/>
  <c r="M9" i="16"/>
  <c r="N9" i="16"/>
  <c r="O9" i="16"/>
  <c r="P9" i="16"/>
  <c r="Q9" i="16"/>
  <c r="R9" i="16"/>
  <c r="S9" i="16"/>
  <c r="T9" i="16"/>
  <c r="U9" i="16"/>
  <c r="W9" i="16"/>
  <c r="X9" i="16"/>
  <c r="Y9" i="16"/>
  <c r="Z9" i="16"/>
  <c r="AA9" i="16"/>
  <c r="AB9" i="16"/>
  <c r="AC9" i="16"/>
  <c r="AD9" i="16"/>
  <c r="AE9" i="16"/>
  <c r="AF9" i="16"/>
  <c r="AG9" i="16"/>
  <c r="AH9" i="16"/>
  <c r="AI9" i="16"/>
  <c r="AJ9" i="16"/>
  <c r="AK9" i="16"/>
  <c r="AL9" i="16"/>
  <c r="AM9" i="16"/>
  <c r="AN9" i="16"/>
  <c r="AO9" i="16"/>
  <c r="AP9" i="16"/>
  <c r="AQ9" i="16"/>
  <c r="AR9" i="16"/>
  <c r="AS9" i="16"/>
  <c r="AT9" i="16"/>
  <c r="AU9" i="16"/>
  <c r="AV9" i="16"/>
  <c r="AW9" i="16"/>
  <c r="AX9" i="16"/>
  <c r="AZ9" i="16"/>
  <c r="BA9" i="16"/>
  <c r="BB9" i="16"/>
  <c r="BC9" i="16"/>
  <c r="BD9" i="16"/>
  <c r="BE9" i="16"/>
  <c r="BF9" i="16"/>
  <c r="BG9" i="16"/>
  <c r="BH9" i="16"/>
  <c r="BI9" i="16"/>
  <c r="BJ9" i="16"/>
  <c r="BK9" i="16"/>
  <c r="BL9" i="16"/>
  <c r="BM9" i="16"/>
  <c r="BN9" i="16"/>
  <c r="BO9" i="16"/>
  <c r="BP9" i="16"/>
  <c r="BQ9" i="16"/>
  <c r="BR9" i="16"/>
  <c r="BS9" i="16"/>
  <c r="BT9" i="16"/>
  <c r="BU9" i="16"/>
  <c r="BV9" i="16"/>
  <c r="BW9" i="16"/>
  <c r="BX9" i="16"/>
  <c r="BY9" i="16"/>
  <c r="BZ9" i="16"/>
  <c r="CA9" i="16"/>
  <c r="CB9" i="16"/>
  <c r="CC9" i="16"/>
  <c r="CD9" i="16"/>
  <c r="CE9" i="16"/>
  <c r="CF9" i="16"/>
  <c r="CG9" i="16"/>
  <c r="CH9" i="16"/>
  <c r="CI9" i="16"/>
  <c r="CJ9" i="16"/>
  <c r="CK9" i="16"/>
  <c r="CL9" i="16"/>
  <c r="CM9" i="16"/>
  <c r="CN9" i="16"/>
  <c r="CO9" i="16"/>
  <c r="CP9" i="16"/>
  <c r="CQ9" i="16"/>
  <c r="CR9" i="16"/>
  <c r="CS9" i="16"/>
  <c r="CT9" i="16"/>
  <c r="CU9" i="16"/>
  <c r="CV9" i="16"/>
  <c r="CW9" i="16"/>
  <c r="CX9" i="16"/>
  <c r="CY9" i="16"/>
  <c r="CZ9" i="16"/>
  <c r="DA9" i="16"/>
  <c r="DB9" i="16"/>
  <c r="DC9" i="16"/>
  <c r="DD9" i="16"/>
  <c r="DE9" i="16"/>
  <c r="DF9" i="16"/>
  <c r="DG9" i="16"/>
  <c r="DH9" i="16"/>
  <c r="DI9" i="16"/>
  <c r="DJ9" i="16"/>
  <c r="C10" i="16"/>
  <c r="G10" i="16"/>
  <c r="H10" i="16"/>
  <c r="I10" i="16"/>
  <c r="J10" i="16"/>
  <c r="K10" i="16"/>
  <c r="L10" i="16"/>
  <c r="M10" i="16"/>
  <c r="N10" i="16"/>
  <c r="O10" i="16"/>
  <c r="P10" i="16"/>
  <c r="Q10" i="16"/>
  <c r="R10" i="16"/>
  <c r="S10" i="16"/>
  <c r="T10" i="16"/>
  <c r="U10" i="16"/>
  <c r="W10"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AU10" i="16"/>
  <c r="AV10" i="16"/>
  <c r="AW10" i="16"/>
  <c r="AX10" i="16"/>
  <c r="AZ10" i="16"/>
  <c r="BA10" i="16"/>
  <c r="BB10" i="16"/>
  <c r="BC10" i="16"/>
  <c r="BD10" i="16"/>
  <c r="BE10" i="16"/>
  <c r="BF10" i="16"/>
  <c r="BG10" i="16"/>
  <c r="BH10" i="16"/>
  <c r="BI10" i="16"/>
  <c r="BJ10" i="16"/>
  <c r="BK10" i="16"/>
  <c r="BL10" i="16"/>
  <c r="BM10" i="16"/>
  <c r="BN10" i="16"/>
  <c r="BO10" i="16"/>
  <c r="BP10" i="16"/>
  <c r="BQ10" i="16"/>
  <c r="BR10" i="16"/>
  <c r="BS10" i="16"/>
  <c r="BT10" i="16"/>
  <c r="BU10" i="16"/>
  <c r="BV10" i="16"/>
  <c r="BW10" i="16"/>
  <c r="BX10" i="16"/>
  <c r="BY10" i="16"/>
  <c r="BZ10" i="16"/>
  <c r="CA10" i="16"/>
  <c r="CB10" i="16"/>
  <c r="CC10" i="16"/>
  <c r="CD10" i="16"/>
  <c r="CE10" i="16"/>
  <c r="CF10" i="16"/>
  <c r="CG10" i="16"/>
  <c r="CH10" i="16"/>
  <c r="CI10" i="16"/>
  <c r="CJ10" i="16"/>
  <c r="CK10" i="16"/>
  <c r="CL10" i="16"/>
  <c r="CM10" i="16"/>
  <c r="CN10" i="16"/>
  <c r="CO10" i="16"/>
  <c r="CP10" i="16"/>
  <c r="CQ10" i="16"/>
  <c r="CR10" i="16"/>
  <c r="CS10" i="16"/>
  <c r="CT10" i="16"/>
  <c r="CU10" i="16"/>
  <c r="CV10" i="16"/>
  <c r="CW10" i="16"/>
  <c r="CX10" i="16"/>
  <c r="CY10" i="16"/>
  <c r="CZ10" i="16"/>
  <c r="DA10" i="16"/>
  <c r="DB10" i="16"/>
  <c r="DC10" i="16"/>
  <c r="DD10" i="16"/>
  <c r="DE10" i="16"/>
  <c r="DF10" i="16"/>
  <c r="DG10" i="16"/>
  <c r="DH10" i="16"/>
  <c r="DI10" i="16"/>
  <c r="DJ10" i="16"/>
  <c r="A11" i="16"/>
  <c r="C11" i="16"/>
  <c r="G11" i="16"/>
  <c r="H11" i="16"/>
  <c r="I11" i="16"/>
  <c r="J11" i="16"/>
  <c r="K11" i="16"/>
  <c r="L11" i="16"/>
  <c r="M11" i="16"/>
  <c r="N11" i="16"/>
  <c r="O11" i="16"/>
  <c r="P11" i="16"/>
  <c r="Q11" i="16"/>
  <c r="R11" i="16"/>
  <c r="S11" i="16"/>
  <c r="T11" i="16"/>
  <c r="U11" i="16"/>
  <c r="W11" i="16"/>
  <c r="X11" i="16"/>
  <c r="Y11" i="16"/>
  <c r="Z11" i="16"/>
  <c r="AA11" i="16"/>
  <c r="AB11" i="16"/>
  <c r="AC11" i="16"/>
  <c r="AD11" i="16"/>
  <c r="AE11" i="16"/>
  <c r="AF11" i="16"/>
  <c r="AG11" i="16"/>
  <c r="AH11" i="16"/>
  <c r="AI11" i="16"/>
  <c r="AJ11" i="16"/>
  <c r="AK11" i="16"/>
  <c r="AL11" i="16"/>
  <c r="AM11" i="16"/>
  <c r="AN11" i="16"/>
  <c r="AO11" i="16"/>
  <c r="AP11" i="16"/>
  <c r="AQ11" i="16"/>
  <c r="AR11" i="16"/>
  <c r="AS11" i="16"/>
  <c r="AT11" i="16"/>
  <c r="AU11" i="16"/>
  <c r="AV11" i="16"/>
  <c r="AW11" i="16"/>
  <c r="AX11" i="16"/>
  <c r="AZ11" i="16"/>
  <c r="BA11" i="16"/>
  <c r="BB11" i="16"/>
  <c r="BC11" i="16"/>
  <c r="BD11" i="16"/>
  <c r="BE11" i="16"/>
  <c r="BF11" i="16"/>
  <c r="BG11" i="16"/>
  <c r="BH11" i="16"/>
  <c r="BI11" i="16"/>
  <c r="BJ11" i="16"/>
  <c r="BK11" i="16"/>
  <c r="BL11" i="16"/>
  <c r="BM11" i="16"/>
  <c r="BN11" i="16"/>
  <c r="BO11" i="16"/>
  <c r="BP11" i="16"/>
  <c r="BQ11" i="16"/>
  <c r="BR11" i="16"/>
  <c r="BS11" i="16"/>
  <c r="BT11" i="16"/>
  <c r="BU11" i="16"/>
  <c r="BV11" i="16"/>
  <c r="BW11" i="16"/>
  <c r="BX11" i="16"/>
  <c r="BY11" i="16"/>
  <c r="BZ11" i="16"/>
  <c r="CA11" i="16"/>
  <c r="CB11" i="16"/>
  <c r="CC11" i="16"/>
  <c r="CD11" i="16"/>
  <c r="CE11" i="16"/>
  <c r="CF11" i="16"/>
  <c r="CG11" i="16"/>
  <c r="CH11" i="16"/>
  <c r="CI11" i="16"/>
  <c r="CJ11" i="16"/>
  <c r="CK11" i="16"/>
  <c r="CL11" i="16"/>
  <c r="CM11" i="16"/>
  <c r="CN11" i="16"/>
  <c r="CO11" i="16"/>
  <c r="CP11" i="16"/>
  <c r="CQ11" i="16"/>
  <c r="CR11" i="16"/>
  <c r="CS11" i="16"/>
  <c r="CT11" i="16"/>
  <c r="CU11" i="16"/>
  <c r="CV11" i="16"/>
  <c r="CW11" i="16"/>
  <c r="CX11" i="16"/>
  <c r="CY11" i="16"/>
  <c r="CZ11" i="16"/>
  <c r="DA11" i="16"/>
  <c r="DB11" i="16"/>
  <c r="DC11" i="16"/>
  <c r="DD11" i="16"/>
  <c r="DE11" i="16"/>
  <c r="DF11" i="16"/>
  <c r="DG11" i="16"/>
  <c r="DH11" i="16"/>
  <c r="DI11" i="16"/>
  <c r="DJ11" i="16"/>
  <c r="G12" i="16"/>
  <c r="H12" i="16"/>
  <c r="I12" i="16"/>
  <c r="J12" i="16"/>
  <c r="K12" i="16"/>
  <c r="L12" i="16"/>
  <c r="M12" i="16"/>
  <c r="N12" i="16"/>
  <c r="O12" i="16"/>
  <c r="P12" i="16"/>
  <c r="Q12" i="16"/>
  <c r="R12" i="16"/>
  <c r="S12" i="16"/>
  <c r="T12" i="16"/>
  <c r="U12" i="16"/>
  <c r="W12"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U12" i="16"/>
  <c r="AV12" i="16"/>
  <c r="AW12" i="16"/>
  <c r="AX12" i="16"/>
  <c r="AZ12" i="16"/>
  <c r="BA12" i="16"/>
  <c r="BB12" i="16"/>
  <c r="BC12" i="16"/>
  <c r="BD12" i="16"/>
  <c r="BE12" i="16"/>
  <c r="BF12" i="16"/>
  <c r="BG12" i="16"/>
  <c r="BH12" i="16"/>
  <c r="BI12" i="16"/>
  <c r="BJ12" i="16"/>
  <c r="BK12" i="16"/>
  <c r="BL12" i="16"/>
  <c r="BM12" i="16"/>
  <c r="BN12" i="16"/>
  <c r="BO12" i="16"/>
  <c r="BP12" i="16"/>
  <c r="BQ12" i="16"/>
  <c r="BR12" i="16"/>
  <c r="BS12" i="16"/>
  <c r="BT12" i="16"/>
  <c r="BU12" i="16"/>
  <c r="BV12" i="16"/>
  <c r="BW12" i="16"/>
  <c r="BX12" i="16"/>
  <c r="BY12" i="16"/>
  <c r="BZ12" i="16"/>
  <c r="CA12" i="16"/>
  <c r="CB12" i="16"/>
  <c r="CC12" i="16"/>
  <c r="CD12" i="16"/>
  <c r="CE12" i="16"/>
  <c r="CF12" i="16"/>
  <c r="CG12" i="16"/>
  <c r="CH12" i="16"/>
  <c r="CI12" i="16"/>
  <c r="CJ12" i="16"/>
  <c r="CK12" i="16"/>
  <c r="CL12" i="16"/>
  <c r="CM12" i="16"/>
  <c r="CN12" i="16"/>
  <c r="CO12" i="16"/>
  <c r="CP12" i="16"/>
  <c r="CQ12" i="16"/>
  <c r="CR12" i="16"/>
  <c r="CS12" i="16"/>
  <c r="CT12" i="16"/>
  <c r="CU12" i="16"/>
  <c r="CV12" i="16"/>
  <c r="CW12" i="16"/>
  <c r="CX12" i="16"/>
  <c r="CY12" i="16"/>
  <c r="CZ12" i="16"/>
  <c r="DA12" i="16"/>
  <c r="DB12" i="16"/>
  <c r="DC12" i="16"/>
  <c r="DD12" i="16"/>
  <c r="DE12" i="16"/>
  <c r="DF12" i="16"/>
  <c r="DG12" i="16"/>
  <c r="DH12" i="16"/>
  <c r="DI12" i="16"/>
  <c r="DJ12" i="16"/>
  <c r="G13" i="16"/>
  <c r="H13" i="16"/>
  <c r="I13" i="16"/>
  <c r="J13" i="16"/>
  <c r="K13" i="16"/>
  <c r="L13" i="16"/>
  <c r="M13" i="16"/>
  <c r="N13" i="16"/>
  <c r="O13" i="16"/>
  <c r="P13" i="16"/>
  <c r="Q13" i="16"/>
  <c r="R13" i="16"/>
  <c r="S13" i="16"/>
  <c r="T13" i="16"/>
  <c r="U13" i="16"/>
  <c r="W13" i="16"/>
  <c r="X13" i="16"/>
  <c r="Y13" i="16"/>
  <c r="Z13" i="16"/>
  <c r="AA13" i="16"/>
  <c r="AB13" i="16"/>
  <c r="AC13" i="16"/>
  <c r="AD13" i="16"/>
  <c r="AE13" i="16"/>
  <c r="AF13" i="16"/>
  <c r="AG13" i="16"/>
  <c r="AH13" i="16"/>
  <c r="AI13" i="16"/>
  <c r="AJ13" i="16"/>
  <c r="AK13" i="16"/>
  <c r="AL13" i="16"/>
  <c r="AM13" i="16"/>
  <c r="AN13" i="16"/>
  <c r="AO13" i="16"/>
  <c r="AP13" i="16"/>
  <c r="AQ13" i="16"/>
  <c r="AR13" i="16"/>
  <c r="AS13" i="16"/>
  <c r="AT13" i="16"/>
  <c r="AU13" i="16"/>
  <c r="AV13" i="16"/>
  <c r="AW13" i="16"/>
  <c r="AX13" i="16"/>
  <c r="AZ13" i="16"/>
  <c r="BA13" i="16"/>
  <c r="BB13" i="16"/>
  <c r="BC13" i="16"/>
  <c r="BD13" i="16"/>
  <c r="BE13" i="16"/>
  <c r="BF13" i="16"/>
  <c r="BG13" i="16"/>
  <c r="BH13" i="16"/>
  <c r="BI13" i="16"/>
  <c r="BJ13" i="16"/>
  <c r="BK13" i="16"/>
  <c r="BL13" i="16"/>
  <c r="BM13" i="16"/>
  <c r="BN13" i="16"/>
  <c r="BO13" i="16"/>
  <c r="BP13" i="16"/>
  <c r="BQ13" i="16"/>
  <c r="BR13" i="16"/>
  <c r="BS13" i="16"/>
  <c r="BT13" i="16"/>
  <c r="BU13" i="16"/>
  <c r="BV13" i="16"/>
  <c r="BW13" i="16"/>
  <c r="BX13" i="16"/>
  <c r="BY13" i="16"/>
  <c r="BZ13" i="16"/>
  <c r="CA13" i="16"/>
  <c r="CB13" i="16"/>
  <c r="CC13" i="16"/>
  <c r="CD13" i="16"/>
  <c r="CE13" i="16"/>
  <c r="CF13" i="16"/>
  <c r="CG13" i="16"/>
  <c r="CH13" i="16"/>
  <c r="CI13" i="16"/>
  <c r="CJ13" i="16"/>
  <c r="CK13" i="16"/>
  <c r="CL13" i="16"/>
  <c r="CM13" i="16"/>
  <c r="CN13" i="16"/>
  <c r="CO13" i="16"/>
  <c r="CP13" i="16"/>
  <c r="CQ13" i="16"/>
  <c r="CR13" i="16"/>
  <c r="CS13" i="16"/>
  <c r="CT13" i="16"/>
  <c r="CU13" i="16"/>
  <c r="CV13" i="16"/>
  <c r="CW13" i="16"/>
  <c r="CX13" i="16"/>
  <c r="CY13" i="16"/>
  <c r="CZ13" i="16"/>
  <c r="DA13" i="16"/>
  <c r="DB13" i="16"/>
  <c r="DC13" i="16"/>
  <c r="DD13" i="16"/>
  <c r="DE13" i="16"/>
  <c r="DF13" i="16"/>
  <c r="DG13" i="16"/>
  <c r="DH13" i="16"/>
  <c r="DI13" i="16"/>
  <c r="DJ13" i="16"/>
  <c r="G14" i="16"/>
  <c r="H14" i="16"/>
  <c r="I14" i="16"/>
  <c r="J14" i="16"/>
  <c r="K14" i="16"/>
  <c r="L14" i="16"/>
  <c r="M14" i="16"/>
  <c r="N14" i="16"/>
  <c r="O14" i="16"/>
  <c r="P14" i="16"/>
  <c r="Q14" i="16"/>
  <c r="R14" i="16"/>
  <c r="S14" i="16"/>
  <c r="T14" i="16"/>
  <c r="U14" i="16"/>
  <c r="W14" i="16"/>
  <c r="X14" i="16"/>
  <c r="Y14" i="16"/>
  <c r="Z14" i="16"/>
  <c r="AA14" i="16"/>
  <c r="AB14" i="16"/>
  <c r="AC14" i="16"/>
  <c r="AD14" i="16"/>
  <c r="AE14" i="16"/>
  <c r="AF14" i="16"/>
  <c r="AG14" i="16"/>
  <c r="AH14" i="16"/>
  <c r="AI14" i="16"/>
  <c r="AJ14" i="16"/>
  <c r="AK14" i="16"/>
  <c r="AL14" i="16"/>
  <c r="AM14" i="16"/>
  <c r="AN14" i="16"/>
  <c r="AO14" i="16"/>
  <c r="AP14" i="16"/>
  <c r="AQ14" i="16"/>
  <c r="AR14" i="16"/>
  <c r="AS14" i="16"/>
  <c r="AT14" i="16"/>
  <c r="AU14" i="16"/>
  <c r="AV14" i="16"/>
  <c r="AW14" i="16"/>
  <c r="AX14" i="16"/>
  <c r="AZ14" i="16"/>
  <c r="BA14" i="16"/>
  <c r="BB14" i="16"/>
  <c r="BC14" i="16"/>
  <c r="BD14" i="16"/>
  <c r="BE14" i="16"/>
  <c r="BF14" i="16"/>
  <c r="BG14" i="16"/>
  <c r="BH14" i="16"/>
  <c r="BI14" i="16"/>
  <c r="BJ14" i="16"/>
  <c r="BK14" i="16"/>
  <c r="BL14" i="16"/>
  <c r="BM14" i="16"/>
  <c r="BN14" i="16"/>
  <c r="BO14" i="16"/>
  <c r="BP14" i="16"/>
  <c r="BQ14" i="16"/>
  <c r="BR14" i="16"/>
  <c r="BS14" i="16"/>
  <c r="BT14" i="16"/>
  <c r="BU14" i="16"/>
  <c r="BV14" i="16"/>
  <c r="BW14" i="16"/>
  <c r="BX14" i="16"/>
  <c r="BY14" i="16"/>
  <c r="BZ14" i="16"/>
  <c r="CA14" i="16"/>
  <c r="CB14" i="16"/>
  <c r="CC14" i="16"/>
  <c r="CD14" i="16"/>
  <c r="CE14" i="16"/>
  <c r="CF14" i="16"/>
  <c r="CG14" i="16"/>
  <c r="CH14" i="16"/>
  <c r="CI14" i="16"/>
  <c r="CJ14" i="16"/>
  <c r="CK14" i="16"/>
  <c r="CL14" i="16"/>
  <c r="CM14" i="16"/>
  <c r="CN14" i="16"/>
  <c r="CO14" i="16"/>
  <c r="CP14" i="16"/>
  <c r="CQ14" i="16"/>
  <c r="CR14" i="16"/>
  <c r="CS14" i="16"/>
  <c r="CT14" i="16"/>
  <c r="CU14" i="16"/>
  <c r="CV14" i="16"/>
  <c r="CW14" i="16"/>
  <c r="CX14" i="16"/>
  <c r="CY14" i="16"/>
  <c r="CZ14" i="16"/>
  <c r="DA14" i="16"/>
  <c r="DB14" i="16"/>
  <c r="DC14" i="16"/>
  <c r="DD14" i="16"/>
  <c r="DE14" i="16"/>
  <c r="DF14" i="16"/>
  <c r="DG14" i="16"/>
  <c r="DH14" i="16"/>
  <c r="DI14" i="16"/>
  <c r="DJ14" i="16"/>
  <c r="G15" i="16"/>
  <c r="H15" i="16"/>
  <c r="I15" i="16"/>
  <c r="J15" i="16"/>
  <c r="K15" i="16"/>
  <c r="L15" i="16"/>
  <c r="M15" i="16"/>
  <c r="N15" i="16"/>
  <c r="O15" i="16"/>
  <c r="P15" i="16"/>
  <c r="Q15" i="16"/>
  <c r="R15" i="16"/>
  <c r="S15" i="16"/>
  <c r="T15" i="16"/>
  <c r="U15" i="16"/>
  <c r="W15" i="16"/>
  <c r="X15" i="16"/>
  <c r="Y15" i="16"/>
  <c r="Z15" i="16"/>
  <c r="AA15" i="16"/>
  <c r="AB15" i="16"/>
  <c r="AC15" i="16"/>
  <c r="AD15" i="16"/>
  <c r="AE15" i="16"/>
  <c r="AF15" i="16"/>
  <c r="AG15" i="16"/>
  <c r="AH15" i="16"/>
  <c r="AI15" i="16"/>
  <c r="AJ15" i="16"/>
  <c r="AK15" i="16"/>
  <c r="AL15" i="16"/>
  <c r="AM15" i="16"/>
  <c r="AN15" i="16"/>
  <c r="AO15" i="16"/>
  <c r="AP15" i="16"/>
  <c r="AQ15" i="16"/>
  <c r="AR15" i="16"/>
  <c r="AS15" i="16"/>
  <c r="AT15" i="16"/>
  <c r="AU15" i="16"/>
  <c r="AV15" i="16"/>
  <c r="AW15" i="16"/>
  <c r="AX15" i="16"/>
  <c r="AZ15" i="16"/>
  <c r="BA15" i="16"/>
  <c r="BB15" i="16"/>
  <c r="BC15" i="16"/>
  <c r="BD15" i="16"/>
  <c r="BE15" i="16"/>
  <c r="BF15" i="16"/>
  <c r="BG15" i="16"/>
  <c r="BH15" i="16"/>
  <c r="BI15" i="16"/>
  <c r="BJ15" i="16"/>
  <c r="BK15" i="16"/>
  <c r="BL15" i="16"/>
  <c r="BM15" i="16"/>
  <c r="BN15" i="16"/>
  <c r="BO15" i="16"/>
  <c r="BP15" i="16"/>
  <c r="BQ15" i="16"/>
  <c r="BR15" i="16"/>
  <c r="BS15" i="16"/>
  <c r="BT15" i="16"/>
  <c r="BU15" i="16"/>
  <c r="BV15" i="16"/>
  <c r="BW15" i="16"/>
  <c r="BX15" i="16"/>
  <c r="BY15" i="16"/>
  <c r="BZ15" i="16"/>
  <c r="CA15" i="16"/>
  <c r="CB15" i="16"/>
  <c r="CC15" i="16"/>
  <c r="CD15" i="16"/>
  <c r="CE15" i="16"/>
  <c r="CF15" i="16"/>
  <c r="CG15" i="16"/>
  <c r="CH15" i="16"/>
  <c r="CI15" i="16"/>
  <c r="CJ15" i="16"/>
  <c r="CK15" i="16"/>
  <c r="CL15" i="16"/>
  <c r="CM15" i="16"/>
  <c r="CN15" i="16"/>
  <c r="CO15" i="16"/>
  <c r="CP15" i="16"/>
  <c r="CQ15" i="16"/>
  <c r="CR15" i="16"/>
  <c r="CS15" i="16"/>
  <c r="CT15" i="16"/>
  <c r="CU15" i="16"/>
  <c r="CV15" i="16"/>
  <c r="CW15" i="16"/>
  <c r="CX15" i="16"/>
  <c r="CY15" i="16"/>
  <c r="CZ15" i="16"/>
  <c r="DA15" i="16"/>
  <c r="DB15" i="16"/>
  <c r="DC15" i="16"/>
  <c r="DD15" i="16"/>
  <c r="DE15" i="16"/>
  <c r="DF15" i="16"/>
  <c r="DG15" i="16"/>
  <c r="DH15" i="16"/>
  <c r="DI15" i="16"/>
  <c r="DJ15" i="16"/>
  <c r="G16" i="16"/>
  <c r="H16" i="16"/>
  <c r="I16" i="16"/>
  <c r="J16" i="16"/>
  <c r="K16" i="16"/>
  <c r="L16" i="16"/>
  <c r="M16" i="16"/>
  <c r="N16" i="16"/>
  <c r="O16" i="16"/>
  <c r="P16" i="16"/>
  <c r="Q16" i="16"/>
  <c r="R16" i="16"/>
  <c r="S16" i="16"/>
  <c r="T16" i="16"/>
  <c r="U16" i="16"/>
  <c r="W16" i="16"/>
  <c r="X16" i="16"/>
  <c r="Y16" i="16"/>
  <c r="Z16" i="16"/>
  <c r="AA16" i="16"/>
  <c r="AB16" i="16"/>
  <c r="AC16" i="16"/>
  <c r="AD16" i="16"/>
  <c r="AE16" i="16"/>
  <c r="AF16" i="16"/>
  <c r="AG16" i="16"/>
  <c r="AH16" i="16"/>
  <c r="AI16" i="16"/>
  <c r="AJ16" i="16"/>
  <c r="AK16" i="16"/>
  <c r="AL16" i="16"/>
  <c r="AM16" i="16"/>
  <c r="AN16" i="16"/>
  <c r="AO16" i="16"/>
  <c r="AP16" i="16"/>
  <c r="AQ16" i="16"/>
  <c r="AR16" i="16"/>
  <c r="AS16" i="16"/>
  <c r="AT16" i="16"/>
  <c r="AU16" i="16"/>
  <c r="AV16" i="16"/>
  <c r="AW16" i="16"/>
  <c r="AX16" i="16"/>
  <c r="AZ16" i="16"/>
  <c r="BA16" i="16"/>
  <c r="BB16" i="16"/>
  <c r="BC16" i="16"/>
  <c r="BD16" i="16"/>
  <c r="BE16" i="16"/>
  <c r="BF16" i="16"/>
  <c r="BG16" i="16"/>
  <c r="BH16" i="16"/>
  <c r="BI16" i="16"/>
  <c r="BJ16" i="16"/>
  <c r="BK16" i="16"/>
  <c r="BL16" i="16"/>
  <c r="BM16" i="16"/>
  <c r="BN16" i="16"/>
  <c r="BO16" i="16"/>
  <c r="BP16" i="16"/>
  <c r="BQ16" i="16"/>
  <c r="BR16" i="16"/>
  <c r="BS16" i="16"/>
  <c r="BT16" i="16"/>
  <c r="BU16" i="16"/>
  <c r="BV16" i="16"/>
  <c r="BW16" i="16"/>
  <c r="BX16" i="16"/>
  <c r="BY16" i="16"/>
  <c r="BZ16" i="16"/>
  <c r="CA16" i="16"/>
  <c r="CB16" i="16"/>
  <c r="CC16" i="16"/>
  <c r="CD16" i="16"/>
  <c r="CE16" i="16"/>
  <c r="CF16" i="16"/>
  <c r="CG16" i="16"/>
  <c r="CH16" i="16"/>
  <c r="CI16" i="16"/>
  <c r="CJ16" i="16"/>
  <c r="CK16" i="16"/>
  <c r="CL16" i="16"/>
  <c r="CM16" i="16"/>
  <c r="CN16" i="16"/>
  <c r="CO16" i="16"/>
  <c r="CP16" i="16"/>
  <c r="CQ16" i="16"/>
  <c r="CR16" i="16"/>
  <c r="CS16" i="16"/>
  <c r="CT16" i="16"/>
  <c r="CU16" i="16"/>
  <c r="CV16" i="16"/>
  <c r="CW16" i="16"/>
  <c r="CX16" i="16"/>
  <c r="CY16" i="16"/>
  <c r="CZ16" i="16"/>
  <c r="DA16" i="16"/>
  <c r="DB16" i="16"/>
  <c r="DC16" i="16"/>
  <c r="DD16" i="16"/>
  <c r="DE16" i="16"/>
  <c r="DF16" i="16"/>
  <c r="DG16" i="16"/>
  <c r="DH16" i="16"/>
  <c r="DI16" i="16"/>
  <c r="DJ16" i="16"/>
  <c r="G17" i="16"/>
  <c r="H17" i="16"/>
  <c r="I17" i="16"/>
  <c r="J17" i="16"/>
  <c r="K17" i="16"/>
  <c r="L17" i="16"/>
  <c r="M17" i="16"/>
  <c r="N17" i="16"/>
  <c r="O17" i="16"/>
  <c r="P17" i="16"/>
  <c r="Q17" i="16"/>
  <c r="R17" i="16"/>
  <c r="S17" i="16"/>
  <c r="T17" i="16"/>
  <c r="U17" i="16"/>
  <c r="W17" i="16"/>
  <c r="X17" i="16"/>
  <c r="Y17" i="16"/>
  <c r="Z17" i="16"/>
  <c r="AA17" i="16"/>
  <c r="AB17" i="16"/>
  <c r="AC17" i="16"/>
  <c r="AD17" i="16"/>
  <c r="AE17" i="16"/>
  <c r="AF17" i="16"/>
  <c r="AG17" i="16"/>
  <c r="AH17" i="16"/>
  <c r="AI17" i="16"/>
  <c r="AJ17" i="16"/>
  <c r="AK17" i="16"/>
  <c r="AL17" i="16"/>
  <c r="AM17" i="16"/>
  <c r="AN17" i="16"/>
  <c r="AO17" i="16"/>
  <c r="AP17" i="16"/>
  <c r="AQ17" i="16"/>
  <c r="AR17" i="16"/>
  <c r="AS17" i="16"/>
  <c r="AT17" i="16"/>
  <c r="AU17" i="16"/>
  <c r="AV17" i="16"/>
  <c r="AW17" i="16"/>
  <c r="AX17" i="16"/>
  <c r="AZ17" i="16"/>
  <c r="BA17" i="16"/>
  <c r="BB17" i="16"/>
  <c r="BC17" i="16"/>
  <c r="BD17" i="16"/>
  <c r="BE17" i="16"/>
  <c r="BF17" i="16"/>
  <c r="BG17" i="16"/>
  <c r="BH17" i="16"/>
  <c r="BI17" i="16"/>
  <c r="BJ17" i="16"/>
  <c r="BK17" i="16"/>
  <c r="BL17" i="16"/>
  <c r="BM17" i="16"/>
  <c r="BN17" i="16"/>
  <c r="BO17" i="16"/>
  <c r="BP17" i="16"/>
  <c r="BQ17" i="16"/>
  <c r="BR17" i="16"/>
  <c r="BS17" i="16"/>
  <c r="BT17" i="16"/>
  <c r="BU17" i="16"/>
  <c r="BV17" i="16"/>
  <c r="BW17" i="16"/>
  <c r="BX17" i="16"/>
  <c r="BY17" i="16"/>
  <c r="BZ17" i="16"/>
  <c r="CA17" i="16"/>
  <c r="CB17" i="16"/>
  <c r="CC17" i="16"/>
  <c r="CD17" i="16"/>
  <c r="CE17" i="16"/>
  <c r="CF17" i="16"/>
  <c r="CG17" i="16"/>
  <c r="CH17" i="16"/>
  <c r="CI17" i="16"/>
  <c r="CJ17" i="16"/>
  <c r="CK17" i="16"/>
  <c r="CL17" i="16"/>
  <c r="CM17" i="16"/>
  <c r="CN17" i="16"/>
  <c r="CO17" i="16"/>
  <c r="CP17" i="16"/>
  <c r="CQ17" i="16"/>
  <c r="CR17" i="16"/>
  <c r="CS17" i="16"/>
  <c r="CT17" i="16"/>
  <c r="CU17" i="16"/>
  <c r="CV17" i="16"/>
  <c r="CW17" i="16"/>
  <c r="CX17" i="16"/>
  <c r="CY17" i="16"/>
  <c r="CZ17" i="16"/>
  <c r="DA17" i="16"/>
  <c r="DB17" i="16"/>
  <c r="DC17" i="16"/>
  <c r="DD17" i="16"/>
  <c r="DE17" i="16"/>
  <c r="DF17" i="16"/>
  <c r="DG17" i="16"/>
  <c r="DH17" i="16"/>
  <c r="DI17" i="16"/>
  <c r="DJ17" i="16"/>
  <c r="G18" i="16"/>
  <c r="H18" i="16"/>
  <c r="I18" i="16"/>
  <c r="J18" i="16"/>
  <c r="K18" i="16"/>
  <c r="L18" i="16"/>
  <c r="M18" i="16"/>
  <c r="N18" i="16"/>
  <c r="O18" i="16"/>
  <c r="P18" i="16"/>
  <c r="Q18" i="16"/>
  <c r="R18" i="16"/>
  <c r="S18" i="16"/>
  <c r="T18" i="16"/>
  <c r="U18" i="16"/>
  <c r="W18" i="16"/>
  <c r="X18" i="16"/>
  <c r="Y18" i="16"/>
  <c r="Z18" i="16"/>
  <c r="AA18" i="16"/>
  <c r="AB18" i="16"/>
  <c r="AC18" i="16"/>
  <c r="AD18" i="16"/>
  <c r="AE18" i="16"/>
  <c r="AF18" i="16"/>
  <c r="AG18" i="16"/>
  <c r="AH18" i="16"/>
  <c r="AI18" i="16"/>
  <c r="AJ18" i="16"/>
  <c r="AK18" i="16"/>
  <c r="AL18" i="16"/>
  <c r="AM18" i="16"/>
  <c r="AN18" i="16"/>
  <c r="AO18" i="16"/>
  <c r="AP18" i="16"/>
  <c r="AQ18" i="16"/>
  <c r="AR18" i="16"/>
  <c r="AS18" i="16"/>
  <c r="AT18" i="16"/>
  <c r="AU18" i="16"/>
  <c r="AV18" i="16"/>
  <c r="AW18" i="16"/>
  <c r="AX18" i="16"/>
  <c r="AZ18" i="16"/>
  <c r="BA18" i="16"/>
  <c r="BB18" i="16"/>
  <c r="BC18" i="16"/>
  <c r="BD18" i="16"/>
  <c r="BE18" i="16"/>
  <c r="BF18" i="16"/>
  <c r="BG18" i="16"/>
  <c r="BH18" i="16"/>
  <c r="BI18" i="16"/>
  <c r="BJ18" i="16"/>
  <c r="BK18" i="16"/>
  <c r="BL18" i="16"/>
  <c r="BM18" i="16"/>
  <c r="BN18" i="16"/>
  <c r="BO18" i="16"/>
  <c r="BP18" i="16"/>
  <c r="BQ18" i="16"/>
  <c r="BR18" i="16"/>
  <c r="BS18" i="16"/>
  <c r="BT18" i="16"/>
  <c r="BU18" i="16"/>
  <c r="BV18" i="16"/>
  <c r="BW18" i="16"/>
  <c r="BX18" i="16"/>
  <c r="BY18" i="16"/>
  <c r="BZ18" i="16"/>
  <c r="CA18" i="16"/>
  <c r="CB18" i="16"/>
  <c r="CC18" i="16"/>
  <c r="CD18" i="16"/>
  <c r="CE18" i="16"/>
  <c r="CF18" i="16"/>
  <c r="CG18" i="16"/>
  <c r="CH18" i="16"/>
  <c r="CI18" i="16"/>
  <c r="CJ18" i="16"/>
  <c r="CK18" i="16"/>
  <c r="CL18" i="16"/>
  <c r="CM18" i="16"/>
  <c r="CN18" i="16"/>
  <c r="CO18" i="16"/>
  <c r="CP18" i="16"/>
  <c r="CQ18" i="16"/>
  <c r="CR18" i="16"/>
  <c r="CS18" i="16"/>
  <c r="CT18" i="16"/>
  <c r="CU18" i="16"/>
  <c r="CV18" i="16"/>
  <c r="CW18" i="16"/>
  <c r="CX18" i="16"/>
  <c r="CY18" i="16"/>
  <c r="CZ18" i="16"/>
  <c r="DA18" i="16"/>
  <c r="DB18" i="16"/>
  <c r="DC18" i="16"/>
  <c r="DD18" i="16"/>
  <c r="DE18" i="16"/>
  <c r="DF18" i="16"/>
  <c r="DG18" i="16"/>
  <c r="DH18" i="16"/>
  <c r="DI18" i="16"/>
  <c r="DJ18" i="16"/>
  <c r="G19" i="16"/>
  <c r="H19" i="16"/>
  <c r="I19" i="16"/>
  <c r="J19" i="16"/>
  <c r="K19" i="16"/>
  <c r="L19" i="16"/>
  <c r="M19" i="16"/>
  <c r="N19" i="16"/>
  <c r="O19" i="16"/>
  <c r="P19" i="16"/>
  <c r="Q19" i="16"/>
  <c r="R19" i="16"/>
  <c r="S19" i="16"/>
  <c r="T19" i="16"/>
  <c r="U19" i="16"/>
  <c r="W19" i="16"/>
  <c r="X19" i="16"/>
  <c r="Y19" i="16"/>
  <c r="Z19" i="16"/>
  <c r="AA19" i="16"/>
  <c r="AB19" i="16"/>
  <c r="AC19" i="16"/>
  <c r="AD19" i="16"/>
  <c r="AE19" i="16"/>
  <c r="AF19" i="16"/>
  <c r="AG19" i="16"/>
  <c r="AH19" i="16"/>
  <c r="AI19" i="16"/>
  <c r="AJ19" i="16"/>
  <c r="AK19" i="16"/>
  <c r="AL19" i="16"/>
  <c r="AM19" i="16"/>
  <c r="AN19" i="16"/>
  <c r="AO19" i="16"/>
  <c r="AP19" i="16"/>
  <c r="AQ19" i="16"/>
  <c r="AR19" i="16"/>
  <c r="AS19" i="16"/>
  <c r="AT19" i="16"/>
  <c r="AU19" i="16"/>
  <c r="AV19" i="16"/>
  <c r="AW19" i="16"/>
  <c r="AX19" i="16"/>
  <c r="AZ19" i="16"/>
  <c r="BA19" i="16"/>
  <c r="BB19" i="16"/>
  <c r="BC19" i="16"/>
  <c r="BD19" i="16"/>
  <c r="BE19" i="16"/>
  <c r="BF19" i="16"/>
  <c r="BG19" i="16"/>
  <c r="BH19" i="16"/>
  <c r="BI19" i="16"/>
  <c r="BJ19" i="16"/>
  <c r="BK19" i="16"/>
  <c r="BL19" i="16"/>
  <c r="BM19" i="16"/>
  <c r="BN19" i="16"/>
  <c r="BO19" i="16"/>
  <c r="BP19" i="16"/>
  <c r="BQ19" i="16"/>
  <c r="BR19" i="16"/>
  <c r="BS19" i="16"/>
  <c r="BT19" i="16"/>
  <c r="BU19" i="16"/>
  <c r="BV19" i="16"/>
  <c r="BW19" i="16"/>
  <c r="BX19" i="16"/>
  <c r="BY19" i="16"/>
  <c r="BZ19" i="16"/>
  <c r="CA19" i="16"/>
  <c r="CB19" i="16"/>
  <c r="CC19" i="16"/>
  <c r="CD19" i="16"/>
  <c r="CE19" i="16"/>
  <c r="CF19" i="16"/>
  <c r="CG19" i="16"/>
  <c r="CH19" i="16"/>
  <c r="CI19" i="16"/>
  <c r="CJ19" i="16"/>
  <c r="CK19" i="16"/>
  <c r="CL19" i="16"/>
  <c r="CM19" i="16"/>
  <c r="CN19" i="16"/>
  <c r="CO19" i="16"/>
  <c r="CP19" i="16"/>
  <c r="CQ19" i="16"/>
  <c r="CR19" i="16"/>
  <c r="CS19" i="16"/>
  <c r="CT19" i="16"/>
  <c r="CU19" i="16"/>
  <c r="CV19" i="16"/>
  <c r="CW19" i="16"/>
  <c r="CX19" i="16"/>
  <c r="CY19" i="16"/>
  <c r="CZ19" i="16"/>
  <c r="DA19" i="16"/>
  <c r="DB19" i="16"/>
  <c r="DC19" i="16"/>
  <c r="DD19" i="16"/>
  <c r="DE19" i="16"/>
  <c r="DF19" i="16"/>
  <c r="DG19" i="16"/>
  <c r="DH19" i="16"/>
  <c r="DI19" i="16"/>
  <c r="DJ19" i="16"/>
  <c r="G20" i="16"/>
  <c r="H20" i="16"/>
  <c r="I20" i="16"/>
  <c r="J20" i="16"/>
  <c r="K20" i="16"/>
  <c r="L20" i="16"/>
  <c r="M20" i="16"/>
  <c r="N20" i="16"/>
  <c r="O20" i="16"/>
  <c r="P20" i="16"/>
  <c r="Q20" i="16"/>
  <c r="R20" i="16"/>
  <c r="S20" i="16"/>
  <c r="T20" i="16"/>
  <c r="U20" i="16"/>
  <c r="W20" i="16"/>
  <c r="X20" i="16"/>
  <c r="Y20" i="16"/>
  <c r="Z20" i="16"/>
  <c r="AA20" i="16"/>
  <c r="AB20" i="16"/>
  <c r="AC20" i="16"/>
  <c r="AD20" i="16"/>
  <c r="AE20" i="16"/>
  <c r="AF20" i="16"/>
  <c r="AG20" i="16"/>
  <c r="AH20" i="16"/>
  <c r="AI20" i="16"/>
  <c r="AJ20" i="16"/>
  <c r="AK20" i="16"/>
  <c r="AL20" i="16"/>
  <c r="AM20" i="16"/>
  <c r="AN20" i="16"/>
  <c r="AO20" i="16"/>
  <c r="AP20" i="16"/>
  <c r="AQ20" i="16"/>
  <c r="AR20" i="16"/>
  <c r="AS20" i="16"/>
  <c r="AT20" i="16"/>
  <c r="AU20" i="16"/>
  <c r="AV20" i="16"/>
  <c r="AW20" i="16"/>
  <c r="AX20" i="16"/>
  <c r="AZ20" i="16"/>
  <c r="BA20" i="16"/>
  <c r="BB20" i="16"/>
  <c r="BC20" i="16"/>
  <c r="BD20" i="16"/>
  <c r="BE20" i="16"/>
  <c r="BF20" i="16"/>
  <c r="BG20" i="16"/>
  <c r="BH20" i="16"/>
  <c r="BI20" i="16"/>
  <c r="BJ20" i="16"/>
  <c r="BK20" i="16"/>
  <c r="BL20" i="16"/>
  <c r="BM20" i="16"/>
  <c r="BN20" i="16"/>
  <c r="BO20" i="16"/>
  <c r="BP20" i="16"/>
  <c r="BQ20" i="16"/>
  <c r="BR20" i="16"/>
  <c r="BS20" i="16"/>
  <c r="BT20" i="16"/>
  <c r="BU20" i="16"/>
  <c r="BV20" i="16"/>
  <c r="BW20" i="16"/>
  <c r="BX20" i="16"/>
  <c r="BY20" i="16"/>
  <c r="BZ20" i="16"/>
  <c r="CA20" i="16"/>
  <c r="CB20" i="16"/>
  <c r="CC20" i="16"/>
  <c r="CD20" i="16"/>
  <c r="CE20" i="16"/>
  <c r="CF20" i="16"/>
  <c r="CG20" i="16"/>
  <c r="CH20" i="16"/>
  <c r="CI20" i="16"/>
  <c r="CJ20" i="16"/>
  <c r="CK20" i="16"/>
  <c r="CL20" i="16"/>
  <c r="CM20" i="16"/>
  <c r="CN20" i="16"/>
  <c r="CO20" i="16"/>
  <c r="CP20" i="16"/>
  <c r="CQ20" i="16"/>
  <c r="CR20" i="16"/>
  <c r="CS20" i="16"/>
  <c r="CT20" i="16"/>
  <c r="CU20" i="16"/>
  <c r="CV20" i="16"/>
  <c r="CW20" i="16"/>
  <c r="CX20" i="16"/>
  <c r="CY20" i="16"/>
  <c r="CZ20" i="16"/>
  <c r="DA20" i="16"/>
  <c r="DB20" i="16"/>
  <c r="DC20" i="16"/>
  <c r="DD20" i="16"/>
  <c r="DE20" i="16"/>
  <c r="DF20" i="16"/>
  <c r="DG20" i="16"/>
  <c r="DH20" i="16"/>
  <c r="DI20" i="16"/>
  <c r="DJ20" i="16"/>
  <c r="G21" i="16"/>
  <c r="H21" i="16"/>
  <c r="I21" i="16"/>
  <c r="J21" i="16"/>
  <c r="K21" i="16"/>
  <c r="L21" i="16"/>
  <c r="M21" i="16"/>
  <c r="N21" i="16"/>
  <c r="O21" i="16"/>
  <c r="P21" i="16"/>
  <c r="Q21" i="16"/>
  <c r="R21" i="16"/>
  <c r="S21" i="16"/>
  <c r="T21" i="16"/>
  <c r="U21" i="16"/>
  <c r="W21" i="16"/>
  <c r="X21" i="16"/>
  <c r="Y21" i="16"/>
  <c r="Z21" i="16"/>
  <c r="AA21" i="16"/>
  <c r="AB21" i="16"/>
  <c r="AC21" i="16"/>
  <c r="AD21" i="16"/>
  <c r="AE21" i="16"/>
  <c r="AF21" i="16"/>
  <c r="AG21" i="16"/>
  <c r="AH21" i="16"/>
  <c r="AI21" i="16"/>
  <c r="AJ21" i="16"/>
  <c r="AK21" i="16"/>
  <c r="AL21" i="16"/>
  <c r="AM21" i="16"/>
  <c r="AN21" i="16"/>
  <c r="AO21" i="16"/>
  <c r="AP21" i="16"/>
  <c r="AQ21" i="16"/>
  <c r="AR21" i="16"/>
  <c r="AS21" i="16"/>
  <c r="AT21" i="16"/>
  <c r="AU21" i="16"/>
  <c r="AV21" i="16"/>
  <c r="AW21" i="16"/>
  <c r="AX21" i="16"/>
  <c r="AZ21" i="16"/>
  <c r="BA21" i="16"/>
  <c r="BB21" i="16"/>
  <c r="BC21" i="16"/>
  <c r="BD21" i="16"/>
  <c r="BE21" i="16"/>
  <c r="BF21" i="16"/>
  <c r="BG21" i="16"/>
  <c r="BH21" i="16"/>
  <c r="BI21" i="16"/>
  <c r="BJ21" i="16"/>
  <c r="BK21" i="16"/>
  <c r="BL21" i="16"/>
  <c r="BM21" i="16"/>
  <c r="BN21" i="16"/>
  <c r="BO21" i="16"/>
  <c r="BP21" i="16"/>
  <c r="BQ21" i="16"/>
  <c r="BR21" i="16"/>
  <c r="BS21" i="16"/>
  <c r="BT21" i="16"/>
  <c r="BU21" i="16"/>
  <c r="BV21" i="16"/>
  <c r="BW21" i="16"/>
  <c r="BX21" i="16"/>
  <c r="BY21" i="16"/>
  <c r="BZ21" i="16"/>
  <c r="CA21" i="16"/>
  <c r="CB21" i="16"/>
  <c r="CC21" i="16"/>
  <c r="CD21" i="16"/>
  <c r="CE21" i="16"/>
  <c r="CF21" i="16"/>
  <c r="CG21" i="16"/>
  <c r="CH21" i="16"/>
  <c r="CI21" i="16"/>
  <c r="CJ21" i="16"/>
  <c r="CK21" i="16"/>
  <c r="CL21" i="16"/>
  <c r="CM21" i="16"/>
  <c r="CN21" i="16"/>
  <c r="CO21" i="16"/>
  <c r="CP21" i="16"/>
  <c r="CQ21" i="16"/>
  <c r="CR21" i="16"/>
  <c r="CS21" i="16"/>
  <c r="CT21" i="16"/>
  <c r="CU21" i="16"/>
  <c r="CV21" i="16"/>
  <c r="CW21" i="16"/>
  <c r="CX21" i="16"/>
  <c r="CY21" i="16"/>
  <c r="CZ21" i="16"/>
  <c r="DA21" i="16"/>
  <c r="DB21" i="16"/>
  <c r="DC21" i="16"/>
  <c r="DD21" i="16"/>
  <c r="DE21" i="16"/>
  <c r="DF21" i="16"/>
  <c r="DG21" i="16"/>
  <c r="DH21" i="16"/>
  <c r="DI21" i="16"/>
  <c r="DJ21" i="16"/>
  <c r="G22" i="16"/>
  <c r="H22" i="16"/>
  <c r="I22" i="16"/>
  <c r="J22" i="16"/>
  <c r="K22" i="16"/>
  <c r="L22" i="16"/>
  <c r="M22" i="16"/>
  <c r="N22" i="16"/>
  <c r="O22" i="16"/>
  <c r="P22" i="16"/>
  <c r="Q22" i="16"/>
  <c r="R22" i="16"/>
  <c r="S22" i="16"/>
  <c r="T22" i="16"/>
  <c r="U22" i="16"/>
  <c r="W22" i="16"/>
  <c r="X22" i="16"/>
  <c r="Y22" i="16"/>
  <c r="Z22" i="16"/>
  <c r="AA22" i="16"/>
  <c r="AB22" i="16"/>
  <c r="AC22" i="16"/>
  <c r="AD22" i="16"/>
  <c r="AE22" i="16"/>
  <c r="AF22" i="16"/>
  <c r="AG22" i="16"/>
  <c r="AH22" i="16"/>
  <c r="AI22" i="16"/>
  <c r="AJ22" i="16"/>
  <c r="AK22" i="16"/>
  <c r="AL22" i="16"/>
  <c r="AM22" i="16"/>
  <c r="AN22" i="16"/>
  <c r="AO22" i="16"/>
  <c r="AP22" i="16"/>
  <c r="AQ22" i="16"/>
  <c r="AR22" i="16"/>
  <c r="AS22" i="16"/>
  <c r="AT22" i="16"/>
  <c r="AU22" i="16"/>
  <c r="AV22" i="16"/>
  <c r="AW22" i="16"/>
  <c r="AX22" i="16"/>
  <c r="AZ22" i="16"/>
  <c r="BA22" i="16"/>
  <c r="BB22" i="16"/>
  <c r="BC22" i="16"/>
  <c r="BD22" i="16"/>
  <c r="BE22" i="16"/>
  <c r="BF22" i="16"/>
  <c r="BG22" i="16"/>
  <c r="BH22" i="16"/>
  <c r="BI22" i="16"/>
  <c r="BJ22" i="16"/>
  <c r="BK22" i="16"/>
  <c r="BL22" i="16"/>
  <c r="BM22" i="16"/>
  <c r="BN22" i="16"/>
  <c r="BO22" i="16"/>
  <c r="BP22" i="16"/>
  <c r="BQ22" i="16"/>
  <c r="BR22" i="16"/>
  <c r="BS22" i="16"/>
  <c r="BT22" i="16"/>
  <c r="BU22" i="16"/>
  <c r="BV22" i="16"/>
  <c r="BW22" i="16"/>
  <c r="BX22" i="16"/>
  <c r="BY22" i="16"/>
  <c r="BZ22" i="16"/>
  <c r="CA22" i="16"/>
  <c r="CB22" i="16"/>
  <c r="CC22" i="16"/>
  <c r="CD22" i="16"/>
  <c r="CE22" i="16"/>
  <c r="CF22" i="16"/>
  <c r="CG22" i="16"/>
  <c r="CH22" i="16"/>
  <c r="CI22" i="16"/>
  <c r="CJ22" i="16"/>
  <c r="CK22" i="16"/>
  <c r="CL22" i="16"/>
  <c r="CM22" i="16"/>
  <c r="CN22" i="16"/>
  <c r="CO22" i="16"/>
  <c r="CP22" i="16"/>
  <c r="CQ22" i="16"/>
  <c r="CR22" i="16"/>
  <c r="CS22" i="16"/>
  <c r="CT22" i="16"/>
  <c r="CU22" i="16"/>
  <c r="CV22" i="16"/>
  <c r="CW22" i="16"/>
  <c r="CX22" i="16"/>
  <c r="CY22" i="16"/>
  <c r="CZ22" i="16"/>
  <c r="DA22" i="16"/>
  <c r="DB22" i="16"/>
  <c r="DC22" i="16"/>
  <c r="DD22" i="16"/>
  <c r="DE22" i="16"/>
  <c r="DF22" i="16"/>
  <c r="DG22" i="16"/>
  <c r="DH22" i="16"/>
  <c r="DI22" i="16"/>
  <c r="DJ22" i="16"/>
  <c r="G23" i="16"/>
  <c r="H23" i="16"/>
  <c r="I23" i="16"/>
  <c r="J23" i="16"/>
  <c r="K23" i="16"/>
  <c r="L23" i="16"/>
  <c r="M23" i="16"/>
  <c r="N23" i="16"/>
  <c r="O23" i="16"/>
  <c r="P23" i="16"/>
  <c r="Q23" i="16"/>
  <c r="R23" i="16"/>
  <c r="S23" i="16"/>
  <c r="T23" i="16"/>
  <c r="U23" i="16"/>
  <c r="W23" i="16"/>
  <c r="X23" i="16"/>
  <c r="Y23" i="16"/>
  <c r="Z23" i="16"/>
  <c r="AA23" i="16"/>
  <c r="AB23" i="16"/>
  <c r="AC23" i="16"/>
  <c r="AD23" i="16"/>
  <c r="AE23" i="16"/>
  <c r="AF23" i="16"/>
  <c r="AG23" i="16"/>
  <c r="AH23" i="16"/>
  <c r="AI23" i="16"/>
  <c r="AJ23" i="16"/>
  <c r="AK23" i="16"/>
  <c r="AL23" i="16"/>
  <c r="AM23" i="16"/>
  <c r="AN23" i="16"/>
  <c r="AO23" i="16"/>
  <c r="AP23" i="16"/>
  <c r="AQ23" i="16"/>
  <c r="AR23" i="16"/>
  <c r="AS23" i="16"/>
  <c r="AT23" i="16"/>
  <c r="AU23" i="16"/>
  <c r="AV23" i="16"/>
  <c r="AW23" i="16"/>
  <c r="AX23" i="16"/>
  <c r="AZ23" i="16"/>
  <c r="BA23" i="16"/>
  <c r="BB23" i="16"/>
  <c r="BC23" i="16"/>
  <c r="BD23" i="16"/>
  <c r="BE23" i="16"/>
  <c r="BF23" i="16"/>
  <c r="BG23" i="16"/>
  <c r="BH23" i="16"/>
  <c r="BI23" i="16"/>
  <c r="BJ23" i="16"/>
  <c r="BK23" i="16"/>
  <c r="BL23" i="16"/>
  <c r="BM23" i="16"/>
  <c r="BN23" i="16"/>
  <c r="BO23" i="16"/>
  <c r="BP23" i="16"/>
  <c r="BQ23" i="16"/>
  <c r="BR23" i="16"/>
  <c r="BS23" i="16"/>
  <c r="BT23" i="16"/>
  <c r="BU23" i="16"/>
  <c r="BV23" i="16"/>
  <c r="BW23" i="16"/>
  <c r="BX23" i="16"/>
  <c r="BY23" i="16"/>
  <c r="BZ23" i="16"/>
  <c r="CA23" i="16"/>
  <c r="CB23" i="16"/>
  <c r="CC23" i="16"/>
  <c r="CD23" i="16"/>
  <c r="CE23" i="16"/>
  <c r="CF23" i="16"/>
  <c r="CG23" i="16"/>
  <c r="CH23" i="16"/>
  <c r="CI23" i="16"/>
  <c r="CJ23" i="16"/>
  <c r="CK23" i="16"/>
  <c r="CL23" i="16"/>
  <c r="CM23" i="16"/>
  <c r="CN23" i="16"/>
  <c r="CO23" i="16"/>
  <c r="CP23" i="16"/>
  <c r="CQ23" i="16"/>
  <c r="CR23" i="16"/>
  <c r="CS23" i="16"/>
  <c r="CT23" i="16"/>
  <c r="CU23" i="16"/>
  <c r="CV23" i="16"/>
  <c r="CW23" i="16"/>
  <c r="CX23" i="16"/>
  <c r="CY23" i="16"/>
  <c r="CZ23" i="16"/>
  <c r="DA23" i="16"/>
  <c r="DB23" i="16"/>
  <c r="DC23" i="16"/>
  <c r="DD23" i="16"/>
  <c r="DE23" i="16"/>
  <c r="DF23" i="16"/>
  <c r="DG23" i="16"/>
  <c r="DH23" i="16"/>
  <c r="DI23" i="16"/>
  <c r="DJ23" i="16"/>
  <c r="G24" i="16"/>
  <c r="H24" i="16"/>
  <c r="I24" i="16"/>
  <c r="J24" i="16"/>
  <c r="K24" i="16"/>
  <c r="L24" i="16"/>
  <c r="M24" i="16"/>
  <c r="N24" i="16"/>
  <c r="O24" i="16"/>
  <c r="P24" i="16"/>
  <c r="Q24" i="16"/>
  <c r="R24" i="16"/>
  <c r="S24" i="16"/>
  <c r="T24" i="16"/>
  <c r="U24" i="16"/>
  <c r="W24" i="16"/>
  <c r="X24" i="16"/>
  <c r="Y24" i="16"/>
  <c r="Z24" i="16"/>
  <c r="AA24" i="16"/>
  <c r="AB24" i="16"/>
  <c r="AC24" i="16"/>
  <c r="AD24" i="16"/>
  <c r="AE24" i="16"/>
  <c r="AF24" i="16"/>
  <c r="AG24" i="16"/>
  <c r="AH24" i="16"/>
  <c r="AI24" i="16"/>
  <c r="AJ24" i="16"/>
  <c r="AK24" i="16"/>
  <c r="AL24" i="16"/>
  <c r="AM24" i="16"/>
  <c r="AN24" i="16"/>
  <c r="AO24" i="16"/>
  <c r="AP24" i="16"/>
  <c r="AQ24" i="16"/>
  <c r="AR24" i="16"/>
  <c r="AS24" i="16"/>
  <c r="AT24" i="16"/>
  <c r="AU24" i="16"/>
  <c r="AV24" i="16"/>
  <c r="AW24" i="16"/>
  <c r="AX24" i="16"/>
  <c r="AZ24" i="16"/>
  <c r="BA24" i="16"/>
  <c r="BB24" i="16"/>
  <c r="BC24" i="16"/>
  <c r="BD24" i="16"/>
  <c r="BE24" i="16"/>
  <c r="BF24" i="16"/>
  <c r="BG24" i="16"/>
  <c r="BH24" i="16"/>
  <c r="BI24" i="16"/>
  <c r="BJ24" i="16"/>
  <c r="BK24" i="16"/>
  <c r="BL24" i="16"/>
  <c r="BM24" i="16"/>
  <c r="BN24" i="16"/>
  <c r="BO24" i="16"/>
  <c r="BP24" i="16"/>
  <c r="BQ24" i="16"/>
  <c r="BR24" i="16"/>
  <c r="BS24" i="16"/>
  <c r="BT24" i="16"/>
  <c r="BU24" i="16"/>
  <c r="BV24" i="16"/>
  <c r="BW24" i="16"/>
  <c r="BX24" i="16"/>
  <c r="BY24" i="16"/>
  <c r="BZ24" i="16"/>
  <c r="CA24" i="16"/>
  <c r="CB24" i="16"/>
  <c r="CC24" i="16"/>
  <c r="CD24" i="16"/>
  <c r="CE24" i="16"/>
  <c r="CF24" i="16"/>
  <c r="CG24" i="16"/>
  <c r="CH24" i="16"/>
  <c r="CI24" i="16"/>
  <c r="CJ24" i="16"/>
  <c r="CK24" i="16"/>
  <c r="CL24" i="16"/>
  <c r="CM24" i="16"/>
  <c r="CN24" i="16"/>
  <c r="CO24" i="16"/>
  <c r="CP24" i="16"/>
  <c r="CQ24" i="16"/>
  <c r="CR24" i="16"/>
  <c r="CS24" i="16"/>
  <c r="CT24" i="16"/>
  <c r="CU24" i="16"/>
  <c r="CV24" i="16"/>
  <c r="CW24" i="16"/>
  <c r="CX24" i="16"/>
  <c r="CY24" i="16"/>
  <c r="CZ24" i="16"/>
  <c r="DA24" i="16"/>
  <c r="DB24" i="16"/>
  <c r="DC24" i="16"/>
  <c r="DD24" i="16"/>
  <c r="DE24" i="16"/>
  <c r="DF24" i="16"/>
  <c r="DG24" i="16"/>
  <c r="DH24" i="16"/>
  <c r="DI24" i="16"/>
  <c r="DJ24" i="16"/>
  <c r="G25" i="16"/>
  <c r="H25" i="16"/>
  <c r="I25" i="16"/>
  <c r="J25" i="16"/>
  <c r="K25" i="16"/>
  <c r="L25" i="16"/>
  <c r="M25" i="16"/>
  <c r="N25" i="16"/>
  <c r="O25" i="16"/>
  <c r="P25" i="16"/>
  <c r="Q25" i="16"/>
  <c r="R25" i="16"/>
  <c r="S25" i="16"/>
  <c r="T25" i="16"/>
  <c r="U25" i="16"/>
  <c r="W25" i="16"/>
  <c r="X25" i="16"/>
  <c r="Y25" i="16"/>
  <c r="Z25" i="16"/>
  <c r="AA25" i="16"/>
  <c r="AB25" i="16"/>
  <c r="AC25" i="16"/>
  <c r="AD25" i="16"/>
  <c r="AE25" i="16"/>
  <c r="AF25" i="16"/>
  <c r="AG25" i="16"/>
  <c r="AH25" i="16"/>
  <c r="AI25" i="16"/>
  <c r="AJ25" i="16"/>
  <c r="AK25" i="16"/>
  <c r="AL25" i="16"/>
  <c r="AM25" i="16"/>
  <c r="AN25" i="16"/>
  <c r="AO25" i="16"/>
  <c r="AP25" i="16"/>
  <c r="AQ25" i="16"/>
  <c r="AR25" i="16"/>
  <c r="AS25" i="16"/>
  <c r="AT25" i="16"/>
  <c r="AU25" i="16"/>
  <c r="AV25" i="16"/>
  <c r="AW25" i="16"/>
  <c r="AX25" i="16"/>
  <c r="AZ25" i="16"/>
  <c r="BA25" i="16"/>
  <c r="BB25" i="16"/>
  <c r="BC25" i="16"/>
  <c r="BD25" i="16"/>
  <c r="BE25" i="16"/>
  <c r="BF25" i="16"/>
  <c r="BG25" i="16"/>
  <c r="BH25" i="16"/>
  <c r="BI25" i="16"/>
  <c r="BJ25" i="16"/>
  <c r="BK25" i="16"/>
  <c r="BL25" i="16"/>
  <c r="BM25" i="16"/>
  <c r="BN25" i="16"/>
  <c r="BO25" i="16"/>
  <c r="BP25" i="16"/>
  <c r="BQ25" i="16"/>
  <c r="BR25" i="16"/>
  <c r="BS25" i="16"/>
  <c r="BT25" i="16"/>
  <c r="BU25" i="16"/>
  <c r="BV25" i="16"/>
  <c r="BW25" i="16"/>
  <c r="BX25" i="16"/>
  <c r="BY25" i="16"/>
  <c r="BZ25" i="16"/>
  <c r="CA25" i="16"/>
  <c r="CB25" i="16"/>
  <c r="CC25" i="16"/>
  <c r="CD25" i="16"/>
  <c r="CE25" i="16"/>
  <c r="CF25" i="16"/>
  <c r="CG25" i="16"/>
  <c r="CH25" i="16"/>
  <c r="CI25" i="16"/>
  <c r="CJ25" i="16"/>
  <c r="CK25" i="16"/>
  <c r="CL25" i="16"/>
  <c r="CM25" i="16"/>
  <c r="CN25" i="16"/>
  <c r="CO25" i="16"/>
  <c r="CP25" i="16"/>
  <c r="CQ25" i="16"/>
  <c r="CR25" i="16"/>
  <c r="CS25" i="16"/>
  <c r="CT25" i="16"/>
  <c r="CU25" i="16"/>
  <c r="CV25" i="16"/>
  <c r="CW25" i="16"/>
  <c r="CX25" i="16"/>
  <c r="CY25" i="16"/>
  <c r="CZ25" i="16"/>
  <c r="DA25" i="16"/>
  <c r="DB25" i="16"/>
  <c r="DC25" i="16"/>
  <c r="DD25" i="16"/>
  <c r="DE25" i="16"/>
  <c r="DF25" i="16"/>
  <c r="DG25" i="16"/>
  <c r="DH25" i="16"/>
  <c r="DI25" i="16"/>
  <c r="DJ25" i="16"/>
  <c r="G26" i="16"/>
  <c r="H26" i="16"/>
  <c r="I26" i="16"/>
  <c r="J26" i="16"/>
  <c r="K26" i="16"/>
  <c r="L26" i="16"/>
  <c r="M26" i="16"/>
  <c r="N26" i="16"/>
  <c r="O26" i="16"/>
  <c r="P26" i="16"/>
  <c r="Q26" i="16"/>
  <c r="R26" i="16"/>
  <c r="S26" i="16"/>
  <c r="T26" i="16"/>
  <c r="U26" i="16"/>
  <c r="W26" i="16"/>
  <c r="X26" i="16"/>
  <c r="Y26" i="16"/>
  <c r="Z26" i="16"/>
  <c r="AA26" i="16"/>
  <c r="AB26" i="16"/>
  <c r="AC26" i="16"/>
  <c r="AD26" i="16"/>
  <c r="AE26" i="16"/>
  <c r="AF26" i="16"/>
  <c r="AG26" i="16"/>
  <c r="AH26" i="16"/>
  <c r="AI26" i="16"/>
  <c r="AJ26" i="16"/>
  <c r="AK26" i="16"/>
  <c r="AL26" i="16"/>
  <c r="AM26" i="16"/>
  <c r="AN26" i="16"/>
  <c r="AO26" i="16"/>
  <c r="AP26" i="16"/>
  <c r="AQ26" i="16"/>
  <c r="AR26" i="16"/>
  <c r="AS26" i="16"/>
  <c r="AT26" i="16"/>
  <c r="AU26" i="16"/>
  <c r="AV26" i="16"/>
  <c r="AW26" i="16"/>
  <c r="AX26" i="16"/>
  <c r="AZ26" i="16"/>
  <c r="BA26" i="16"/>
  <c r="BB26" i="16"/>
  <c r="BC26" i="16"/>
  <c r="BD26" i="16"/>
  <c r="BE26" i="16"/>
  <c r="BF26" i="16"/>
  <c r="BG26" i="16"/>
  <c r="BH26" i="16"/>
  <c r="BI26" i="16"/>
  <c r="BJ26" i="16"/>
  <c r="BK26" i="16"/>
  <c r="BL26" i="16"/>
  <c r="BM26" i="16"/>
  <c r="BN26" i="16"/>
  <c r="BO26" i="16"/>
  <c r="BP26" i="16"/>
  <c r="BQ26" i="16"/>
  <c r="BR26" i="16"/>
  <c r="BS26" i="16"/>
  <c r="BT26" i="16"/>
  <c r="BU26" i="16"/>
  <c r="BV26" i="16"/>
  <c r="BW26" i="16"/>
  <c r="BX26" i="16"/>
  <c r="BY26" i="16"/>
  <c r="BZ26" i="16"/>
  <c r="CA26" i="16"/>
  <c r="CB26" i="16"/>
  <c r="CC26" i="16"/>
  <c r="CD26" i="16"/>
  <c r="CE26" i="16"/>
  <c r="CF26" i="16"/>
  <c r="CG26" i="16"/>
  <c r="CH26" i="16"/>
  <c r="CI26" i="16"/>
  <c r="CJ26" i="16"/>
  <c r="CK26" i="16"/>
  <c r="CL26" i="16"/>
  <c r="CM26" i="16"/>
  <c r="CN26" i="16"/>
  <c r="CO26" i="16"/>
  <c r="CP26" i="16"/>
  <c r="CQ26" i="16"/>
  <c r="CR26" i="16"/>
  <c r="CS26" i="16"/>
  <c r="CT26" i="16"/>
  <c r="CU26" i="16"/>
  <c r="CV26" i="16"/>
  <c r="CW26" i="16"/>
  <c r="CX26" i="16"/>
  <c r="CY26" i="16"/>
  <c r="CZ26" i="16"/>
  <c r="DA26" i="16"/>
  <c r="DB26" i="16"/>
  <c r="DC26" i="16"/>
  <c r="DD26" i="16"/>
  <c r="DE26" i="16"/>
  <c r="DF26" i="16"/>
  <c r="DG26" i="16"/>
  <c r="DH26" i="16"/>
  <c r="DI26" i="16"/>
  <c r="DJ26" i="16"/>
  <c r="G27" i="16"/>
  <c r="H27" i="16"/>
  <c r="I27" i="16"/>
  <c r="J27" i="16"/>
  <c r="K27" i="16"/>
  <c r="L27" i="16"/>
  <c r="M27" i="16"/>
  <c r="N27" i="16"/>
  <c r="O27" i="16"/>
  <c r="P27" i="16"/>
  <c r="Q27" i="16"/>
  <c r="R27" i="16"/>
  <c r="S27" i="16"/>
  <c r="T27" i="16"/>
  <c r="U27" i="16"/>
  <c r="W27" i="16"/>
  <c r="X27" i="16"/>
  <c r="Y27" i="16"/>
  <c r="Z27" i="16"/>
  <c r="AA27" i="16"/>
  <c r="AB27" i="16"/>
  <c r="AC27" i="16"/>
  <c r="AD27" i="16"/>
  <c r="AE27" i="16"/>
  <c r="AF27" i="16"/>
  <c r="AG27" i="16"/>
  <c r="AH27" i="16"/>
  <c r="AI27" i="16"/>
  <c r="AJ27" i="16"/>
  <c r="AK27" i="16"/>
  <c r="AL27" i="16"/>
  <c r="AM27" i="16"/>
  <c r="AN27" i="16"/>
  <c r="AO27" i="16"/>
  <c r="AP27" i="16"/>
  <c r="AQ27" i="16"/>
  <c r="AR27" i="16"/>
  <c r="AS27" i="16"/>
  <c r="AT27" i="16"/>
  <c r="AU27" i="16"/>
  <c r="AV27" i="16"/>
  <c r="AW27" i="16"/>
  <c r="AX27" i="16"/>
  <c r="AZ27" i="16"/>
  <c r="BA27" i="16"/>
  <c r="BB27" i="16"/>
  <c r="BC27" i="16"/>
  <c r="BD27" i="16"/>
  <c r="BE27" i="16"/>
  <c r="BF27" i="16"/>
  <c r="BG27" i="16"/>
  <c r="BH27" i="16"/>
  <c r="BI27" i="16"/>
  <c r="BJ27" i="16"/>
  <c r="BK27" i="16"/>
  <c r="BL27" i="16"/>
  <c r="BM27" i="16"/>
  <c r="BN27" i="16"/>
  <c r="BO27" i="16"/>
  <c r="BP27" i="16"/>
  <c r="BQ27" i="16"/>
  <c r="BR27" i="16"/>
  <c r="BS27" i="16"/>
  <c r="BT27" i="16"/>
  <c r="BU27" i="16"/>
  <c r="BV27" i="16"/>
  <c r="BW27" i="16"/>
  <c r="BX27" i="16"/>
  <c r="BY27" i="16"/>
  <c r="BZ27" i="16"/>
  <c r="CA27" i="16"/>
  <c r="CB27" i="16"/>
  <c r="CC27" i="16"/>
  <c r="CD27" i="16"/>
  <c r="CE27" i="16"/>
  <c r="CF27" i="16"/>
  <c r="CG27" i="16"/>
  <c r="CH27" i="16"/>
  <c r="CI27" i="16"/>
  <c r="CJ27" i="16"/>
  <c r="CK27" i="16"/>
  <c r="CL27" i="16"/>
  <c r="CM27" i="16"/>
  <c r="CN27" i="16"/>
  <c r="CO27" i="16"/>
  <c r="CP27" i="16"/>
  <c r="CQ27" i="16"/>
  <c r="CR27" i="16"/>
  <c r="CS27" i="16"/>
  <c r="CT27" i="16"/>
  <c r="CU27" i="16"/>
  <c r="CV27" i="16"/>
  <c r="CW27" i="16"/>
  <c r="CX27" i="16"/>
  <c r="CY27" i="16"/>
  <c r="CZ27" i="16"/>
  <c r="DA27" i="16"/>
  <c r="DB27" i="16"/>
  <c r="DC27" i="16"/>
  <c r="DD27" i="16"/>
  <c r="DE27" i="16"/>
  <c r="DF27" i="16"/>
  <c r="DG27" i="16"/>
  <c r="DH27" i="16"/>
  <c r="DI27" i="16"/>
  <c r="DJ27" i="16"/>
  <c r="G28" i="16"/>
  <c r="H28" i="16"/>
  <c r="I28" i="16"/>
  <c r="J28" i="16"/>
  <c r="K28" i="16"/>
  <c r="L28" i="16"/>
  <c r="M28" i="16"/>
  <c r="N28" i="16"/>
  <c r="O28" i="16"/>
  <c r="P28" i="16"/>
  <c r="Q28" i="16"/>
  <c r="R28" i="16"/>
  <c r="S28" i="16"/>
  <c r="T28" i="16"/>
  <c r="U28" i="16"/>
  <c r="W28" i="16"/>
  <c r="X28" i="16"/>
  <c r="Y28" i="16"/>
  <c r="Z28" i="16"/>
  <c r="AA28" i="16"/>
  <c r="AB28" i="16"/>
  <c r="AC28" i="16"/>
  <c r="AD28" i="16"/>
  <c r="AE28" i="16"/>
  <c r="AF28" i="16"/>
  <c r="AG28" i="16"/>
  <c r="AH28" i="16"/>
  <c r="AI28" i="16"/>
  <c r="AJ28" i="16"/>
  <c r="AK28" i="16"/>
  <c r="AL28" i="16"/>
  <c r="AM28" i="16"/>
  <c r="AN28" i="16"/>
  <c r="AO28" i="16"/>
  <c r="AP28" i="16"/>
  <c r="AQ28" i="16"/>
  <c r="AR28" i="16"/>
  <c r="AS28" i="16"/>
  <c r="AT28" i="16"/>
  <c r="AU28" i="16"/>
  <c r="AV28" i="16"/>
  <c r="AW28" i="16"/>
  <c r="AX28" i="16"/>
  <c r="AZ28" i="16"/>
  <c r="BA28" i="16"/>
  <c r="BB28" i="16"/>
  <c r="BC28" i="16"/>
  <c r="BD28" i="16"/>
  <c r="BE28" i="16"/>
  <c r="BF28" i="16"/>
  <c r="BG28" i="16"/>
  <c r="BH28" i="16"/>
  <c r="BI28" i="16"/>
  <c r="BJ28" i="16"/>
  <c r="BK28" i="16"/>
  <c r="BL28" i="16"/>
  <c r="BM28" i="16"/>
  <c r="BN28" i="16"/>
  <c r="BO28" i="16"/>
  <c r="BP28" i="16"/>
  <c r="BQ28" i="16"/>
  <c r="BR28" i="16"/>
  <c r="BS28" i="16"/>
  <c r="BT28" i="16"/>
  <c r="BU28" i="16"/>
  <c r="BV28" i="16"/>
  <c r="BW28" i="16"/>
  <c r="BX28" i="16"/>
  <c r="BY28" i="16"/>
  <c r="BZ28" i="16"/>
  <c r="CA28" i="16"/>
  <c r="CB28" i="16"/>
  <c r="CC28" i="16"/>
  <c r="CD28" i="16"/>
  <c r="CE28" i="16"/>
  <c r="CF28" i="16"/>
  <c r="CG28" i="16"/>
  <c r="CH28" i="16"/>
  <c r="CI28" i="16"/>
  <c r="CJ28" i="16"/>
  <c r="CK28" i="16"/>
  <c r="CL28" i="16"/>
  <c r="CM28" i="16"/>
  <c r="CN28" i="16"/>
  <c r="CO28" i="16"/>
  <c r="CP28" i="16"/>
  <c r="CQ28" i="16"/>
  <c r="CR28" i="16"/>
  <c r="CS28" i="16"/>
  <c r="CT28" i="16"/>
  <c r="CU28" i="16"/>
  <c r="CV28" i="16"/>
  <c r="CW28" i="16"/>
  <c r="CX28" i="16"/>
  <c r="CY28" i="16"/>
  <c r="CZ28" i="16"/>
  <c r="DA28" i="16"/>
  <c r="DB28" i="16"/>
  <c r="DC28" i="16"/>
  <c r="DD28" i="16"/>
  <c r="DE28" i="16"/>
  <c r="DF28" i="16"/>
  <c r="DG28" i="16"/>
  <c r="DH28" i="16"/>
  <c r="DI28" i="16"/>
  <c r="DJ28" i="16"/>
  <c r="G29" i="16"/>
  <c r="H29" i="16"/>
  <c r="I29" i="16"/>
  <c r="J29" i="16"/>
  <c r="K29" i="16"/>
  <c r="L29" i="16"/>
  <c r="M29" i="16"/>
  <c r="N29" i="16"/>
  <c r="O29" i="16"/>
  <c r="P29" i="16"/>
  <c r="Q29" i="16"/>
  <c r="R29" i="16"/>
  <c r="S29" i="16"/>
  <c r="T29" i="16"/>
  <c r="U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Z29" i="16"/>
  <c r="BA29" i="16"/>
  <c r="BB29" i="16"/>
  <c r="BC29" i="16"/>
  <c r="BD29" i="16"/>
  <c r="BE29" i="16"/>
  <c r="BF29" i="16"/>
  <c r="BG29" i="16"/>
  <c r="BH29" i="16"/>
  <c r="BI29" i="16"/>
  <c r="BJ29" i="16"/>
  <c r="BK29" i="16"/>
  <c r="BL29" i="16"/>
  <c r="BM29" i="16"/>
  <c r="BN29" i="16"/>
  <c r="BO29" i="16"/>
  <c r="BP29" i="16"/>
  <c r="BQ29" i="16"/>
  <c r="BR29" i="16"/>
  <c r="BS29" i="16"/>
  <c r="BT29" i="16"/>
  <c r="BU29" i="16"/>
  <c r="BV29" i="16"/>
  <c r="BW29" i="16"/>
  <c r="BX29" i="16"/>
  <c r="BY29" i="16"/>
  <c r="BZ29" i="16"/>
  <c r="CA29" i="16"/>
  <c r="CB29" i="16"/>
  <c r="CC29" i="16"/>
  <c r="CD29" i="16"/>
  <c r="CE29" i="16"/>
  <c r="CF29" i="16"/>
  <c r="CG29" i="16"/>
  <c r="CH29" i="16"/>
  <c r="CI29" i="16"/>
  <c r="CJ29" i="16"/>
  <c r="CK29" i="16"/>
  <c r="CL29" i="16"/>
  <c r="CM29" i="16"/>
  <c r="CN29" i="16"/>
  <c r="CO29" i="16"/>
  <c r="CP29" i="16"/>
  <c r="CQ29" i="16"/>
  <c r="CR29" i="16"/>
  <c r="CS29" i="16"/>
  <c r="CT29" i="16"/>
  <c r="CU29" i="16"/>
  <c r="CV29" i="16"/>
  <c r="CW29" i="16"/>
  <c r="CX29" i="16"/>
  <c r="CY29" i="16"/>
  <c r="CZ29" i="16"/>
  <c r="DA29" i="16"/>
  <c r="DB29" i="16"/>
  <c r="DC29" i="16"/>
  <c r="DD29" i="16"/>
  <c r="DE29" i="16"/>
  <c r="DF29" i="16"/>
  <c r="DG29" i="16"/>
  <c r="DH29" i="16"/>
  <c r="DI29" i="16"/>
  <c r="DJ29" i="16"/>
  <c r="G30" i="16"/>
  <c r="H30" i="16"/>
  <c r="I30" i="16"/>
  <c r="J30" i="16"/>
  <c r="K30" i="16"/>
  <c r="L30" i="16"/>
  <c r="M30" i="16"/>
  <c r="N30" i="16"/>
  <c r="O30" i="16"/>
  <c r="P30" i="16"/>
  <c r="Q30" i="16"/>
  <c r="R30" i="16"/>
  <c r="S30" i="16"/>
  <c r="T30" i="16"/>
  <c r="U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Z30" i="16"/>
  <c r="BA30" i="16"/>
  <c r="BB30" i="16"/>
  <c r="BC30" i="16"/>
  <c r="BD30" i="16"/>
  <c r="BE30" i="16"/>
  <c r="BF30" i="16"/>
  <c r="BG30" i="16"/>
  <c r="BH30" i="16"/>
  <c r="BI30" i="16"/>
  <c r="BJ30" i="16"/>
  <c r="BK30" i="16"/>
  <c r="BL30" i="16"/>
  <c r="BM30" i="16"/>
  <c r="BN30" i="16"/>
  <c r="BO30" i="16"/>
  <c r="BP30" i="16"/>
  <c r="BQ30" i="16"/>
  <c r="BR30" i="16"/>
  <c r="BS30" i="16"/>
  <c r="BT30" i="16"/>
  <c r="BU30" i="16"/>
  <c r="BV30" i="16"/>
  <c r="BW30" i="16"/>
  <c r="BX30" i="16"/>
  <c r="BY30" i="16"/>
  <c r="BZ30" i="16"/>
  <c r="CA30" i="16"/>
  <c r="CB30" i="16"/>
  <c r="CC30" i="16"/>
  <c r="CD30" i="16"/>
  <c r="CE30" i="16"/>
  <c r="CF30" i="16"/>
  <c r="CG30" i="16"/>
  <c r="CH30" i="16"/>
  <c r="CI30" i="16"/>
  <c r="CJ30" i="16"/>
  <c r="CK30" i="16"/>
  <c r="CL30" i="16"/>
  <c r="CM30" i="16"/>
  <c r="CN30" i="16"/>
  <c r="CO30" i="16"/>
  <c r="CP30" i="16"/>
  <c r="CQ30" i="16"/>
  <c r="CR30" i="16"/>
  <c r="CS30" i="16"/>
  <c r="CT30" i="16"/>
  <c r="CU30" i="16"/>
  <c r="CV30" i="16"/>
  <c r="CW30" i="16"/>
  <c r="CX30" i="16"/>
  <c r="CY30" i="16"/>
  <c r="CZ30" i="16"/>
  <c r="DA30" i="16"/>
  <c r="DB30" i="16"/>
  <c r="DC30" i="16"/>
  <c r="DD30" i="16"/>
  <c r="DE30" i="16"/>
  <c r="DF30" i="16"/>
  <c r="DG30" i="16"/>
  <c r="DH30" i="16"/>
  <c r="DI30" i="16"/>
  <c r="DJ30" i="16"/>
  <c r="G31" i="16"/>
  <c r="H31" i="16"/>
  <c r="I31" i="16"/>
  <c r="J31" i="16"/>
  <c r="K31" i="16"/>
  <c r="L31" i="16"/>
  <c r="M31" i="16"/>
  <c r="N31" i="16"/>
  <c r="O31" i="16"/>
  <c r="P31" i="16"/>
  <c r="Q31" i="16"/>
  <c r="R31" i="16"/>
  <c r="S31" i="16"/>
  <c r="T31" i="16"/>
  <c r="U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Z31" i="16"/>
  <c r="BA31" i="16"/>
  <c r="BB31" i="16"/>
  <c r="BC31" i="16"/>
  <c r="BD31" i="16"/>
  <c r="BE31" i="16"/>
  <c r="BF31" i="16"/>
  <c r="BG31" i="16"/>
  <c r="BH31" i="16"/>
  <c r="BI31" i="16"/>
  <c r="BJ31" i="16"/>
  <c r="BK31" i="16"/>
  <c r="BL31" i="16"/>
  <c r="BM31" i="16"/>
  <c r="BN31" i="16"/>
  <c r="BO31" i="16"/>
  <c r="BP31" i="16"/>
  <c r="BQ31" i="16"/>
  <c r="BR31" i="16"/>
  <c r="BS31" i="16"/>
  <c r="BT31" i="16"/>
  <c r="BU31" i="16"/>
  <c r="BV31" i="16"/>
  <c r="BW31" i="16"/>
  <c r="BX31" i="16"/>
  <c r="BY31" i="16"/>
  <c r="BZ31" i="16"/>
  <c r="CA31" i="16"/>
  <c r="CB31" i="16"/>
  <c r="CC31" i="16"/>
  <c r="CD31" i="16"/>
  <c r="CE31" i="16"/>
  <c r="CF31" i="16"/>
  <c r="CG31" i="16"/>
  <c r="CH31" i="16"/>
  <c r="CI31" i="16"/>
  <c r="CJ31" i="16"/>
  <c r="CK31" i="16"/>
  <c r="CL31" i="16"/>
  <c r="CM31" i="16"/>
  <c r="CN31" i="16"/>
  <c r="CO31" i="16"/>
  <c r="CP31" i="16"/>
  <c r="CQ31" i="16"/>
  <c r="CR31" i="16"/>
  <c r="CS31" i="16"/>
  <c r="CT31" i="16"/>
  <c r="CU31" i="16"/>
  <c r="CV31" i="16"/>
  <c r="CW31" i="16"/>
  <c r="CX31" i="16"/>
  <c r="CY31" i="16"/>
  <c r="CZ31" i="16"/>
  <c r="DA31" i="16"/>
  <c r="DB31" i="16"/>
  <c r="DC31" i="16"/>
  <c r="DD31" i="16"/>
  <c r="DE31" i="16"/>
  <c r="DF31" i="16"/>
  <c r="DG31" i="16"/>
  <c r="DH31" i="16"/>
  <c r="DI31" i="16"/>
  <c r="DJ31" i="16"/>
  <c r="G32" i="16"/>
  <c r="H32" i="16"/>
  <c r="I32" i="16"/>
  <c r="J32" i="16"/>
  <c r="K32" i="16"/>
  <c r="L32" i="16"/>
  <c r="M32" i="16"/>
  <c r="N32" i="16"/>
  <c r="O32" i="16"/>
  <c r="P32" i="16"/>
  <c r="Q32" i="16"/>
  <c r="R32" i="16"/>
  <c r="S32" i="16"/>
  <c r="T32" i="16"/>
  <c r="U32" i="16"/>
  <c r="W32" i="16"/>
  <c r="X32" i="16"/>
  <c r="Y32" i="16"/>
  <c r="Z32" i="16"/>
  <c r="AA32" i="16"/>
  <c r="AB32" i="16"/>
  <c r="AC32" i="16"/>
  <c r="AD32" i="16"/>
  <c r="AE32" i="16"/>
  <c r="AF32" i="16"/>
  <c r="AG32" i="16"/>
  <c r="AH32" i="16"/>
  <c r="AI32" i="16"/>
  <c r="AJ32" i="16"/>
  <c r="AK32" i="16"/>
  <c r="AL32" i="16"/>
  <c r="AM32" i="16"/>
  <c r="AN32" i="16"/>
  <c r="AO32" i="16"/>
  <c r="AP32" i="16"/>
  <c r="AQ32" i="16"/>
  <c r="AR32" i="16"/>
  <c r="AS32" i="16"/>
  <c r="AT32" i="16"/>
  <c r="AU32" i="16"/>
  <c r="AV32" i="16"/>
  <c r="AW32" i="16"/>
  <c r="AX32" i="16"/>
  <c r="AZ32" i="16"/>
  <c r="BA32" i="16"/>
  <c r="BB32" i="16"/>
  <c r="BC32" i="16"/>
  <c r="BD32" i="16"/>
  <c r="BE32" i="16"/>
  <c r="BF32" i="16"/>
  <c r="BG32" i="16"/>
  <c r="BH32" i="16"/>
  <c r="BI32" i="16"/>
  <c r="BJ32" i="16"/>
  <c r="BK32" i="16"/>
  <c r="BL32" i="16"/>
  <c r="BM32" i="16"/>
  <c r="BN32" i="16"/>
  <c r="BO32" i="16"/>
  <c r="BP32" i="16"/>
  <c r="BQ32" i="16"/>
  <c r="BR32" i="16"/>
  <c r="BS32" i="16"/>
  <c r="BT32" i="16"/>
  <c r="BU32" i="16"/>
  <c r="BV32" i="16"/>
  <c r="BW32" i="16"/>
  <c r="BX32" i="16"/>
  <c r="BY32" i="16"/>
  <c r="BZ32" i="16"/>
  <c r="CA32" i="16"/>
  <c r="CB32" i="16"/>
  <c r="CC32" i="16"/>
  <c r="CD32" i="16"/>
  <c r="CE32" i="16"/>
  <c r="CF32" i="16"/>
  <c r="CG32" i="16"/>
  <c r="CH32" i="16"/>
  <c r="CI32" i="16"/>
  <c r="CJ32" i="16"/>
  <c r="CK32" i="16"/>
  <c r="CL32" i="16"/>
  <c r="CM32" i="16"/>
  <c r="CN32" i="16"/>
  <c r="CO32" i="16"/>
  <c r="CP32" i="16"/>
  <c r="CQ32" i="16"/>
  <c r="CR32" i="16"/>
  <c r="CS32" i="16"/>
  <c r="CT32" i="16"/>
  <c r="CU32" i="16"/>
  <c r="CV32" i="16"/>
  <c r="CW32" i="16"/>
  <c r="CX32" i="16"/>
  <c r="CY32" i="16"/>
  <c r="CZ32" i="16"/>
  <c r="DA32" i="16"/>
  <c r="DB32" i="16"/>
  <c r="DC32" i="16"/>
  <c r="DD32" i="16"/>
  <c r="DE32" i="16"/>
  <c r="DF32" i="16"/>
  <c r="DG32" i="16"/>
  <c r="DH32" i="16"/>
  <c r="DI32" i="16"/>
  <c r="DJ32" i="16"/>
  <c r="G33" i="16"/>
  <c r="H33" i="16"/>
  <c r="I33" i="16"/>
  <c r="J33" i="16"/>
  <c r="K33" i="16"/>
  <c r="L33" i="16"/>
  <c r="M33" i="16"/>
  <c r="N33" i="16"/>
  <c r="O33" i="16"/>
  <c r="P33" i="16"/>
  <c r="Q33" i="16"/>
  <c r="R33" i="16"/>
  <c r="S33" i="16"/>
  <c r="T33" i="16"/>
  <c r="U33" i="16"/>
  <c r="W33" i="16"/>
  <c r="X33" i="16"/>
  <c r="Y33" i="16"/>
  <c r="Z33" i="16"/>
  <c r="AA33" i="16"/>
  <c r="AB33" i="16"/>
  <c r="AC33" i="16"/>
  <c r="AD33" i="16"/>
  <c r="AE33" i="16"/>
  <c r="AF33" i="16"/>
  <c r="AG33" i="16"/>
  <c r="AH33" i="16"/>
  <c r="AI33" i="16"/>
  <c r="AJ33" i="16"/>
  <c r="AK33" i="16"/>
  <c r="AL33" i="16"/>
  <c r="AM33" i="16"/>
  <c r="AN33" i="16"/>
  <c r="AO33" i="16"/>
  <c r="AP33" i="16"/>
  <c r="AQ33" i="16"/>
  <c r="AR33" i="16"/>
  <c r="AS33" i="16"/>
  <c r="AT33" i="16"/>
  <c r="AU33" i="16"/>
  <c r="AV33" i="16"/>
  <c r="AW33" i="16"/>
  <c r="AX33" i="16"/>
  <c r="AZ33" i="16"/>
  <c r="BA33" i="16"/>
  <c r="BB33" i="16"/>
  <c r="BC33" i="16"/>
  <c r="BD33" i="16"/>
  <c r="BE33" i="16"/>
  <c r="BF33" i="16"/>
  <c r="BG33" i="16"/>
  <c r="BH33" i="16"/>
  <c r="BI33" i="16"/>
  <c r="BJ33" i="16"/>
  <c r="BK33" i="16"/>
  <c r="BL33" i="16"/>
  <c r="BM33" i="16"/>
  <c r="BN33" i="16"/>
  <c r="BO33" i="16"/>
  <c r="BP33" i="16"/>
  <c r="BQ33" i="16"/>
  <c r="BR33" i="16"/>
  <c r="BS33" i="16"/>
  <c r="BT33" i="16"/>
  <c r="BU33" i="16"/>
  <c r="BV33" i="16"/>
  <c r="BW33" i="16"/>
  <c r="BX33" i="16"/>
  <c r="BY33" i="16"/>
  <c r="BZ33" i="16"/>
  <c r="CA33" i="16"/>
  <c r="CB33" i="16"/>
  <c r="CC33" i="16"/>
  <c r="CD33" i="16"/>
  <c r="CE33" i="16"/>
  <c r="CF33" i="16"/>
  <c r="CG33" i="16"/>
  <c r="CH33" i="16"/>
  <c r="CI33" i="16"/>
  <c r="CJ33" i="16"/>
  <c r="CK33" i="16"/>
  <c r="CL33" i="16"/>
  <c r="CM33" i="16"/>
  <c r="CN33" i="16"/>
  <c r="CO33" i="16"/>
  <c r="CP33" i="16"/>
  <c r="CQ33" i="16"/>
  <c r="CR33" i="16"/>
  <c r="CS33" i="16"/>
  <c r="CT33" i="16"/>
  <c r="CU33" i="16"/>
  <c r="CV33" i="16"/>
  <c r="CW33" i="16"/>
  <c r="CX33" i="16"/>
  <c r="CY33" i="16"/>
  <c r="CZ33" i="16"/>
  <c r="DA33" i="16"/>
  <c r="DB33" i="16"/>
  <c r="DC33" i="16"/>
  <c r="DD33" i="16"/>
  <c r="DE33" i="16"/>
  <c r="DF33" i="16"/>
  <c r="DG33" i="16"/>
  <c r="DH33" i="16"/>
  <c r="DI33" i="16"/>
  <c r="DJ33" i="16"/>
  <c r="G34" i="16"/>
  <c r="H34" i="16"/>
  <c r="I34" i="16"/>
  <c r="J34" i="16"/>
  <c r="K34" i="16"/>
  <c r="L34" i="16"/>
  <c r="M34" i="16"/>
  <c r="N34" i="16"/>
  <c r="O34" i="16"/>
  <c r="P34" i="16"/>
  <c r="Q34" i="16"/>
  <c r="R34" i="16"/>
  <c r="S34" i="16"/>
  <c r="T34" i="16"/>
  <c r="U34" i="16"/>
  <c r="W34" i="16"/>
  <c r="X34" i="16"/>
  <c r="Y34" i="16"/>
  <c r="Z34" i="16"/>
  <c r="AA34" i="16"/>
  <c r="AB34" i="16"/>
  <c r="AC34" i="16"/>
  <c r="AD34" i="16"/>
  <c r="AE34" i="16"/>
  <c r="AF34" i="16"/>
  <c r="AG34" i="16"/>
  <c r="AH34" i="16"/>
  <c r="AI34" i="16"/>
  <c r="AJ34" i="16"/>
  <c r="AK34" i="16"/>
  <c r="AL34" i="16"/>
  <c r="AM34" i="16"/>
  <c r="AN34" i="16"/>
  <c r="AO34" i="16"/>
  <c r="AP34" i="16"/>
  <c r="AQ34" i="16"/>
  <c r="AR34" i="16"/>
  <c r="AS34" i="16"/>
  <c r="AT34" i="16"/>
  <c r="AU34" i="16"/>
  <c r="AV34" i="16"/>
  <c r="AW34" i="16"/>
  <c r="AX34" i="16"/>
  <c r="AZ34" i="16"/>
  <c r="BA34" i="16"/>
  <c r="BB34" i="16"/>
  <c r="BC34" i="16"/>
  <c r="BD34" i="16"/>
  <c r="BE34" i="16"/>
  <c r="BF34" i="16"/>
  <c r="BG34" i="16"/>
  <c r="BH34" i="16"/>
  <c r="BI34" i="16"/>
  <c r="BJ34" i="16"/>
  <c r="BK34" i="16"/>
  <c r="BL34" i="16"/>
  <c r="BM34" i="16"/>
  <c r="BN34" i="16"/>
  <c r="BO34" i="16"/>
  <c r="BP34" i="16"/>
  <c r="BQ34" i="16"/>
  <c r="BR34" i="16"/>
  <c r="BS34" i="16"/>
  <c r="BT34" i="16"/>
  <c r="BU34" i="16"/>
  <c r="BV34" i="16"/>
  <c r="BW34" i="16"/>
  <c r="BX34" i="16"/>
  <c r="BY34" i="16"/>
  <c r="BZ34" i="16"/>
  <c r="CA34" i="16"/>
  <c r="CB34" i="16"/>
  <c r="CC34" i="16"/>
  <c r="CD34" i="16"/>
  <c r="CE34" i="16"/>
  <c r="CF34" i="16"/>
  <c r="CG34" i="16"/>
  <c r="CH34" i="16"/>
  <c r="CI34" i="16"/>
  <c r="CJ34" i="16"/>
  <c r="CK34" i="16"/>
  <c r="CL34" i="16"/>
  <c r="CM34" i="16"/>
  <c r="CN34" i="16"/>
  <c r="CO34" i="16"/>
  <c r="CP34" i="16"/>
  <c r="CQ34" i="16"/>
  <c r="CR34" i="16"/>
  <c r="CS34" i="16"/>
  <c r="CT34" i="16"/>
  <c r="CU34" i="16"/>
  <c r="CV34" i="16"/>
  <c r="CW34" i="16"/>
  <c r="CX34" i="16"/>
  <c r="CY34" i="16"/>
  <c r="CZ34" i="16"/>
  <c r="DA34" i="16"/>
  <c r="DB34" i="16"/>
  <c r="DC34" i="16"/>
  <c r="DD34" i="16"/>
  <c r="DE34" i="16"/>
  <c r="DF34" i="16"/>
  <c r="DG34" i="16"/>
  <c r="DH34" i="16"/>
  <c r="DI34" i="16"/>
  <c r="DJ34" i="16"/>
  <c r="G35" i="16"/>
  <c r="I35" i="16"/>
  <c r="J35" i="16"/>
  <c r="K35" i="16"/>
  <c r="L35" i="16"/>
  <c r="M35" i="16"/>
  <c r="N35" i="16"/>
  <c r="O35" i="16"/>
  <c r="P35" i="16"/>
  <c r="Q35" i="16"/>
  <c r="R35" i="16"/>
  <c r="S35" i="16"/>
  <c r="T35" i="16"/>
  <c r="U35" i="16"/>
  <c r="W35" i="16"/>
  <c r="X35" i="16"/>
  <c r="Y35" i="16"/>
  <c r="Z35" i="16"/>
  <c r="AA35" i="16"/>
  <c r="AB35" i="16"/>
  <c r="AC35" i="16"/>
  <c r="AD35" i="16"/>
  <c r="AE35" i="16"/>
  <c r="AF35" i="16"/>
  <c r="AG35" i="16"/>
  <c r="AH35" i="16"/>
  <c r="AI35" i="16"/>
  <c r="AJ35" i="16"/>
  <c r="AK35" i="16"/>
  <c r="AL35" i="16"/>
  <c r="AM35" i="16"/>
  <c r="AN35" i="16"/>
  <c r="AO35" i="16"/>
  <c r="AP35" i="16"/>
  <c r="AQ35" i="16"/>
  <c r="AR35" i="16"/>
  <c r="AS35" i="16"/>
  <c r="AT35" i="16"/>
  <c r="AU35" i="16"/>
  <c r="AV35" i="16"/>
  <c r="AW35" i="16"/>
  <c r="AX35" i="16"/>
  <c r="AZ35" i="16"/>
  <c r="BA35" i="16"/>
  <c r="BB35" i="16"/>
  <c r="BC35" i="16"/>
  <c r="BD35" i="16"/>
  <c r="BE35" i="16"/>
  <c r="BF35" i="16"/>
  <c r="BG35" i="16"/>
  <c r="BH35" i="16"/>
  <c r="BI35" i="16"/>
  <c r="BJ35" i="16"/>
  <c r="BK35" i="16"/>
  <c r="BL35" i="16"/>
  <c r="BM35" i="16"/>
  <c r="BN35" i="16"/>
  <c r="BO35" i="16"/>
  <c r="BP35" i="16"/>
  <c r="BQ35" i="16"/>
  <c r="BR35" i="16"/>
  <c r="BS35" i="16"/>
  <c r="BT35" i="16"/>
  <c r="BU35" i="16"/>
  <c r="BV35" i="16"/>
  <c r="BW35" i="16"/>
  <c r="BX35" i="16"/>
  <c r="BY35" i="16"/>
  <c r="BZ35" i="16"/>
  <c r="CA35" i="16"/>
  <c r="CB35" i="16"/>
  <c r="CC35" i="16"/>
  <c r="CD35" i="16"/>
  <c r="CE35" i="16"/>
  <c r="CF35" i="16"/>
  <c r="CG35" i="16"/>
  <c r="CH35" i="16"/>
  <c r="CI35" i="16"/>
  <c r="CJ35" i="16"/>
  <c r="CK35" i="16"/>
  <c r="CL35" i="16"/>
  <c r="CM35" i="16"/>
  <c r="CN35" i="16"/>
  <c r="CO35" i="16"/>
  <c r="CP35" i="16"/>
  <c r="CQ35" i="16"/>
  <c r="CR35" i="16"/>
  <c r="CS35" i="16"/>
  <c r="CT35" i="16"/>
  <c r="CU35" i="16"/>
  <c r="CV35" i="16"/>
  <c r="CW35" i="16"/>
  <c r="CX35" i="16"/>
  <c r="CY35" i="16"/>
  <c r="CZ35" i="16"/>
  <c r="DA35" i="16"/>
  <c r="DB35" i="16"/>
  <c r="DC35" i="16"/>
  <c r="DD35" i="16"/>
  <c r="DE35" i="16"/>
  <c r="DF35" i="16"/>
  <c r="DG35" i="16"/>
  <c r="DH35" i="16"/>
  <c r="DI35" i="16"/>
  <c r="DJ35"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<sst xmlns="http://schemas.openxmlformats.org/spreadsheetml/2006/main" count="220" uniqueCount="111">
  <si>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</si>
  <si>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</si>
  <si>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</si>
  <si>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</si>
  <si>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</si>
  <si>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</si>
  <si>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</si>
  <si>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</si>
  <si>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</si>
  <si>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</si>
  <si>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</si>
  <si>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</si>
  <si>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</si>
  <si>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 xml:space="preserve">Pool Scheduled P&amp;I Payment </t>
  </si>
  <si>
    <t>Pool Balance</t>
  </si>
  <si>
    <t>Residual payment</t>
  </si>
  <si>
    <t>Servicing</t>
  </si>
  <si>
    <t>WHOLE POOL</t>
  </si>
  <si>
    <t>EOY</t>
  </si>
  <si>
    <t>Disc.</t>
  </si>
  <si>
    <t>AF</t>
  </si>
  <si>
    <t>Prep. %</t>
  </si>
  <si>
    <t>EOY Balance</t>
  </si>
  <si>
    <t>P&amp;I Payment</t>
  </si>
  <si>
    <t>Bond Cash Flow</t>
  </si>
  <si>
    <t>Replication Present Values</t>
  </si>
  <si>
    <t>Market Price</t>
  </si>
  <si>
    <t>BDT_TREE</t>
  </si>
  <si>
    <t>Mortgage Collateral</t>
  </si>
  <si>
    <t>BDT Tree</t>
  </si>
  <si>
    <t>MORTGAGE BOND PRICING TOOL</t>
  </si>
  <si>
    <t>% PSA Assumption</t>
  </si>
  <si>
    <t>Periodic Default Assumption (%)</t>
  </si>
  <si>
    <t>Periodic Recovery Assumption (%)</t>
  </si>
  <si>
    <t>Default %</t>
  </si>
  <si>
    <t>Defaulted Principal</t>
  </si>
  <si>
    <t>Unsched. Principal</t>
  </si>
  <si>
    <t>Sched. Principal</t>
  </si>
  <si>
    <t>Sched.  Interest</t>
  </si>
  <si>
    <t>Total Cash Flow</t>
  </si>
  <si>
    <t>Recoveries</t>
  </si>
  <si>
    <t>Principal Owed</t>
  </si>
  <si>
    <t>To Issued Bonds</t>
  </si>
  <si>
    <t>Pool Interest Rate:  WAC</t>
  </si>
  <si>
    <t>Pool Maturity:  WAM</t>
  </si>
  <si>
    <t>Beta Test II</t>
  </si>
  <si>
    <t>Principal</t>
  </si>
  <si>
    <t>A-1A Balance</t>
  </si>
  <si>
    <t>A-1A interest rate</t>
  </si>
  <si>
    <t>A-2A Balance</t>
  </si>
  <si>
    <t>A-2A interest rate</t>
  </si>
  <si>
    <t>A-1B Balance</t>
  </si>
  <si>
    <t>A-1B interest rate</t>
  </si>
  <si>
    <t>A-2B Balance</t>
  </si>
  <si>
    <t>A-2B interest rate</t>
  </si>
  <si>
    <t>A-3B Balance</t>
  </si>
  <si>
    <t>A-3B interest rate</t>
  </si>
  <si>
    <t>X Balance</t>
  </si>
  <si>
    <t>X interest rate</t>
  </si>
  <si>
    <t>B Balance</t>
  </si>
  <si>
    <t>B interest rate</t>
  </si>
  <si>
    <t>C Balance</t>
  </si>
  <si>
    <t>C interest rate</t>
  </si>
  <si>
    <t>D Balance</t>
  </si>
  <si>
    <t>D interest rate</t>
  </si>
  <si>
    <t>E Balance</t>
  </si>
  <si>
    <t>E interest rate</t>
  </si>
  <si>
    <t>F Balance</t>
  </si>
  <si>
    <t>F interest rate</t>
  </si>
  <si>
    <t>PRIVATE PLACEMENT</t>
  </si>
  <si>
    <t>G Balance</t>
  </si>
  <si>
    <t>G interest rate</t>
  </si>
  <si>
    <t>H Balance</t>
  </si>
  <si>
    <t>H interest rate</t>
  </si>
  <si>
    <t>K Balance</t>
  </si>
  <si>
    <t>K interest rate</t>
  </si>
  <si>
    <t>L Balance</t>
  </si>
  <si>
    <t>L interest rate</t>
  </si>
  <si>
    <t>M Balance</t>
  </si>
  <si>
    <t>M interest rate</t>
  </si>
  <si>
    <t>N Balance</t>
  </si>
  <si>
    <t>N interest rate</t>
  </si>
  <si>
    <t>Tranches</t>
  </si>
  <si>
    <t>A-1A</t>
  </si>
  <si>
    <t>A-2A</t>
  </si>
  <si>
    <t>A-1B</t>
  </si>
  <si>
    <t>A-2B</t>
  </si>
  <si>
    <t>A-3B</t>
  </si>
  <si>
    <t>X</t>
  </si>
  <si>
    <t>B</t>
  </si>
  <si>
    <t>C</t>
  </si>
  <si>
    <t>D</t>
  </si>
  <si>
    <t>E</t>
  </si>
  <si>
    <t>F</t>
  </si>
  <si>
    <t>G</t>
  </si>
  <si>
    <t>H</t>
  </si>
  <si>
    <t>K</t>
  </si>
  <si>
    <t>L</t>
  </si>
  <si>
    <t>M</t>
  </si>
  <si>
    <t>N</t>
  </si>
  <si>
    <t>Bond Periods</t>
  </si>
  <si>
    <t>Balance</t>
  </si>
  <si>
    <t>Interest</t>
  </si>
  <si>
    <t>Total</t>
  </si>
  <si>
    <t>Differential of Total - Bond</t>
  </si>
  <si>
    <t>Residual</t>
  </si>
  <si>
    <t>Remaining</t>
  </si>
  <si>
    <t>Net Periodic Loss Assumption (%)</t>
  </si>
  <si>
    <t>(Value reflects loss % of principal balance)</t>
  </si>
  <si>
    <t>(Value reflects recovery % of principal balance)</t>
  </si>
  <si>
    <t>IRR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</si>
</sst>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5" formatCode="&quot;$&quot;#,##0_);\(&quot;$&quot;#,##0\)"/>
    <numFmt numFmtId="6" formatCode="&quot;$&quot;#,##0_);[Red]\(&quot;$&quot;#,##0\)"/>
    <numFmt numFmtId="44" formatCode="_(&quot;$&quot;* #,##0.00_);_(&quot;$&quot;* \(#,##0.00\);_(&quot;$&quot;* &quot;-&quot;??_);_(@_)"/>
    <numFmt numFmtId="43" formatCode="_(* #,##0.00_);_(* \(#,##0.00\);_(* &quot;-&quot;??_);_(@_)"/>
    <numFmt numFmtId="164" formatCode="_([$€-2]* #,##0.00_);_([$€-2]* \(#,##0.00\);_([$€-2]* &quot;-&quot;??_)"/>
    <numFmt numFmtId="165" formatCode="0.000%"/>
    <numFmt numFmtId="166" formatCode="0.0000%"/>
    <numFmt numFmtId="167" formatCode="0.0"/>
    <numFmt numFmtId="168" formatCode="0.00000%"/>
    <numFmt numFmtId="169" formatCode="_(* #,##0.0000_);_(* \(#,##0.0000\);_(* &quot;-&quot;??_);_(@_)"/>
    <numFmt numFmtId="170" formatCode="_(* #,##0.00000_);_(* \(#,##0.00000\);_(* &quot;-&quot;??_);_(@_)"/>
    <numFmt numFmtId="171" formatCode="_(* #,##0_);_(* \(#,##0\);_(* &quot;-&quot;??_);_(@_)"/>
    <numFmt numFmtId="172" formatCode="0_)"/>
    <numFmt numFmtId="173" formatCode="0.00000_)"/>
    <numFmt numFmtId="174" formatCode="#,##0.0_);\(#,##0.0\)"/>
    <numFmt numFmtId="175" formatCode="&quot;$&quot;#,##0"/>
    <numFmt numFmtId="176" formatCode="_(&quot;$&quot;* #,##0_);_(&quot;$&quot;* \(#,##0\);_(&quot;$&quot;* &quot;-&quot;??_);_(@_)"/>
  </numFmts>
  <fonts count="24"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b/>
      <sz val="10"/>
      <color indexed="10"/>
      <name val="Arial"/>
      <family val="2"/>
    </font>
    <font>
      <sz val="10"/>
      <name val="Arial"/>
    </font>
    <font>
      <sz val="10"/>
      <color indexed="12"/>
      <name val="Times New Roman"/>
      <family val="1"/>
    </font>
    <font>
      <sz val="10"/>
      <name val="Times New Roman"/>
      <family val="1"/>
    </font>
    <font>
      <b/>
      <sz val="10"/>
      <color indexed="12"/>
      <name val="Times New Roman"/>
      <family val="1"/>
    </font>
    <font>
      <b/>
      <sz val="10"/>
      <name val="Times New Roman"/>
      <family val="1"/>
    </font>
    <font>
      <sz val="10"/>
      <name val="Times New Roman"/>
      <charset val="161"/>
    </font>
    <font>
      <b/>
      <u/>
      <sz val="10"/>
      <name val="Times New Roman"/>
      <family val="1"/>
    </font>
    <font>
      <b/>
      <sz val="10"/>
      <color indexed="48"/>
      <name val="Times New Roman"/>
      <family val="1"/>
    </font>
    <font>
      <i/>
      <sz val="10"/>
      <name val="Times New Roman"/>
      <family val="1"/>
    </font>
  </fonts>
  <fills count="3">
    <fill>
      <patternFill patternType="none"/>
    </fill>
    <fill>
      <patternFill patternType="gray125"/>
    </fill>
    <fill>
      <patternFill patternType="solid">
        <fgColor indexed="13"/>
        <bgColor indexed="64"/>
      </patternFill>
    </fill>
  </fills>
  <borders count="2">
    <border>
      <left/>
      <right/>
      <top/>
      <bottom/>
      <diagonal/>
    </border>
    <border>
      <left/>
      <right/>
      <top/>
      <bottom style="thin">
        <color indexed="64"/>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5" fillId="0" borderId="0"/>
    <xf numFmtId="9" fontId="1" fillId="0" borderId="0" applyFont="0" applyFill="0" applyBorder="0" applyAlignment="0" applyProtection="0"/>
  </cellStyleXfs>
  <cellXfs count="103">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0" fontId="3" fillId="0" borderId="0" xfId="1" applyNumberFormat="1" applyFont="1"/>
    <xf numFmtId="170" fontId="0" fillId="0" borderId="0" xfId="1" applyNumberFormat="1" applyFont="1"/>
    <xf numFmtId="170" fontId="4" fillId="0" borderId="0" xfId="1" applyNumberFormat="1" applyFont="1"/>
    <xf numFmtId="169"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6"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0" fontId="7" fillId="0" borderId="0" xfId="0" applyFont="1"/>
    <xf numFmtId="10" fontId="0" fillId="0" borderId="0" xfId="0" applyNumberFormat="1" applyProtection="1"/>
    <xf numFmtId="5" fontId="0" fillId="0" borderId="0" xfId="0" applyNumberFormat="1" applyProtection="1"/>
    <xf numFmtId="0" fontId="8" fillId="0" borderId="0" xfId="0" applyFont="1" applyAlignment="1" applyProtection="1">
      <alignment horizontal="left"/>
    </xf>
    <xf numFmtId="0" fontId="8" fillId="0" borderId="0" xfId="0" applyFont="1"/>
    <xf numFmtId="0" fontId="9" fillId="0" borderId="0" xfId="0" applyFont="1"/>
    <xf numFmtId="0" fontId="7" fillId="0" borderId="0" xfId="0" applyFont="1" applyAlignment="1" applyProtection="1">
      <alignment horizontal="right"/>
    </xf>
    <xf numFmtId="167" fontId="0" fillId="0" borderId="0" xfId="0" applyNumberFormat="1"/>
    <xf numFmtId="175" fontId="0" fillId="0" borderId="0" xfId="0" applyNumberFormat="1"/>
    <xf numFmtId="0" fontId="6" fillId="0" borderId="0" xfId="0" applyNumberFormat="1" applyFont="1"/>
    <xf numFmtId="10" fontId="3" fillId="0" borderId="0" xfId="0" applyNumberFormat="1" applyFont="1"/>
    <xf numFmtId="175" fontId="10" fillId="0" borderId="0" xfId="0" applyNumberFormat="1" applyFont="1"/>
    <xf numFmtId="0" fontId="11" fillId="0" borderId="0" xfId="0" applyFont="1"/>
    <xf numFmtId="0" fontId="12" fillId="0" borderId="0" xfId="0" applyFont="1"/>
    <xf numFmtId="0" fontId="13" fillId="0" borderId="0" xfId="0" applyFont="1"/>
    <xf numFmtId="0" fontId="14" fillId="0" borderId="0" xfId="0" applyFont="1" applyAlignment="1" applyProtection="1">
      <alignment horizontal="left"/>
    </xf>
    <xf numFmtId="0" fontId="14" fillId="0" borderId="0" xfId="0" applyFont="1"/>
    <xf numFmtId="0" fontId="16" fillId="0" borderId="0" xfId="0" applyFont="1" applyAlignment="1">
      <alignment horizontal="left"/>
    </xf>
    <xf numFmtId="0" fontId="17" fillId="0" borderId="0" xfId="0" applyFont="1" applyAlignment="1" applyProtection="1">
      <alignment horizontal="left"/>
    </xf>
    <xf numFmtId="176" fontId="17" fillId="0" borderId="0" xfId="2" applyNumberFormat="1" applyFont="1"/>
    <xf numFmtId="166" fontId="17" fillId="0" borderId="0" xfId="6" applyNumberFormat="1" applyFont="1"/>
    <xf numFmtId="171" fontId="17" fillId="0" borderId="0" xfId="1" applyNumberFormat="1" applyFont="1"/>
    <xf numFmtId="166" fontId="17" fillId="0" borderId="0" xfId="0" applyNumberFormat="1" applyFont="1"/>
    <xf numFmtId="0" fontId="17" fillId="0" borderId="0" xfId="0" applyFont="1"/>
    <xf numFmtId="0" fontId="16" fillId="0" borderId="1" xfId="0" applyNumberFormat="1" applyFont="1" applyBorder="1" applyAlignment="1">
      <alignment horizontal="left"/>
    </xf>
    <xf numFmtId="0" fontId="17" fillId="0" borderId="1" xfId="0" applyFont="1" applyBorder="1"/>
    <xf numFmtId="10" fontId="17" fillId="0" borderId="0" xfId="6" applyNumberFormat="1" applyFont="1"/>
    <xf numFmtId="0" fontId="17" fillId="0" borderId="0" xfId="0" applyNumberFormat="1" applyFont="1"/>
    <xf numFmtId="0" fontId="18" fillId="0" borderId="0" xfId="0" applyFont="1" applyAlignment="1" applyProtection="1">
      <alignment horizontal="left"/>
    </xf>
    <xf numFmtId="175" fontId="17" fillId="0" borderId="0" xfId="0" applyNumberFormat="1" applyFont="1" applyAlignment="1" applyProtection="1">
      <alignment horizontal="right"/>
    </xf>
    <xf numFmtId="0" fontId="17" fillId="0" borderId="0" xfId="0" applyFont="1" applyAlignment="1" applyProtection="1">
      <alignment horizontal="right"/>
    </xf>
    <xf numFmtId="10" fontId="17" fillId="0" borderId="0" xfId="0" applyNumberFormat="1" applyFont="1" applyAlignment="1" applyProtection="1">
      <alignment horizontal="right"/>
    </xf>
    <xf numFmtId="9" fontId="17" fillId="0" borderId="0" xfId="0" applyNumberFormat="1" applyFont="1" applyAlignment="1" applyProtection="1">
      <alignment horizontal="right"/>
    </xf>
    <xf numFmtId="0" fontId="19" fillId="0" borderId="0" xfId="0" applyFont="1"/>
    <xf numFmtId="0" fontId="20" fillId="0" borderId="0" xfId="0" applyFont="1"/>
    <xf numFmtId="0" fontId="16" fillId="0" borderId="0" xfId="0" applyFont="1" applyAlignment="1">
      <alignment horizontal="right"/>
    </xf>
    <xf numFmtId="0" fontId="16" fillId="0" borderId="0" xfId="0" applyFont="1" applyAlignment="1">
      <alignment horizontal="center"/>
    </xf>
    <xf numFmtId="0" fontId="21" fillId="0" borderId="0" xfId="0" applyFont="1" applyAlignment="1">
      <alignment horizontal="left"/>
    </xf>
    <xf numFmtId="0" fontId="21" fillId="0" borderId="0" xfId="4" applyFont="1" applyAlignment="1">
      <alignment horizontal="center"/>
    </xf>
    <xf numFmtId="0" fontId="21" fillId="0" borderId="0" xfId="0" applyFont="1" applyAlignment="1">
      <alignment horizontal="center"/>
    </xf>
    <xf numFmtId="174" fontId="20" fillId="0" borderId="0" xfId="0" applyNumberFormat="1" applyFont="1"/>
    <xf numFmtId="0" fontId="20" fillId="0" borderId="0" xfId="0" applyFont="1" applyAlignment="1" applyProtection="1">
      <alignment horizontal="right"/>
    </xf>
    <xf numFmtId="174" fontId="19" fillId="0" borderId="0" xfId="0" applyNumberFormat="1" applyFont="1"/>
    <xf numFmtId="172" fontId="20" fillId="0" borderId="0" xfId="0" applyNumberFormat="1" applyFont="1" applyProtection="1"/>
    <xf numFmtId="173" fontId="20" fillId="0" borderId="0" xfId="0" applyNumberFormat="1" applyFont="1" applyProtection="1"/>
    <xf numFmtId="165" fontId="20" fillId="0" borderId="0" xfId="0" applyNumberFormat="1" applyFont="1"/>
    <xf numFmtId="165" fontId="20" fillId="0" borderId="0" xfId="0" applyNumberFormat="1" applyFont="1" applyProtection="1"/>
    <xf numFmtId="0" fontId="21" fillId="0" borderId="0" xfId="4" applyFont="1"/>
    <xf numFmtId="44" fontId="17" fillId="0" borderId="0" xfId="2" applyFont="1"/>
    <xf numFmtId="176" fontId="17" fillId="0" borderId="0" xfId="0" applyNumberFormat="1" applyFont="1"/>
    <xf numFmtId="0" fontId="19" fillId="0" borderId="0" xfId="0" applyFont="1" applyAlignment="1" applyProtection="1">
      <alignment horizontal="right"/>
    </xf>
    <xf numFmtId="0" fontId="19" fillId="0" borderId="0" xfId="0" applyFont="1" applyAlignment="1" applyProtection="1">
      <alignment horizontal="left"/>
    </xf>
    <xf numFmtId="0" fontId="19" fillId="0" borderId="0" xfId="0" applyFont="1" applyAlignment="1" applyProtection="1">
      <alignment horizontal="center"/>
    </xf>
    <xf numFmtId="0" fontId="19" fillId="0" borderId="0" xfId="0" applyFont="1" applyAlignment="1">
      <alignment horizontal="center"/>
    </xf>
    <xf numFmtId="176" fontId="20" fillId="0" borderId="0" xfId="0" applyNumberFormat="1" applyFont="1"/>
    <xf numFmtId="0" fontId="22" fillId="0" borderId="0" xfId="0" applyFont="1" applyFill="1" applyAlignment="1">
      <alignment horizontal="center"/>
    </xf>
    <xf numFmtId="0" fontId="22" fillId="0" borderId="0" xfId="0" applyFont="1" applyAlignment="1">
      <alignment horizontal="center"/>
    </xf>
    <xf numFmtId="176" fontId="20" fillId="0" borderId="0" xfId="2" applyNumberFormat="1" applyFont="1" applyProtection="1"/>
    <xf numFmtId="176" fontId="20" fillId="0" borderId="0" xfId="2" applyNumberFormat="1" applyFont="1"/>
    <xf numFmtId="165" fontId="17" fillId="0" borderId="0" xfId="0" applyNumberFormat="1" applyFont="1" applyAlignment="1" applyProtection="1">
      <alignment horizontal="right"/>
    </xf>
    <xf numFmtId="175" fontId="17" fillId="0" borderId="0" xfId="5" applyNumberFormat="1" applyFont="1" applyAlignment="1" applyProtection="1">
      <alignment horizontal="right"/>
    </xf>
    <xf numFmtId="2" fontId="17" fillId="0" borderId="0" xfId="2" applyNumberFormat="1" applyFont="1" applyAlignment="1" applyProtection="1">
      <alignment horizontal="right"/>
    </xf>
    <xf numFmtId="10" fontId="17" fillId="0" borderId="0" xfId="6" applyNumberFormat="1" applyFont="1" applyAlignment="1" applyProtection="1">
      <alignment horizontal="right"/>
    </xf>
    <xf numFmtId="10" fontId="19" fillId="0" borderId="0" xfId="0" applyNumberFormat="1" applyFont="1" applyProtection="1"/>
    <xf numFmtId="6" fontId="17" fillId="0" borderId="0" xfId="0" applyNumberFormat="1" applyFont="1" applyProtection="1"/>
    <xf numFmtId="5" fontId="17" fillId="0" borderId="0" xfId="0" applyNumberFormat="1" applyFont="1" applyProtection="1"/>
    <xf numFmtId="168" fontId="17" fillId="0" borderId="0" xfId="0" applyNumberFormat="1" applyFont="1" applyProtection="1"/>
    <xf numFmtId="165" fontId="19" fillId="0" borderId="0" xfId="0" applyNumberFormat="1" applyFont="1" applyProtection="1"/>
    <xf numFmtId="0" fontId="23" fillId="0" borderId="0" xfId="0" quotePrefix="1" applyFont="1"/>
    <xf numFmtId="0" fontId="17" fillId="2" borderId="0" xfId="0" applyFont="1" applyFill="1"/>
    <xf numFmtId="165" fontId="17" fillId="2" borderId="0" xfId="6" applyNumberFormat="1" applyFont="1" applyFill="1"/>
    <xf numFmtId="0" fontId="19" fillId="0" borderId="0" xfId="0" applyFont="1" applyAlignment="1">
      <alignment horizontal="center"/>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123825</xdr:colOff>
      <xdr:row>9</xdr:row>
      <xdr:rowOff>190500</xdr:rowOff>
    </xdr:from>
    <xdr:to>
      <xdr:col>10</xdr:col>
      <xdr:colOff>676275</xdr:colOff>
      <xdr:row>16</xdr:row>
      <xdr:rowOff>0</xdr:rowOff>
    </xdr:to>
    <xdr:sp macro="" textlink="">
      <xdr:nvSpPr>
        <xdr:cNvPr id="4097" name="Text Box 1">
          <a:extLst>
            <a:ext uri="{FF2B5EF4-FFF2-40B4-BE49-F238E27FC236}">
              <a16:creationId xmlns:a16="http://schemas.microsoft.com/office/drawing/2014/main" id="{40DD1BFE-6C32-913B-191A-BA3B71700980}"/>
            </a:ext>
          </a:extLst>
        </xdr:cNvPr>
        <xdr:cNvSpPr txBox="1">
          <a:spLocks noChangeArrowheads="1"/>
        </xdr:cNvSpPr>
      </xdr:nvSpPr>
      <xdr:spPr bwMode="auto">
        <a:xfrm>
          <a:off x="2867025" y="2200275"/>
          <a:ext cx="4667250" cy="1209675"/>
        </a:xfrm>
        <a:prstGeom prst="rect">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lnSpc>
              <a:spcPts val="1200"/>
            </a:lnSpc>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57150</xdr:rowOff>
    </xdr:from>
    <xdr:to>
      <xdr:col>11</xdr:col>
      <xdr:colOff>9525</xdr:colOff>
      <xdr:row>28</xdr:row>
      <xdr:rowOff>152400</xdr:rowOff>
    </xdr:to>
    <xdr:sp macro="" textlink="">
      <xdr:nvSpPr>
        <xdr:cNvPr id="4098" name="Text Box 2">
          <a:extLst>
            <a:ext uri="{FF2B5EF4-FFF2-40B4-BE49-F238E27FC236}">
              <a16:creationId xmlns:a16="http://schemas.microsoft.com/office/drawing/2014/main" id="{E4B69FD0-8099-40E1-FCBE-D42BBC973C1A}"/>
            </a:ext>
          </a:extLst>
        </xdr:cNvPr>
        <xdr:cNvSpPr txBox="1">
          <a:spLocks noChangeArrowheads="1"/>
        </xdr:cNvSpPr>
      </xdr:nvSpPr>
      <xdr:spPr bwMode="auto">
        <a:xfrm>
          <a:off x="2895600" y="3867150"/>
          <a:ext cx="4657725" cy="2095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and you can change them if you wish.  You need to enter the specifics of your mortgage collaterial including your assumptions about prepayment rates, default rates, and recovery rates.  Currently the model assumes that these rates are a mean that is independent of the level of interest rates.  You also need to develop the appropriate allocations to the REMIC bonds using the Add REMIC Cash Flows worksheet.  To value a bond you must paste in the chosen bond's cash flows into the first column of the Valuation worksheet.  The cash flows that currently appear in the Valuation worksheet are those of the underlying collateral.</a:t>
          </a:r>
        </a:p>
      </xdr:txBody>
    </xdr:sp>
    <xdr:clientData/>
  </xdr:twoCellAnchor>
  <xdr:twoCellAnchor>
    <xdr:from>
      <xdr:col>4</xdr:col>
      <xdr:colOff>180975</xdr:colOff>
      <xdr:row>29</xdr:row>
      <xdr:rowOff>114300</xdr:rowOff>
    </xdr:from>
    <xdr:to>
      <xdr:col>11</xdr:col>
      <xdr:colOff>0</xdr:colOff>
      <xdr:row>34</xdr:row>
      <xdr:rowOff>190500</xdr:rowOff>
    </xdr:to>
    <xdr:sp macro="" textlink="">
      <xdr:nvSpPr>
        <xdr:cNvPr id="4099" name="Text Box 3">
          <a:extLst>
            <a:ext uri="{FF2B5EF4-FFF2-40B4-BE49-F238E27FC236}">
              <a16:creationId xmlns:a16="http://schemas.microsoft.com/office/drawing/2014/main" id="{77B4F19C-73C9-CB58-AA52-69C1637AA5CD}"/>
            </a:ext>
          </a:extLst>
        </xdr:cNvPr>
        <xdr:cNvSpPr txBox="1">
          <a:spLocks noChangeArrowheads="1"/>
        </xdr:cNvSpPr>
      </xdr:nvSpPr>
      <xdr:spPr bwMode="auto">
        <a:xfrm>
          <a:off x="2924175" y="6124575"/>
          <a:ext cx="4619625" cy="1076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spot rate paths you would like to sample.  Right now the number is set to 100.  Once you have made all the changes you wish to make, hit the &lt;compute&gt; button on the data page.  The trees will be recomputed and the simulations will be run. </a:t>
          </a:r>
        </a:p>
      </xdr:txBody>
    </xdr:sp>
    <xdr:clientData/>
  </xdr:twoCellAnchor>
  <xdr:twoCellAnchor>
    <xdr:from>
      <xdr:col>4</xdr:col>
      <xdr:colOff>180975</xdr:colOff>
      <xdr:row>36</xdr:row>
      <xdr:rowOff>0</xdr:rowOff>
    </xdr:from>
    <xdr:to>
      <xdr:col>10</xdr:col>
      <xdr:colOff>628650</xdr:colOff>
      <xdr:row>42</xdr:row>
      <xdr:rowOff>76200</xdr:rowOff>
    </xdr:to>
    <xdr:sp macro="" textlink="">
      <xdr:nvSpPr>
        <xdr:cNvPr id="4100" name="Text Box 4">
          <a:extLst>
            <a:ext uri="{FF2B5EF4-FFF2-40B4-BE49-F238E27FC236}">
              <a16:creationId xmlns:a16="http://schemas.microsoft.com/office/drawing/2014/main" id="{9436C7C7-EC7F-F61A-5ED5-EE111A049C49}"/>
            </a:ext>
          </a:extLst>
        </xdr:cNvPr>
        <xdr:cNvSpPr txBox="1">
          <a:spLocks noChangeArrowheads="1"/>
        </xdr:cNvSpPr>
      </xdr:nvSpPr>
      <xdr:spPr bwMode="auto">
        <a:xfrm>
          <a:off x="2924175" y="7410450"/>
          <a:ext cx="4562475" cy="1276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19050</xdr:colOff>
          <xdr:row>2</xdr:row>
          <xdr:rowOff>28575</xdr:rowOff>
        </xdr:from>
        <xdr:to>
          <xdr:col>5</xdr:col>
          <xdr:colOff>0</xdr:colOff>
          <xdr:row>4</xdr:row>
          <xdr:rowOff>9525</xdr:rowOff>
        </xdr:to>
        <xdr:sp macro="" textlink="">
          <xdr:nvSpPr>
            <xdr:cNvPr id="1025" name="calc" descr="Compute" hidden="1">
              <a:extLst>
                <a:ext uri="{63B3BB69-23CF-44E3-9099-C40C66FF867C}">
                  <a14:compatExt spid="_x0000_s1025"/>
                </a:ext>
                <a:ext uri="{FF2B5EF4-FFF2-40B4-BE49-F238E27FC236}">
                  <a16:creationId xmlns:a16="http://schemas.microsoft.com/office/drawing/2014/main" id="{15F3D9AC-3E96-BBB1-B7BD-4F475453902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 workbookViewId="0">
      <selection activeCell="L7" sqref="L7"/>
    </sheetView>
  </sheetViews>
  <sheetFormatPr defaultRowHeight="15.75" x14ac:dyDescent="0.25"/>
  <sheetData>
    <row r="7" spans="5:8" ht="27.75" x14ac:dyDescent="0.4">
      <c r="E7" s="43" t="s">
        <v>30</v>
      </c>
      <c r="F7" s="44"/>
      <c r="G7" s="44"/>
      <c r="H7" s="44"/>
    </row>
    <row r="8" spans="5:8" ht="20.25" x14ac:dyDescent="0.3">
      <c r="G8" s="45"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1" workbookViewId="0">
      <selection activeCell="C27" sqref="C27"/>
    </sheetView>
  </sheetViews>
  <sheetFormatPr defaultRowHeight="15.75" x14ac:dyDescent="0.25"/>
  <cols>
    <col min="1" max="1" width="28.125" style="25" customWidth="1"/>
    <col min="2" max="2" width="9.375" bestFit="1" customWidth="1"/>
    <col min="3" max="3" width="15.875" customWidth="1"/>
  </cols>
  <sheetData>
    <row r="1" spans="1:130" s="2" customFormat="1" ht="20.25" customHeight="1" x14ac:dyDescent="0.25">
      <c r="A1" s="21" t="s">
        <v>4</v>
      </c>
    </row>
    <row r="2" spans="1:130" s="2" customFormat="1" ht="20.25" customHeight="1" x14ac:dyDescent="0.25">
      <c r="A2" s="21" t="s">
        <v>3</v>
      </c>
    </row>
    <row r="3" spans="1:130" ht="18" customHeight="1" x14ac:dyDescent="0.25">
      <c r="A3" s="22" t="s">
        <v>0</v>
      </c>
      <c r="B3" s="11">
        <v>30</v>
      </c>
    </row>
    <row r="4" spans="1:130" ht="18" customHeight="1" x14ac:dyDescent="0.25">
      <c r="A4" s="23" t="s">
        <v>6</v>
      </c>
      <c r="B4" s="12">
        <v>30</v>
      </c>
    </row>
    <row r="5" spans="1:130" s="19" customFormat="1" x14ac:dyDescent="0.25">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25">
      <c r="A6" s="24" t="s">
        <v>1</v>
      </c>
      <c r="B6" s="41">
        <v>4.1092881151378401E-2</v>
      </c>
      <c r="C6" s="41">
        <v>4.3220608699021661E-2</v>
      </c>
      <c r="D6" s="41">
        <v>4.1098976320571107E-2</v>
      </c>
      <c r="E6" s="41">
        <v>4.3226170850907512E-2</v>
      </c>
      <c r="F6" s="41">
        <v>4.5158814412275559E-2</v>
      </c>
      <c r="G6" s="41">
        <v>4.6896907698843998E-2</v>
      </c>
      <c r="H6" s="41">
        <v>4.8440451404781586E-2</v>
      </c>
      <c r="I6" s="41">
        <v>4.9789446224257065E-2</v>
      </c>
      <c r="J6" s="41">
        <v>5.0943892851439208E-2</v>
      </c>
      <c r="K6" s="41">
        <v>5.190379198049673E-2</v>
      </c>
      <c r="L6" s="41">
        <v>5.2669144305598381E-2</v>
      </c>
      <c r="M6" s="41">
        <v>5.323995052091296E-2</v>
      </c>
      <c r="N6" s="41">
        <v>5.3616211320609175E-2</v>
      </c>
      <c r="O6" s="41">
        <v>5.3797927398855777E-2</v>
      </c>
      <c r="P6" s="41">
        <v>5.3785099449821544E-2</v>
      </c>
      <c r="Q6" s="41">
        <v>5.3790099449821535E-2</v>
      </c>
      <c r="R6" s="41">
        <v>5.3795099449821533E-2</v>
      </c>
      <c r="S6" s="41">
        <v>5.3800099449821531E-2</v>
      </c>
      <c r="T6" s="41">
        <v>5.3805099449821529E-2</v>
      </c>
      <c r="U6" s="41">
        <v>5.3810099449821527E-2</v>
      </c>
      <c r="V6" s="41">
        <v>5.3815099449821525E-2</v>
      </c>
      <c r="W6" s="41">
        <v>5.3820099449821523E-2</v>
      </c>
      <c r="X6" s="41">
        <v>5.3825099449821522E-2</v>
      </c>
      <c r="Y6" s="41">
        <v>5.3830099449821513E-2</v>
      </c>
      <c r="Z6" s="41">
        <v>5.3835099449821511E-2</v>
      </c>
      <c r="AA6" s="41">
        <v>5.3840099449821509E-2</v>
      </c>
      <c r="AB6" s="41">
        <v>5.3845099449821507E-2</v>
      </c>
      <c r="AC6" s="41">
        <v>5.3850099449821505E-2</v>
      </c>
      <c r="AD6" s="41">
        <v>5.3855099449821503E-2</v>
      </c>
      <c r="AE6" s="41">
        <v>5.3860099449821501E-2</v>
      </c>
    </row>
    <row r="7" spans="1:130" s="9" customFormat="1" x14ac:dyDescent="0.25">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25">
      <c r="A8" s="20"/>
      <c r="B8" s="16"/>
      <c r="C8" s="16"/>
      <c r="D8" s="16"/>
      <c r="E8" s="16"/>
    </row>
    <row r="10" spans="1:130" x14ac:dyDescent="0.25">
      <c r="A10" s="22" t="s">
        <v>7</v>
      </c>
      <c r="B10" s="9"/>
    </row>
    <row r="11" spans="1:130" x14ac:dyDescent="0.25">
      <c r="A11" s="9">
        <v>5.5E-2</v>
      </c>
    </row>
    <row r="13" spans="1:130" x14ac:dyDescent="0.25">
      <c r="A13" s="22" t="s">
        <v>10</v>
      </c>
    </row>
    <row r="14" spans="1:130" x14ac:dyDescent="0.25">
      <c r="A14" s="28">
        <v>100</v>
      </c>
    </row>
    <row r="16" spans="1:130" x14ac:dyDescent="0.25">
      <c r="A16" s="40" t="s">
        <v>28</v>
      </c>
    </row>
    <row r="17" spans="1:3" x14ac:dyDescent="0.25">
      <c r="A17" s="30" t="s">
        <v>12</v>
      </c>
      <c r="C17" s="91">
        <v>771922444</v>
      </c>
    </row>
    <row r="18" spans="1:3" x14ac:dyDescent="0.25">
      <c r="A18" s="31" t="s">
        <v>44</v>
      </c>
      <c r="C18" s="92">
        <f>102/12</f>
        <v>8.5</v>
      </c>
    </row>
    <row r="19" spans="1:3" x14ac:dyDescent="0.25">
      <c r="A19" s="30" t="s">
        <v>43</v>
      </c>
      <c r="C19" s="93">
        <v>7.8920000000000004E-2</v>
      </c>
    </row>
    <row r="20" spans="1:3" x14ac:dyDescent="0.25">
      <c r="A20" s="30" t="s">
        <v>13</v>
      </c>
      <c r="C20" s="95">
        <f>-PMT(C19,C18,C17)</f>
        <v>128067917.2742568</v>
      </c>
    </row>
    <row r="21" spans="1:3" x14ac:dyDescent="0.25">
      <c r="A21" s="46" t="s">
        <v>31</v>
      </c>
      <c r="C21" s="94">
        <f>Pool_Cash_Flows!C6</f>
        <v>0.06</v>
      </c>
    </row>
    <row r="22" spans="1:3" x14ac:dyDescent="0.25">
      <c r="A22" s="30" t="s">
        <v>14</v>
      </c>
      <c r="C22" s="96">
        <f>C17-C23</f>
        <v>771179585</v>
      </c>
    </row>
    <row r="23" spans="1:3" x14ac:dyDescent="0.25">
      <c r="A23" s="30" t="s">
        <v>15</v>
      </c>
      <c r="C23" s="96">
        <f>C17-Pool_Cash_Flows!C7</f>
        <v>742859</v>
      </c>
    </row>
    <row r="24" spans="1:3" x14ac:dyDescent="0.25">
      <c r="A24" s="31" t="s">
        <v>16</v>
      </c>
      <c r="C24" s="97">
        <v>1.3798E-3</v>
      </c>
    </row>
    <row r="25" spans="1:3" x14ac:dyDescent="0.25">
      <c r="A25" s="47" t="s">
        <v>32</v>
      </c>
      <c r="C25" s="98">
        <f>Pool_Cash_Flows!C10</f>
        <v>5.3E-3</v>
      </c>
    </row>
    <row r="26" spans="1:3" x14ac:dyDescent="0.25">
      <c r="A26" s="46" t="s">
        <v>33</v>
      </c>
      <c r="C26" s="98">
        <f>Pool_Cash_Flows!C11</f>
        <v>2.3E-3</v>
      </c>
    </row>
    <row r="27" spans="1:3" x14ac:dyDescent="0.25">
      <c r="A27" s="30"/>
      <c r="C27" s="32"/>
    </row>
    <row r="28" spans="1:3" x14ac:dyDescent="0.25">
      <c r="A28" s="31"/>
    </row>
    <row r="29" spans="1:3" x14ac:dyDescent="0.25">
      <c r="A29" s="34"/>
      <c r="C29" s="33"/>
    </row>
    <row r="30" spans="1:3" x14ac:dyDescent="0.25">
      <c r="A30" s="30"/>
      <c r="C30" s="32"/>
    </row>
    <row r="31" spans="1:3" x14ac:dyDescent="0.25">
      <c r="A31" s="31"/>
    </row>
    <row r="32" spans="1:3" x14ac:dyDescent="0.25">
      <c r="A32" s="34"/>
      <c r="C32" s="33"/>
    </row>
    <row r="33" spans="1:3" x14ac:dyDescent="0.25">
      <c r="A33" s="30"/>
      <c r="C33" s="32"/>
    </row>
    <row r="34" spans="1:3" x14ac:dyDescent="0.25">
      <c r="A34" s="31"/>
    </row>
    <row r="35" spans="1:3" x14ac:dyDescent="0.25">
      <c r="A35" s="34"/>
      <c r="C35" s="33"/>
    </row>
    <row r="36" spans="1:3" x14ac:dyDescent="0.25">
      <c r="A36" s="30"/>
      <c r="C36" s="32"/>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19050</xdr:colOff>
                <xdr:row>2</xdr:row>
                <xdr:rowOff>28575</xdr:rowOff>
              </from>
              <to>
                <xdr:col>5</xdr:col>
                <xdr:colOff>0</xdr:colOff>
                <xdr:row>4</xdr:row>
                <xdr:rowOff>9525</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topLeftCell="D1" workbookViewId="0">
      <selection activeCell="I4" sqref="I4"/>
    </sheetView>
  </sheetViews>
  <sheetFormatPr defaultRowHeight="15.75" x14ac:dyDescent="0.25"/>
  <cols>
    <col min="1" max="1" width="12.375" style="25" customWidth="1"/>
    <col min="2" max="2" width="10.375" style="6" bestFit="1" customWidth="1"/>
    <col min="3" max="6" width="14.125" style="6" customWidth="1"/>
    <col min="7" max="7" width="9.875" style="6" customWidth="1"/>
    <col min="8" max="16384" width="9" style="6"/>
  </cols>
  <sheetData>
    <row r="1" spans="1:130" s="2" customFormat="1" ht="20.25" customHeight="1" x14ac:dyDescent="0.25">
      <c r="A1" s="21" t="s">
        <v>4</v>
      </c>
      <c r="B1" s="1"/>
    </row>
    <row r="2" spans="1:130" s="2" customFormat="1" ht="20.25" customHeight="1" x14ac:dyDescent="0.25">
      <c r="A2" s="21" t="s">
        <v>3</v>
      </c>
      <c r="B2" s="1"/>
    </row>
    <row r="3" spans="1:130" customFormat="1" ht="18" customHeight="1" x14ac:dyDescent="0.25">
      <c r="A3" s="22" t="s">
        <v>0</v>
      </c>
      <c r="B3" s="3"/>
      <c r="C3" s="11">
        <f>Data!B3</f>
        <v>30</v>
      </c>
    </row>
    <row r="4" spans="1:130" customFormat="1" ht="18" customHeight="1" x14ac:dyDescent="0.25">
      <c r="A4" s="23" t="s">
        <v>6</v>
      </c>
      <c r="B4" s="7"/>
      <c r="C4" s="12">
        <v>1</v>
      </c>
    </row>
    <row r="5" spans="1:130" s="10" customFormat="1" x14ac:dyDescent="0.25">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25">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25">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25">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25">
      <c r="A9" s="25"/>
    </row>
    <row r="10" spans="1:130" x14ac:dyDescent="0.25">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25">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25">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25">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25">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25">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25">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25">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25">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25">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25">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25">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25">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25">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25">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25">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25">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25">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25">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25">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25">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25">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25">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25">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25">
      <c r="AA34" s="6">
        <v>2.0559141561308902E-3</v>
      </c>
      <c r="AB34" s="6">
        <v>2.2110009480267182E-3</v>
      </c>
      <c r="AC34" s="6">
        <v>2.3812840209226833E-3</v>
      </c>
      <c r="AD34" s="6">
        <v>2.5692274483569734E-3</v>
      </c>
      <c r="AE34" s="6">
        <v>2.7778713713077028E-3</v>
      </c>
      <c r="AF34" s="6">
        <v>3.011002603440188E-3</v>
      </c>
    </row>
    <row r="35" spans="26:32" x14ac:dyDescent="0.25">
      <c r="AB35" s="6">
        <v>1.6664786705653085E-3</v>
      </c>
      <c r="AC35" s="6">
        <v>1.7816241193414446E-3</v>
      </c>
      <c r="AD35" s="6">
        <v>1.9067787815076978E-3</v>
      </c>
      <c r="AE35" s="6">
        <v>2.0434450254862846E-3</v>
      </c>
      <c r="AF35" s="6">
        <v>2.1934575898304299E-3</v>
      </c>
    </row>
    <row r="36" spans="26:32" x14ac:dyDescent="0.25">
      <c r="AC36" s="6">
        <v>1.3329718230710116E-3</v>
      </c>
      <c r="AD36" s="6">
        <v>1.4151356369530793E-3</v>
      </c>
      <c r="AE36" s="6">
        <v>1.5031896780083511E-3</v>
      </c>
      <c r="AF36" s="6">
        <v>1.5978917430651406E-3</v>
      </c>
    </row>
    <row r="37" spans="26:32" x14ac:dyDescent="0.25">
      <c r="AD37" s="6">
        <v>1.0502575812130271E-3</v>
      </c>
      <c r="AE37" s="6">
        <v>1.1057695117259792E-3</v>
      </c>
      <c r="AF37" s="6">
        <v>1.1640334576758964E-3</v>
      </c>
    </row>
    <row r="38" spans="26:32" x14ac:dyDescent="0.25">
      <c r="AE38" s="6">
        <v>8.1342110776250133E-4</v>
      </c>
      <c r="AF38" s="6">
        <v>8.47976026204214E-4</v>
      </c>
    </row>
    <row r="39" spans="26:32" x14ac:dyDescent="0.25">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4" workbookViewId="0">
      <selection activeCell="A14" sqref="A14"/>
    </sheetView>
  </sheetViews>
  <sheetFormatPr defaultRowHeight="15.75" x14ac:dyDescent="0.25"/>
  <sheetData>
    <row r="1" spans="1:31" x14ac:dyDescent="0.25">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25">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25">
      <c r="A3" s="22" t="s">
        <v>0</v>
      </c>
      <c r="B3" s="11">
        <v>30</v>
      </c>
    </row>
    <row r="4" spans="1:31" x14ac:dyDescent="0.25">
      <c r="A4" s="23" t="s">
        <v>6</v>
      </c>
      <c r="B4" s="12">
        <f>B3</f>
        <v>30</v>
      </c>
    </row>
    <row r="5" spans="1:31" x14ac:dyDescent="0.25">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25">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25">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25">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25">
      <c r="A9" s="25"/>
    </row>
    <row r="10" spans="1:31" x14ac:dyDescent="0.25">
      <c r="A10" s="22" t="s">
        <v>7</v>
      </c>
      <c r="B10" s="9"/>
    </row>
    <row r="11" spans="1:31" x14ac:dyDescent="0.25">
      <c r="A11" s="9">
        <v>5.5E-2</v>
      </c>
    </row>
    <row r="12" spans="1:31" x14ac:dyDescent="0.25">
      <c r="A12" s="25"/>
    </row>
    <row r="13" spans="1:31" x14ac:dyDescent="0.25">
      <c r="A13" s="22" t="s">
        <v>29</v>
      </c>
    </row>
    <row r="14" spans="1:31" x14ac:dyDescent="0.25">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25">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25">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25">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25">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25">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25">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25">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25">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25">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25">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25">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25">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25">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25">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25">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25">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25">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25">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25">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25">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25">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25">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25">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25">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25">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25">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25">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25">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25">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25">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J1250"/>
  <sheetViews>
    <sheetView tabSelected="1" topLeftCell="K1" workbookViewId="0">
      <selection activeCell="C11" sqref="C11"/>
    </sheetView>
  </sheetViews>
  <sheetFormatPr defaultRowHeight="15.75" x14ac:dyDescent="0.25"/>
  <cols>
    <col min="1" max="1" width="27.875" customWidth="1"/>
    <col min="2" max="2" width="11.625" customWidth="1"/>
    <col min="3" max="3" width="15.5" customWidth="1"/>
    <col min="6" max="6" width="15.375" bestFit="1" customWidth="1"/>
    <col min="7" max="7" width="14.375" customWidth="1"/>
    <col min="8" max="8" width="18.25" customWidth="1"/>
    <col min="9" max="9" width="16.625" customWidth="1"/>
    <col min="10" max="10" width="6.75" bestFit="1" customWidth="1"/>
    <col min="11" max="11" width="8.125" bestFit="1" customWidth="1"/>
    <col min="12" max="12" width="11.75" bestFit="1" customWidth="1"/>
    <col min="13" max="13" width="10.125" bestFit="1" customWidth="1"/>
    <col min="14" max="14" width="13.875" bestFit="1" customWidth="1"/>
    <col min="15" max="15" width="18.75" bestFit="1" customWidth="1"/>
    <col min="16" max="16" width="12.125" bestFit="1" customWidth="1"/>
    <col min="17" max="17" width="11.5" bestFit="1" customWidth="1"/>
    <col min="18" max="18" width="9.125" bestFit="1" customWidth="1"/>
    <col min="19" max="19" width="12" bestFit="1" customWidth="1"/>
    <col min="20" max="20" width="9.875" bestFit="1" customWidth="1"/>
    <col min="21" max="21" width="11.75" bestFit="1" customWidth="1"/>
    <col min="23" max="23" width="10" bestFit="1" customWidth="1"/>
    <col min="24" max="24" width="10.125" bestFit="1" customWidth="1"/>
    <col min="25" max="26" width="9.375" bestFit="1" customWidth="1"/>
    <col min="27" max="27" width="10.125" bestFit="1" customWidth="1"/>
    <col min="28" max="28" width="10" bestFit="1" customWidth="1"/>
    <col min="29" max="29" width="10.125" bestFit="1" customWidth="1"/>
    <col min="30" max="30" width="9.375" bestFit="1" customWidth="1"/>
    <col min="31" max="32" width="10.125" bestFit="1" customWidth="1"/>
    <col min="33" max="33" width="10" bestFit="1" customWidth="1"/>
    <col min="34" max="34" width="9.375" bestFit="1" customWidth="1"/>
    <col min="36" max="36" width="10.125" bestFit="1" customWidth="1"/>
    <col min="37" max="37" width="9.375" bestFit="1" customWidth="1"/>
    <col min="38" max="38" width="10" bestFit="1" customWidth="1"/>
    <col min="39" max="39" width="9.375" bestFit="1" customWidth="1"/>
    <col min="41" max="42" width="9.375" bestFit="1" customWidth="1"/>
    <col min="43" max="43" width="10" bestFit="1" customWidth="1"/>
    <col min="44" max="44" width="9.375" bestFit="1" customWidth="1"/>
    <col min="46" max="47" width="9.375" bestFit="1" customWidth="1"/>
    <col min="48" max="48" width="10" bestFit="1" customWidth="1"/>
    <col min="49" max="49" width="13.75" bestFit="1" customWidth="1"/>
    <col min="50" max="50" width="11.125" bestFit="1" customWidth="1"/>
    <col min="52" max="52" width="9.875" bestFit="1" customWidth="1"/>
    <col min="53" max="53" width="10" bestFit="1" customWidth="1"/>
    <col min="54" max="54" width="9.375" bestFit="1" customWidth="1"/>
    <col min="55" max="55" width="8.625" bestFit="1" customWidth="1"/>
    <col min="56" max="57" width="9.375" bestFit="1" customWidth="1"/>
    <col min="58" max="58" width="10" bestFit="1" customWidth="1"/>
    <col min="59" max="59" width="9.375" bestFit="1" customWidth="1"/>
    <col min="60" max="60" width="8.625" bestFit="1" customWidth="1"/>
    <col min="61" max="62" width="9.375" bestFit="1" customWidth="1"/>
    <col min="63" max="63" width="10" bestFit="1" customWidth="1"/>
    <col min="64" max="64" width="9.375" bestFit="1" customWidth="1"/>
    <col min="65" max="65" width="7.5" bestFit="1" customWidth="1"/>
    <col min="66" max="67" width="9.375" bestFit="1" customWidth="1"/>
    <col min="68" max="68" width="10" bestFit="1" customWidth="1"/>
    <col min="69" max="69" width="9.375" bestFit="1" customWidth="1"/>
    <col min="71" max="72" width="9.375" bestFit="1" customWidth="1"/>
    <col min="73" max="73" width="10" bestFit="1" customWidth="1"/>
    <col min="74" max="74" width="9.375" bestFit="1" customWidth="1"/>
    <col min="75" max="75" width="7.5" bestFit="1" customWidth="1"/>
    <col min="76" max="77" width="9.375" bestFit="1" customWidth="1"/>
    <col min="78" max="78" width="10" bestFit="1" customWidth="1"/>
    <col min="79" max="79" width="9.375" bestFit="1" customWidth="1"/>
    <col min="81" max="82" width="9.375" bestFit="1" customWidth="1"/>
    <col min="83" max="83" width="10" bestFit="1" customWidth="1"/>
    <col min="84" max="84" width="9.375" bestFit="1" customWidth="1"/>
    <col min="86" max="87" width="9.375" bestFit="1" customWidth="1"/>
    <col min="88" max="88" width="10" bestFit="1" customWidth="1"/>
    <col min="92" max="92" width="8.625" bestFit="1" customWidth="1"/>
    <col min="93" max="93" width="10" bestFit="1" customWidth="1"/>
    <col min="94" max="94" width="9.375" bestFit="1" customWidth="1"/>
    <col min="96" max="97" width="9.375" bestFit="1" customWidth="1"/>
    <col min="98" max="98" width="10" bestFit="1" customWidth="1"/>
    <col min="102" max="102" width="8.625" bestFit="1" customWidth="1"/>
    <col min="103" max="103" width="10" bestFit="1" customWidth="1"/>
    <col min="104" max="104" width="9.375" bestFit="1" customWidth="1"/>
    <col min="106" max="106" width="9.375" bestFit="1" customWidth="1"/>
    <col min="107" max="107" width="12.25" bestFit="1" customWidth="1"/>
    <col min="108" max="108" width="11.25" bestFit="1" customWidth="1"/>
    <col min="109" max="109" width="9.375" bestFit="1" customWidth="1"/>
    <col min="110" max="111" width="10.125" bestFit="1" customWidth="1"/>
    <col min="112" max="112" width="19.375" bestFit="1" customWidth="1"/>
    <col min="113" max="113" width="10.125" bestFit="1" customWidth="1"/>
  </cols>
  <sheetData>
    <row r="1" spans="1:114" x14ac:dyDescent="0.25">
      <c r="A1" s="59" t="str">
        <f>Data!A16</f>
        <v>Mortgage Collateral</v>
      </c>
      <c r="B1" s="49"/>
      <c r="C1" s="49"/>
      <c r="D1" s="35"/>
      <c r="E1" s="35"/>
      <c r="F1" s="36"/>
      <c r="G1" s="65"/>
      <c r="H1" s="30" t="s">
        <v>17</v>
      </c>
      <c r="I1" s="31"/>
      <c r="J1" s="31"/>
      <c r="K1" s="31"/>
      <c r="L1" s="65"/>
      <c r="M1" s="65"/>
      <c r="N1" s="65"/>
      <c r="O1" s="65"/>
      <c r="P1" s="65"/>
      <c r="Q1" s="65"/>
      <c r="R1" s="65"/>
      <c r="S1" s="71"/>
      <c r="T1" s="65"/>
      <c r="U1" s="71"/>
    </row>
    <row r="2" spans="1:114" x14ac:dyDescent="0.25">
      <c r="A2" s="49" t="str">
        <f>Data!A17</f>
        <v>Collateral Total Principal</v>
      </c>
      <c r="B2" s="49"/>
      <c r="C2" s="60">
        <f>Data!C17</f>
        <v>771922444</v>
      </c>
      <c r="G2" s="65"/>
      <c r="H2" s="31"/>
      <c r="I2" s="31"/>
      <c r="J2" s="31"/>
      <c r="K2" s="31"/>
      <c r="L2" s="65"/>
      <c r="M2" s="65"/>
      <c r="N2" s="65"/>
      <c r="O2" s="65"/>
      <c r="P2" s="65"/>
      <c r="Q2" s="72"/>
      <c r="R2" s="65"/>
      <c r="S2" s="30"/>
      <c r="T2" s="30"/>
      <c r="U2" s="71"/>
      <c r="V2" s="54"/>
      <c r="W2" s="64" t="s">
        <v>82</v>
      </c>
      <c r="X2" s="65"/>
      <c r="Y2" s="65"/>
      <c r="Z2" s="65"/>
      <c r="AA2" s="85"/>
      <c r="AB2" s="65"/>
      <c r="AC2" s="65"/>
      <c r="AD2" s="65"/>
      <c r="AE2" s="65"/>
      <c r="AF2" s="85"/>
      <c r="AG2" s="65"/>
      <c r="AH2" s="65"/>
      <c r="AI2" s="65"/>
      <c r="AJ2" s="65"/>
      <c r="AK2" s="65"/>
      <c r="AL2" s="65"/>
      <c r="AM2" s="65"/>
      <c r="AN2" s="65"/>
      <c r="AO2" s="65"/>
      <c r="AP2" s="8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row>
    <row r="3" spans="1:114" x14ac:dyDescent="0.25">
      <c r="A3" s="49" t="str">
        <f>Data!A18</f>
        <v>Pool Maturity:  WAM</v>
      </c>
      <c r="B3" s="49"/>
      <c r="C3" s="61">
        <f>Data!C18</f>
        <v>8.5</v>
      </c>
      <c r="G3" s="37" t="s">
        <v>18</v>
      </c>
      <c r="H3" s="37" t="s">
        <v>19</v>
      </c>
      <c r="I3" s="37" t="s">
        <v>20</v>
      </c>
      <c r="J3" s="81" t="s">
        <v>21</v>
      </c>
      <c r="K3" s="81" t="s">
        <v>34</v>
      </c>
      <c r="L3" s="61"/>
      <c r="M3" s="61"/>
      <c r="N3" s="61"/>
      <c r="O3" s="61"/>
      <c r="P3" s="61"/>
      <c r="Q3" s="61"/>
      <c r="R3" s="61"/>
      <c r="S3" s="82" t="s">
        <v>41</v>
      </c>
      <c r="T3" s="83" t="s">
        <v>46</v>
      </c>
      <c r="U3" s="101">
        <f>IRR(U5:U14)</f>
        <v>6.320517660567547E-2</v>
      </c>
      <c r="V3" s="100" t="s">
        <v>110</v>
      </c>
      <c r="W3" s="66" t="s">
        <v>83</v>
      </c>
      <c r="X3" s="65"/>
      <c r="Y3" s="65"/>
      <c r="Z3" s="65"/>
      <c r="AA3" s="65"/>
      <c r="AB3" s="67" t="s">
        <v>84</v>
      </c>
      <c r="AC3" s="65"/>
      <c r="AD3" s="65"/>
      <c r="AE3" s="65"/>
      <c r="AF3" s="65"/>
      <c r="AG3" s="67" t="s">
        <v>85</v>
      </c>
      <c r="AH3" s="65"/>
      <c r="AI3" s="65"/>
      <c r="AJ3" s="65"/>
      <c r="AK3" s="65"/>
      <c r="AL3" s="67" t="s">
        <v>86</v>
      </c>
      <c r="AM3" s="65"/>
      <c r="AN3" s="65"/>
      <c r="AO3" s="65"/>
      <c r="AP3" s="65"/>
      <c r="AQ3" s="67" t="s">
        <v>87</v>
      </c>
      <c r="AR3" s="65"/>
      <c r="AS3" s="65"/>
      <c r="AT3" s="65"/>
      <c r="AU3" s="65"/>
      <c r="AV3" s="67" t="s">
        <v>88</v>
      </c>
      <c r="AW3" s="65"/>
      <c r="AX3" s="65"/>
      <c r="AY3" s="65"/>
      <c r="AZ3" s="65"/>
      <c r="BA3" s="67" t="s">
        <v>89</v>
      </c>
      <c r="BB3" s="65"/>
      <c r="BC3" s="65"/>
      <c r="BD3" s="65"/>
      <c r="BE3" s="65"/>
      <c r="BF3" s="67" t="s">
        <v>90</v>
      </c>
      <c r="BG3" s="65"/>
      <c r="BH3" s="65"/>
      <c r="BI3" s="65"/>
      <c r="BJ3" s="65"/>
      <c r="BK3" s="67" t="s">
        <v>91</v>
      </c>
      <c r="BL3" s="65"/>
      <c r="BM3" s="65"/>
      <c r="BN3" s="65"/>
      <c r="BO3" s="65"/>
      <c r="BP3" s="67" t="s">
        <v>92</v>
      </c>
      <c r="BQ3" s="65"/>
      <c r="BR3" s="65"/>
      <c r="BS3" s="65"/>
      <c r="BT3" s="65"/>
      <c r="BU3" s="67" t="s">
        <v>93</v>
      </c>
      <c r="BV3" s="65"/>
      <c r="BW3" s="65"/>
      <c r="BX3" s="65"/>
      <c r="BY3" s="65"/>
      <c r="BZ3" s="86" t="s">
        <v>94</v>
      </c>
      <c r="CA3" s="65"/>
      <c r="CB3" s="65"/>
      <c r="CC3" s="65"/>
      <c r="CD3" s="65"/>
      <c r="CE3" s="87" t="s">
        <v>95</v>
      </c>
      <c r="CF3" s="65"/>
      <c r="CG3" s="65"/>
      <c r="CH3" s="65"/>
      <c r="CI3" s="65"/>
      <c r="CJ3" s="87" t="s">
        <v>96</v>
      </c>
      <c r="CK3" s="65"/>
      <c r="CL3" s="65"/>
      <c r="CM3" s="65"/>
      <c r="CN3" s="65"/>
      <c r="CO3" s="87" t="s">
        <v>97</v>
      </c>
      <c r="CP3" s="65"/>
      <c r="CQ3" s="65"/>
      <c r="CR3" s="65"/>
      <c r="CS3" s="65"/>
      <c r="CT3" s="87" t="s">
        <v>98</v>
      </c>
      <c r="CU3" s="65"/>
      <c r="CV3" s="65"/>
      <c r="CW3" s="65"/>
      <c r="CX3" s="65"/>
      <c r="CY3" s="87" t="s">
        <v>99</v>
      </c>
      <c r="CZ3" s="65"/>
      <c r="DA3" s="65"/>
      <c r="DB3" s="65"/>
      <c r="DC3" s="68"/>
      <c r="DD3" s="102" t="s">
        <v>106</v>
      </c>
      <c r="DE3" s="102"/>
      <c r="DF3" s="102"/>
      <c r="DG3" s="65"/>
      <c r="DH3" s="65"/>
    </row>
    <row r="4" spans="1:114" x14ac:dyDescent="0.25">
      <c r="A4" s="49" t="str">
        <f>Data!A19</f>
        <v>Pool Interest Rate:  WAC</v>
      </c>
      <c r="B4" s="49"/>
      <c r="C4" s="62">
        <f>Data!C19</f>
        <v>7.8920000000000004E-2</v>
      </c>
      <c r="G4" s="31"/>
      <c r="H4" s="65"/>
      <c r="I4" s="65"/>
      <c r="J4" s="54">
        <v>0</v>
      </c>
      <c r="K4" s="54"/>
      <c r="L4" s="84" t="s">
        <v>22</v>
      </c>
      <c r="M4" s="84" t="s">
        <v>23</v>
      </c>
      <c r="N4" s="84" t="s">
        <v>36</v>
      </c>
      <c r="O4" s="84" t="s">
        <v>35</v>
      </c>
      <c r="P4" s="84" t="s">
        <v>37</v>
      </c>
      <c r="Q4" s="84" t="s">
        <v>38</v>
      </c>
      <c r="R4" s="84" t="s">
        <v>16</v>
      </c>
      <c r="S4" s="82" t="s">
        <v>42</v>
      </c>
      <c r="T4" s="84" t="s">
        <v>40</v>
      </c>
      <c r="U4" s="73" t="s">
        <v>39</v>
      </c>
      <c r="W4" s="69" t="s">
        <v>100</v>
      </c>
      <c r="X4" s="70" t="s">
        <v>101</v>
      </c>
      <c r="Y4" s="70" t="s">
        <v>102</v>
      </c>
      <c r="Z4" s="70" t="s">
        <v>46</v>
      </c>
      <c r="AA4" s="70" t="s">
        <v>103</v>
      </c>
      <c r="AB4" s="78" t="s">
        <v>100</v>
      </c>
      <c r="AC4" s="70" t="s">
        <v>101</v>
      </c>
      <c r="AD4" s="70" t="s">
        <v>102</v>
      </c>
      <c r="AE4" s="70" t="s">
        <v>46</v>
      </c>
      <c r="AF4" s="70" t="s">
        <v>103</v>
      </c>
      <c r="AG4" s="78" t="s">
        <v>100</v>
      </c>
      <c r="AH4" s="70" t="s">
        <v>101</v>
      </c>
      <c r="AI4" s="70" t="s">
        <v>102</v>
      </c>
      <c r="AJ4" s="70" t="s">
        <v>46</v>
      </c>
      <c r="AK4" s="70" t="s">
        <v>103</v>
      </c>
      <c r="AL4" s="78" t="s">
        <v>100</v>
      </c>
      <c r="AM4" s="70" t="s">
        <v>101</v>
      </c>
      <c r="AN4" s="70" t="s">
        <v>102</v>
      </c>
      <c r="AO4" s="70" t="s">
        <v>46</v>
      </c>
      <c r="AP4" s="70" t="s">
        <v>103</v>
      </c>
      <c r="AQ4" s="78" t="s">
        <v>100</v>
      </c>
      <c r="AR4" s="70" t="s">
        <v>101</v>
      </c>
      <c r="AS4" s="70" t="s">
        <v>102</v>
      </c>
      <c r="AT4" s="70" t="s">
        <v>46</v>
      </c>
      <c r="AU4" s="70" t="s">
        <v>103</v>
      </c>
      <c r="AV4" s="78" t="s">
        <v>100</v>
      </c>
      <c r="AW4" s="70" t="s">
        <v>101</v>
      </c>
      <c r="AX4" s="70" t="s">
        <v>102</v>
      </c>
      <c r="AY4" s="70" t="s">
        <v>46</v>
      </c>
      <c r="AZ4" s="70" t="s">
        <v>103</v>
      </c>
      <c r="BA4" s="78" t="s">
        <v>100</v>
      </c>
      <c r="BB4" s="70" t="s">
        <v>101</v>
      </c>
      <c r="BC4" s="70" t="s">
        <v>102</v>
      </c>
      <c r="BD4" s="70" t="s">
        <v>46</v>
      </c>
      <c r="BE4" s="70" t="s">
        <v>103</v>
      </c>
      <c r="BF4" s="78" t="s">
        <v>100</v>
      </c>
      <c r="BG4" s="70" t="s">
        <v>101</v>
      </c>
      <c r="BH4" s="70" t="s">
        <v>102</v>
      </c>
      <c r="BI4" s="70" t="s">
        <v>46</v>
      </c>
      <c r="BJ4" s="70" t="s">
        <v>103</v>
      </c>
      <c r="BK4" s="78" t="s">
        <v>100</v>
      </c>
      <c r="BL4" s="70" t="s">
        <v>101</v>
      </c>
      <c r="BM4" s="70" t="s">
        <v>102</v>
      </c>
      <c r="BN4" s="70" t="s">
        <v>46</v>
      </c>
      <c r="BO4" s="70" t="s">
        <v>103</v>
      </c>
      <c r="BP4" s="78" t="s">
        <v>100</v>
      </c>
      <c r="BQ4" s="70" t="s">
        <v>101</v>
      </c>
      <c r="BR4" s="70" t="s">
        <v>102</v>
      </c>
      <c r="BS4" s="70" t="s">
        <v>46</v>
      </c>
      <c r="BT4" s="70" t="s">
        <v>103</v>
      </c>
      <c r="BU4" s="78" t="s">
        <v>100</v>
      </c>
      <c r="BV4" s="70" t="s">
        <v>101</v>
      </c>
      <c r="BW4" s="70" t="s">
        <v>102</v>
      </c>
      <c r="BX4" s="70" t="s">
        <v>46</v>
      </c>
      <c r="BY4" s="70" t="s">
        <v>103</v>
      </c>
      <c r="BZ4" s="78" t="s">
        <v>100</v>
      </c>
      <c r="CA4" s="70" t="s">
        <v>101</v>
      </c>
      <c r="CB4" s="70" t="s">
        <v>102</v>
      </c>
      <c r="CC4" s="70" t="s">
        <v>46</v>
      </c>
      <c r="CD4" s="70" t="s">
        <v>103</v>
      </c>
      <c r="CE4" s="78" t="s">
        <v>100</v>
      </c>
      <c r="CF4" s="70" t="s">
        <v>101</v>
      </c>
      <c r="CG4" s="70" t="s">
        <v>102</v>
      </c>
      <c r="CH4" s="70" t="s">
        <v>46</v>
      </c>
      <c r="CI4" s="70" t="s">
        <v>103</v>
      </c>
      <c r="CJ4" s="78" t="s">
        <v>100</v>
      </c>
      <c r="CK4" s="70" t="s">
        <v>101</v>
      </c>
      <c r="CL4" s="70" t="s">
        <v>102</v>
      </c>
      <c r="CM4" s="70" t="s">
        <v>46</v>
      </c>
      <c r="CN4" s="70" t="s">
        <v>103</v>
      </c>
      <c r="CO4" s="78" t="s">
        <v>100</v>
      </c>
      <c r="CP4" s="70" t="s">
        <v>101</v>
      </c>
      <c r="CQ4" s="70" t="s">
        <v>102</v>
      </c>
      <c r="CR4" s="70" t="s">
        <v>46</v>
      </c>
      <c r="CS4" s="70" t="s">
        <v>103</v>
      </c>
      <c r="CT4" s="78" t="s">
        <v>100</v>
      </c>
      <c r="CU4" s="70" t="s">
        <v>101</v>
      </c>
      <c r="CV4" s="70" t="s">
        <v>102</v>
      </c>
      <c r="CW4" s="70" t="s">
        <v>46</v>
      </c>
      <c r="CX4" s="70" t="s">
        <v>103</v>
      </c>
      <c r="CY4" s="78" t="s">
        <v>100</v>
      </c>
      <c r="CZ4" s="70" t="s">
        <v>101</v>
      </c>
      <c r="DA4" s="70" t="s">
        <v>102</v>
      </c>
      <c r="DB4" s="70" t="s">
        <v>46</v>
      </c>
      <c r="DC4" s="70" t="s">
        <v>103</v>
      </c>
      <c r="DD4" s="70" t="s">
        <v>101</v>
      </c>
      <c r="DE4" s="70" t="s">
        <v>102</v>
      </c>
      <c r="DF4" s="70" t="s">
        <v>46</v>
      </c>
      <c r="DG4" s="70" t="s">
        <v>103</v>
      </c>
      <c r="DH4" s="70" t="s">
        <v>104</v>
      </c>
      <c r="DI4" s="70" t="s">
        <v>105</v>
      </c>
      <c r="DJ4" s="78" t="s">
        <v>100</v>
      </c>
    </row>
    <row r="5" spans="1:114" x14ac:dyDescent="0.25">
      <c r="A5" s="49" t="str">
        <f>Data!A20</f>
        <v xml:space="preserve">Pool Scheduled P&amp;I Payment </v>
      </c>
      <c r="B5" s="49"/>
      <c r="C5" s="60">
        <f>Data!C20</f>
        <v>128067917.2742568</v>
      </c>
      <c r="G5" s="74">
        <v>0</v>
      </c>
      <c r="H5" s="75">
        <f t="shared" ref="H5:H34" si="0">1/(1+$C$4)*H6</f>
        <v>0.10240535999183512</v>
      </c>
      <c r="I5" s="75">
        <f t="shared" ref="I5:I35" si="1">1/$C$4*(1-H5)</f>
        <v>11.373474911406042</v>
      </c>
      <c r="J5" s="65">
        <v>0</v>
      </c>
      <c r="K5" s="76">
        <f>0*$K$8</f>
        <v>0</v>
      </c>
      <c r="L5" s="88">
        <f>(C7+C8)*(1-$J$5-$K$5)</f>
        <v>771922444</v>
      </c>
      <c r="M5" s="88">
        <f>L5-P6+O6</f>
        <v>700686146.47307241</v>
      </c>
      <c r="N5" s="88"/>
      <c r="O5" s="88"/>
      <c r="P5" s="88"/>
      <c r="Q5" s="88">
        <f>Y5+AD5+AI5+AN5+AS5+AX5</f>
        <v>0</v>
      </c>
      <c r="R5" s="88"/>
      <c r="S5" s="88">
        <f t="shared" ref="S5:S35" si="2">MAXA(0,$L5-$C$8)</f>
        <v>771179585</v>
      </c>
      <c r="T5" s="88"/>
      <c r="U5" s="89">
        <f>-Valuation!E3</f>
        <v>-830875156.48000002</v>
      </c>
      <c r="W5" s="54">
        <v>0</v>
      </c>
      <c r="X5" s="50">
        <f>C12</f>
        <v>153230577</v>
      </c>
      <c r="AB5" s="54">
        <v>0</v>
      </c>
      <c r="AC5" s="50">
        <f>C15</f>
        <v>299000640</v>
      </c>
      <c r="AF5" s="54"/>
      <c r="AG5" s="54">
        <v>0</v>
      </c>
      <c r="AH5" s="50">
        <f>C18</f>
        <v>55591451</v>
      </c>
      <c r="AK5" s="54"/>
      <c r="AL5" s="54">
        <v>0</v>
      </c>
      <c r="AM5" s="50">
        <f>C21</f>
        <v>38390866</v>
      </c>
      <c r="AP5" s="54"/>
      <c r="AQ5" s="54">
        <v>0</v>
      </c>
      <c r="AR5" s="50">
        <f>C24</f>
        <v>19967220</v>
      </c>
      <c r="AU5" s="54"/>
      <c r="AV5" s="54">
        <v>0</v>
      </c>
      <c r="AW5" s="79">
        <f>$C$27</f>
        <v>771179585</v>
      </c>
      <c r="AX5" s="50"/>
      <c r="AY5" s="50"/>
      <c r="AZ5" s="50"/>
      <c r="BA5" s="54">
        <v>0</v>
      </c>
      <c r="BB5" s="50">
        <f>C30</f>
        <v>40999766</v>
      </c>
      <c r="BE5" s="54"/>
      <c r="BF5" s="54">
        <v>0</v>
      </c>
      <c r="BG5" s="50">
        <f>C33</f>
        <v>35142657</v>
      </c>
      <c r="BJ5" s="54"/>
      <c r="BK5" s="54">
        <v>0</v>
      </c>
      <c r="BL5" s="50">
        <f>C36</f>
        <v>11714219</v>
      </c>
      <c r="BO5" s="54"/>
      <c r="BP5" s="54">
        <v>0</v>
      </c>
      <c r="BQ5" s="50">
        <f>C39</f>
        <v>27333177</v>
      </c>
      <c r="BT5" s="54"/>
      <c r="BU5" s="54">
        <v>0</v>
      </c>
      <c r="BV5" s="50">
        <f>C42</f>
        <v>11714219</v>
      </c>
      <c r="BX5" s="50"/>
      <c r="BY5" s="54"/>
      <c r="BZ5">
        <v>0</v>
      </c>
      <c r="CA5" s="50">
        <f>C45</f>
        <v>11714219</v>
      </c>
      <c r="CD5" s="54"/>
      <c r="CE5" s="54">
        <v>0</v>
      </c>
      <c r="CF5" s="50">
        <f>C48</f>
        <v>19523698</v>
      </c>
      <c r="CI5" s="54"/>
      <c r="CJ5" s="54">
        <v>0</v>
      </c>
      <c r="CK5" s="50">
        <f>C51</f>
        <v>3904740</v>
      </c>
      <c r="CN5" s="54"/>
      <c r="CO5">
        <v>0</v>
      </c>
      <c r="CP5" s="50">
        <f>C54</f>
        <v>15618958</v>
      </c>
      <c r="CS5" s="54"/>
      <c r="CT5">
        <v>0</v>
      </c>
      <c r="CU5" s="50">
        <f>C57</f>
        <v>7809479</v>
      </c>
      <c r="CX5" s="54"/>
      <c r="CY5" s="54">
        <v>0</v>
      </c>
      <c r="CZ5" s="50">
        <f>C60</f>
        <v>19523699</v>
      </c>
      <c r="DA5" s="50"/>
      <c r="DC5" s="54"/>
      <c r="DD5" s="50">
        <f t="shared" ref="DD5:DD35" si="3">X5+AC5+AH5+AM5+AR5+BB5+BG5+BL5+BQ5+BV5+CA5+CF5+CK5+CP5+CU5+CZ5</f>
        <v>771179585</v>
      </c>
      <c r="DE5" s="80"/>
      <c r="DF5" s="80"/>
      <c r="DG5" s="54"/>
      <c r="DJ5" s="54">
        <v>0</v>
      </c>
    </row>
    <row r="6" spans="1:114" x14ac:dyDescent="0.25">
      <c r="A6" s="49" t="str">
        <f>Data!A21</f>
        <v>% PSA Assumption</v>
      </c>
      <c r="B6" s="49"/>
      <c r="C6" s="63">
        <f>6%</f>
        <v>0.06</v>
      </c>
      <c r="G6" s="74">
        <f t="shared" ref="G6:G35" si="4">G5+1</f>
        <v>1</v>
      </c>
      <c r="H6" s="75">
        <f t="shared" si="0"/>
        <v>0.11048719100239075</v>
      </c>
      <c r="I6" s="75">
        <f t="shared" si="1"/>
        <v>11.271069551414206</v>
      </c>
      <c r="J6" s="77">
        <f>0.012*C6</f>
        <v>7.1999999999999994E-4</v>
      </c>
      <c r="K6" s="77">
        <f>$K$8/3</f>
        <v>1.7666666666666666E-3</v>
      </c>
      <c r="L6" s="88">
        <f>-PV($C$4,$C$3-$G6,$C$5)*(1-$J$5-$K$5)*(1-$J$6-$K$6)</f>
        <v>703022106.38648772</v>
      </c>
      <c r="M6" s="88">
        <f>-PMT($C$4,$C$3,$C$2)*(1-$J$5-$K$5)</f>
        <v>128067917.2742568</v>
      </c>
      <c r="N6" s="88">
        <f>-PV($C$4,$C$3-$G6,$C$5)*(1-$J$5-$K$5)*$J$6</f>
        <v>507437.74512448069</v>
      </c>
      <c r="O6" s="88">
        <f>-($L$5-$N$6)*$C$10</f>
        <v>-4088499.5331508406</v>
      </c>
      <c r="P6" s="88">
        <f>-(PMT($C$4,$C$3,$C$2)-PV($C$4,$C$3-$G5,$C$5)*$C$4)*(1-$J$5-$K$5)</f>
        <v>67147797.993776798</v>
      </c>
      <c r="Q6" s="88">
        <f>(-PV($C$4,$C$3-$G5,$C$5)*$C$4)*(1-$J$5-$K$5)</f>
        <v>60920119.280480005</v>
      </c>
      <c r="R6" s="88">
        <f>(PV($C$4,$C$3-G5,$C$5)*$C$9)*(1-$J$5-$K$5)</f>
        <v>-1065098.5882312001</v>
      </c>
      <c r="S6" s="88">
        <f t="shared" si="2"/>
        <v>702279247.38648772</v>
      </c>
      <c r="T6" s="88">
        <f>$C$11*O5</f>
        <v>0</v>
      </c>
      <c r="U6" s="89">
        <f>SUM(N6:R6)+T6</f>
        <v>123421756.89799923</v>
      </c>
      <c r="W6" s="54">
        <f>W5+1</f>
        <v>1</v>
      </c>
      <c r="X6" s="80">
        <f>MAX(X5-Z6,0)</f>
        <v>85575341.261098728</v>
      </c>
      <c r="Y6" s="50">
        <f>X5*$C$13</f>
        <v>10893161.71893</v>
      </c>
      <c r="Z6" s="80">
        <f>MIN(IF(X5&gt;0,N6+P6+T6,0),X5)</f>
        <v>67655235.738901272</v>
      </c>
      <c r="AA6" s="80">
        <f>Y6+Z6</f>
        <v>78548397.457831278</v>
      </c>
      <c r="AB6" s="54">
        <f>AB5+1</f>
        <v>1</v>
      </c>
      <c r="AC6" s="80">
        <f>MAX(AC5-AE6,0)</f>
        <v>299000640</v>
      </c>
      <c r="AD6" s="50">
        <f>AC5*$C$16</f>
        <v>21925716.931200001</v>
      </c>
      <c r="AE6" s="80">
        <f>IF(N6+P6+T6-Z6&gt;0,MIN(AC5,N6+P6+T6-Z6),0)</f>
        <v>0</v>
      </c>
      <c r="AF6" s="50">
        <f>AD6+AE6</f>
        <v>21925716.931200001</v>
      </c>
      <c r="AG6" s="54">
        <f>AG5+1</f>
        <v>1</v>
      </c>
      <c r="AH6" s="80">
        <f>MAX(AH5-AJ6,0)</f>
        <v>55591451</v>
      </c>
      <c r="AI6" s="50">
        <f>AH5*$C$19</f>
        <v>3780774.5825100001</v>
      </c>
      <c r="AJ6" s="80">
        <f>IF(N6+P6+T6-Z6-AE6&gt;0,MIN(AH5,N6+P6-Z6-AE6),0)</f>
        <v>0</v>
      </c>
      <c r="AK6" s="50">
        <f t="shared" ref="AK6:AK35" si="5">AI6+AJ6</f>
        <v>3780774.5825100001</v>
      </c>
      <c r="AL6" s="54">
        <f>AL5+1</f>
        <v>1</v>
      </c>
      <c r="AM6" s="80">
        <f>MAX(AM5-AO6,0)</f>
        <v>38390866</v>
      </c>
      <c r="AN6" s="50">
        <f>AM5*$C$22</f>
        <v>2786025.1456199996</v>
      </c>
      <c r="AO6" s="80">
        <f>IF(N6+P6+T6-Z6-AE6-AJ6&gt;0,MIN(AM5,N6+P6+T6-Z6-AE6-AJ6),0)</f>
        <v>0</v>
      </c>
      <c r="AP6" s="50">
        <f t="shared" ref="AP6:AP35" si="6">AN6+AO6</f>
        <v>2786025.1456199996</v>
      </c>
      <c r="AQ6" s="54">
        <f>AQ5+1</f>
        <v>1</v>
      </c>
      <c r="AR6" s="80">
        <f>MAX(AR5-AT6,0)</f>
        <v>19967220</v>
      </c>
      <c r="AS6" s="50">
        <f>AR5*$C$25</f>
        <v>1427256.8855999999</v>
      </c>
      <c r="AT6" s="80">
        <f>IF(N6+P6+T6-Z6-AE6-AJ6-AO6&gt;0,MIN(AR5,N6+P6+T6-Z6-AE6-AJ6-AO6),0)</f>
        <v>0</v>
      </c>
      <c r="AU6" s="50">
        <f t="shared" ref="AU6:AU35" si="7">AS6+AT6</f>
        <v>1427256.8855999999</v>
      </c>
      <c r="AV6" s="54">
        <f>AV5+1</f>
        <v>1</v>
      </c>
      <c r="AW6" s="79">
        <f>L6</f>
        <v>703022106.38648772</v>
      </c>
      <c r="AX6" s="50">
        <f>AW5*$C$28</f>
        <v>4215267.61161</v>
      </c>
      <c r="AY6" s="50">
        <v>0</v>
      </c>
      <c r="AZ6" s="50">
        <f t="shared" ref="AZ6:AZ35" si="8">AX6+AY6</f>
        <v>4215267.61161</v>
      </c>
      <c r="BA6" s="54">
        <f>BA5+1</f>
        <v>1</v>
      </c>
      <c r="BB6" s="80">
        <f>MAX(BB5-BD6,0)</f>
        <v>40999766</v>
      </c>
      <c r="BC6" s="79">
        <f>IF(AR6=0,BB5*$C$31,0)</f>
        <v>0</v>
      </c>
      <c r="BD6" s="80">
        <f>IF(N6+P6+T6-Z6-AE6-AJ6-AO6-AT6&gt;0,MIN(BB5,N6+P6+T6-Z6-AE6-AJ6-AO6-AT6),0)</f>
        <v>0</v>
      </c>
      <c r="BE6" s="50">
        <f t="shared" ref="BE6:BE35" si="9">BC6+BD6</f>
        <v>0</v>
      </c>
      <c r="BF6" s="54">
        <f>BF5+1</f>
        <v>1</v>
      </c>
      <c r="BG6" s="80">
        <f>MAX(BG5-BI6,0)</f>
        <v>35142657</v>
      </c>
      <c r="BH6" s="79">
        <f>IF(BB6&gt;0,0,BG5*$C$34)</f>
        <v>0</v>
      </c>
      <c r="BI6" s="80">
        <f>IF(N6+P6+T6-Z6-AE6-AJ6-AO6-AT6-BD6&gt;0,MIN(BG5,N6+P6+T6-Z6-AE6-AJ6-AO6-AT6-BD6),0)</f>
        <v>0</v>
      </c>
      <c r="BJ6" s="50">
        <f t="shared" ref="BJ6:BJ35" si="10">BH6+BI6</f>
        <v>0</v>
      </c>
      <c r="BK6" s="54">
        <f>BK5+1</f>
        <v>1</v>
      </c>
      <c r="BL6" s="80">
        <f>MAX(BL5-BN6,0)</f>
        <v>11714219</v>
      </c>
      <c r="BM6" s="50">
        <f>IF(BG6=0,BL5*$C$37,0)</f>
        <v>0</v>
      </c>
      <c r="BN6" s="80">
        <f>IF(N6+P6+T6-Z6-AE6-AJ6-AO6-AT6-BD6-BI6&gt;0,MIN(BL5,N6+P6+T6-Z6-AE6-AJ6-AO6-AT6-BD6-BI6),0)</f>
        <v>0</v>
      </c>
      <c r="BO6" s="50">
        <f t="shared" ref="BO6:BO35" si="11">BM6+BN6</f>
        <v>0</v>
      </c>
      <c r="BP6" s="54">
        <f>BP5+1</f>
        <v>1</v>
      </c>
      <c r="BQ6" s="80">
        <f>MAX(BQ5-BS6,0)</f>
        <v>27333177</v>
      </c>
      <c r="BR6" s="50">
        <f>IF(BL6=0,BQ5*$C$40,0)</f>
        <v>0</v>
      </c>
      <c r="BS6" s="80">
        <f>IF(N6+P6+T6-Z6-AE6-AJ6-AO6-AT6-BD6-BI6-BN6&gt;0,MIN(BQ5,N6+P6+T6-Z6-AE6-AJ6-AO6-AT6-BD6-BI6-BN6),0)</f>
        <v>0</v>
      </c>
      <c r="BT6" s="50">
        <f t="shared" ref="BT6:BT35" si="12">BR6+BS6</f>
        <v>0</v>
      </c>
      <c r="BU6" s="54">
        <f>BU5+1</f>
        <v>1</v>
      </c>
      <c r="BV6" s="80">
        <f>MAX(BV5-BX6,0)</f>
        <v>11714219</v>
      </c>
      <c r="BW6" s="50">
        <f>IF(BQ6=0,BV5*$C$43,0)</f>
        <v>0</v>
      </c>
      <c r="BX6" s="80">
        <f>IF(N6+P6+T6-Z6-AE6-AJ6-AO6-AT6-BD6-BI6-BN6-BS6&gt;0,MIN(BV5,N6+P6+T6-Z6-AE6-AJ6-AO6-AT6-BD6-BI6-BN6-BS6),0)</f>
        <v>0</v>
      </c>
      <c r="BY6" s="50">
        <f t="shared" ref="BY6:BY35" si="13">BW6+BX6</f>
        <v>0</v>
      </c>
      <c r="BZ6">
        <f>BZ5+1</f>
        <v>1</v>
      </c>
      <c r="CA6" s="80">
        <f>MAX(CA5-CC6,0)</f>
        <v>11714219</v>
      </c>
      <c r="CB6" s="50">
        <f>IF(BV6=0,CA5*$C$46,0)</f>
        <v>0</v>
      </c>
      <c r="CC6" s="80">
        <f>IF(N6+P6+T6-Z6-AE6-AJ6-AO6-AT6-BD6-BI6-BN6-BS6-BX6&gt;0,MIN(CA5,N6+P6+T6-Z6-AE6-AJ6-AO6-AT6-BD6-BI6-BN6-BS6-BX6),0)</f>
        <v>0</v>
      </c>
      <c r="CD6" s="50">
        <f t="shared" ref="CD6:CD35" si="14">CB6+CC6</f>
        <v>0</v>
      </c>
      <c r="CE6" s="54">
        <f>CE5+1</f>
        <v>1</v>
      </c>
      <c r="CF6" s="80">
        <f>MAX(CF5-CH6,0)</f>
        <v>19523698</v>
      </c>
      <c r="CG6" s="50">
        <f>IF(CA6=0,CF5*$C$49,0)</f>
        <v>0</v>
      </c>
      <c r="CH6" s="80">
        <f>IF(N6+P6+T6-Z6-AE6-AJ6-AO6-AT6-BD6-BI6-BN6-BS6-BX6-CC6&gt;0,MIN(CF5,N6+P6+T6-Z6-AE6-AJ6-AO6-AT6-BD6-BI6-BN6-BS6-BX6-CC6),0)</f>
        <v>0</v>
      </c>
      <c r="CI6" s="50">
        <f t="shared" ref="CI6:CI35" si="15">CG6+CH6</f>
        <v>0</v>
      </c>
      <c r="CJ6" s="54">
        <f>CJ5+1</f>
        <v>1</v>
      </c>
      <c r="CK6" s="80">
        <f>MAX(CK5-CM6,0)</f>
        <v>3904740</v>
      </c>
      <c r="CL6" s="50">
        <f>IF(CF6=0,CK5*$C$52,0)</f>
        <v>0</v>
      </c>
      <c r="CM6" s="80">
        <f>IF(N6+P6+T6-Z6-AE6-AJ6-AO6-AT6-BD6-BI6-BN6-BS6-BX6-CC6-CH6&gt;0,MIN(CK5,N6+P6+T6-Z6-AE6-AJ6-AO6-AT6-BD6-BI6-BN6-BS6-BX6-CC6-CH6),0)</f>
        <v>0</v>
      </c>
      <c r="CN6" s="50">
        <f t="shared" ref="CN6:CN35" si="16">CL6+CM6</f>
        <v>0</v>
      </c>
      <c r="CO6">
        <f>CO5+1</f>
        <v>1</v>
      </c>
      <c r="CP6" s="80">
        <f>MAX(CP5-CR6,0)</f>
        <v>15618958</v>
      </c>
      <c r="CQ6" s="50">
        <f>IF(CK6=0,CP5*$C$55,0)</f>
        <v>0</v>
      </c>
      <c r="CR6" s="80">
        <f>IF(N6+P6+T6-Z6-AE6-AJ6-AO6-AT6-BD6-BI6-BN6-BS6-BX6-CC6-CH6-CM6&gt;0,MIN(CP5,N6+P6+T6-Z6-AE6-AJ6-AO6-AT6-BD6-BI6-BN6-BS6-BX6-CC6-CH6-CM6),0)</f>
        <v>0</v>
      </c>
      <c r="CS6" s="50">
        <f t="shared" ref="CS6:CS35" si="17">CQ6+CR6</f>
        <v>0</v>
      </c>
      <c r="CT6">
        <f>CT5+1</f>
        <v>1</v>
      </c>
      <c r="CU6" s="80">
        <f>MAX(CU5-CW6,0)</f>
        <v>7809479</v>
      </c>
      <c r="CV6" s="50">
        <f>IF(CP6=0,CU5*$C$58,0)</f>
        <v>0</v>
      </c>
      <c r="CW6" s="80">
        <f>IF(N6+P6+T6-Z6-AE6-AJ6-AO6-AT6-BD6-BI6-BN6-BS6-BX6-CC6-CH6-CM6-CR6&gt;0,MIN(CU5,N6+P6+T6-Z6-AE6-AJ6-AO6-AT6-BD6-BI6-BN6-BS6-BX6-CC6-CH6-CM6-CR6),0)</f>
        <v>0</v>
      </c>
      <c r="CX6" s="50">
        <f t="shared" ref="CX6:CX35" si="18">CV6+CW6</f>
        <v>0</v>
      </c>
      <c r="CY6" s="54">
        <f>CY5+1</f>
        <v>1</v>
      </c>
      <c r="CZ6" s="80">
        <f>MAX(CZ5-DB6,0)</f>
        <v>19523699</v>
      </c>
      <c r="DA6" s="50">
        <f>IF(CU6=0,CZ5*$C$61,0)</f>
        <v>0</v>
      </c>
      <c r="DB6" s="80">
        <f>IF(N6+P6+T6-Z6-AE6-AJ6-AO6-AT6-BD6-BI6-BN6-BS6-BX6-CC6-CH6-CM6-CR6-CW6&gt;0,MIN(CZ5,N6+P6+T6-Z6-AE6-AJ6-AO6-AT6-BD6-BI6-BN6-BS6-BX6-CC6-CH6-CM6-CR6-CW6),0)</f>
        <v>0</v>
      </c>
      <c r="DC6" s="50">
        <f t="shared" ref="DC6:DC35" si="19">DA6+DB6</f>
        <v>0</v>
      </c>
      <c r="DD6" s="50">
        <f>X6+AC6+AH6+AM6+AR6+BB6+BG6+BL6+BQ6+BV6+CA6+CF6+CK6+CP6+CU6+CZ6</f>
        <v>703524349.26109874</v>
      </c>
      <c r="DE6" s="50">
        <f>Y6+AD6+AI6+AN6+AS6+AX6+BC6+BH6+BM6+BR6+BW6+CB6+CG6+CQ6+CV6+DA6</f>
        <v>45028202.875470005</v>
      </c>
      <c r="DF6" s="50">
        <f>Z6+AE6+AJ6+AO6+AT6+BD6+BI6+BN6+BS6+BX6+CC6+CH6+CM6+CR6+CW6+DB6</f>
        <v>67655235.738901272</v>
      </c>
      <c r="DG6" s="50">
        <f t="shared" ref="DG6:DG14" si="20">DE6+DF6</f>
        <v>112683438.61437127</v>
      </c>
      <c r="DH6" s="80">
        <f>U6-DG6+(AW6*$C$28)</f>
        <v>14581037.117136499</v>
      </c>
      <c r="DI6" s="50">
        <f>U6-DG6</f>
        <v>10738318.283627957</v>
      </c>
      <c r="DJ6" s="54">
        <f>DJ5+1</f>
        <v>1</v>
      </c>
    </row>
    <row r="7" spans="1:114" x14ac:dyDescent="0.25">
      <c r="A7" s="49" t="str">
        <f>Data!A22</f>
        <v>Pool Balance</v>
      </c>
      <c r="B7" s="49"/>
      <c r="C7" s="60">
        <f>C2-C8</f>
        <v>771179585</v>
      </c>
      <c r="G7" s="74">
        <f t="shared" si="4"/>
        <v>2</v>
      </c>
      <c r="H7" s="75">
        <f t="shared" si="0"/>
        <v>0.11920684011629945</v>
      </c>
      <c r="I7" s="75">
        <f t="shared" si="1"/>
        <v>11.160582360411816</v>
      </c>
      <c r="J7" s="77">
        <f>0.036*C6</f>
        <v>2.1599999999999996E-3</v>
      </c>
      <c r="K7" s="77">
        <f>2*$K$6</f>
        <v>3.5333333333333332E-3</v>
      </c>
      <c r="L7" s="88">
        <f>-PV($C$4,$C$3-$G7,$C$5)*(1-$J$5-$K$5)*(1-$J$6-$K$6)*(1-$J$7-$K$7)</f>
        <v>627164056.61455619</v>
      </c>
      <c r="M7" s="88">
        <f>-PMT($C$4,$C$3,$C$2)*(1-$J$5-$K$5)*(1-$J$6-$K$6)</f>
        <v>127749455.05330147</v>
      </c>
      <c r="N7" s="88">
        <f>-PV($C$4,$C$3-$G7,$C$5)*(1-$J$5-$K$5)*(1-$J$6-$K$6)*$J$7</f>
        <v>1362431.1368934882</v>
      </c>
      <c r="O7" s="88">
        <f t="shared" ref="O7:O35" si="21">-(L6-N7)*$C$10</f>
        <v>-3718796.2788228495</v>
      </c>
      <c r="P7" s="88">
        <f>-(PMT($C$4,$C$3,$C$2)-PV($C$4,$C$3-$G6,$C$5)*$C$4)*(1-$J$5-$K$5)*(1-$J$6-$K$6)</f>
        <v>72266950.417279854</v>
      </c>
      <c r="Q7" s="88">
        <f>(-PV($C$4,$C$3-$G6,$C$5)*$C$4)*(1-$J$5-$K$5)*(1-$J$6-$K$6)</f>
        <v>55482504.636021607</v>
      </c>
      <c r="R7" s="88">
        <f>(PV($C$4,$C$3-G6,$C$5)*$C$9)*(1-$J$5-$K$5)*(1-$J$6-$K$6)</f>
        <v>-970029.90239207575</v>
      </c>
      <c r="S7" s="88">
        <f t="shared" si="2"/>
        <v>626421197.61455619</v>
      </c>
      <c r="T7" s="88">
        <f>(L5-N6)*$C$11</f>
        <v>1774254.5143862136</v>
      </c>
      <c r="U7" s="89">
        <f t="shared" ref="U7:U35" si="22">SUM(N7:R7)+T7</f>
        <v>126197314.52336623</v>
      </c>
      <c r="W7" s="54">
        <f t="shared" ref="W7:W35" si="23">W6+1</f>
        <v>2</v>
      </c>
      <c r="X7" s="80">
        <f t="shared" ref="X7:X35" si="24">MAX(X6-Z7,0)</f>
        <v>10171705.192539185</v>
      </c>
      <c r="Y7" s="50">
        <f t="shared" ref="Y7:Y35" si="25">X6*$C$13</f>
        <v>6083551.010251509</v>
      </c>
      <c r="Z7" s="80">
        <f t="shared" ref="Z7:Z35" si="26">MIN(IF(X6&gt;0,N7+P7+T7,0),X6)</f>
        <v>75403636.068559542</v>
      </c>
      <c r="AA7" s="80">
        <f t="shared" ref="AA7:AA35" si="27">Y7+Z7</f>
        <v>81487187.078811049</v>
      </c>
      <c r="AB7" s="54">
        <f t="shared" ref="AB7:AB35" si="28">AB6+1</f>
        <v>2</v>
      </c>
      <c r="AC7" s="80">
        <f t="shared" ref="AC7:AC35" si="29">MAX(AC6-AE7,0)</f>
        <v>299000640</v>
      </c>
      <c r="AD7" s="50">
        <f t="shared" ref="AD7:AD35" si="30">AC6*$C$16</f>
        <v>21925716.931200001</v>
      </c>
      <c r="AE7" s="80">
        <f t="shared" ref="AE7:AE35" si="31">IF(N7+P7+T7-Z7&gt;0,MIN(AC6,N7+P7+T7-Z7),0)</f>
        <v>0</v>
      </c>
      <c r="AF7" s="50">
        <f t="shared" ref="AF7:AF35" si="32">AD7+AE7</f>
        <v>21925716.931200001</v>
      </c>
      <c r="AG7" s="54">
        <f t="shared" ref="AG7:AG35" si="33">AG6+1</f>
        <v>2</v>
      </c>
      <c r="AH7" s="80">
        <f t="shared" ref="AH7:AH13" si="34">MAX(AH6-AJ7,0)</f>
        <v>55591451</v>
      </c>
      <c r="AI7" s="50">
        <f t="shared" ref="AI7:AI35" si="35">AH6*$C$19</f>
        <v>3780774.5825100001</v>
      </c>
      <c r="AJ7" s="80">
        <f t="shared" ref="AJ7:AJ35" si="36">IF(N7+P7+T7-Z7-AE7&gt;0,MIN(AH6,N7+P7-Z7-AE7),0)</f>
        <v>0</v>
      </c>
      <c r="AK7" s="50">
        <f t="shared" si="5"/>
        <v>3780774.5825100001</v>
      </c>
      <c r="AL7" s="54">
        <f t="shared" ref="AL7:AL35" si="37">AL6+1</f>
        <v>2</v>
      </c>
      <c r="AM7" s="80">
        <f t="shared" ref="AM7:AM35" si="38">MAX(AM6-AO7,0)</f>
        <v>38390866</v>
      </c>
      <c r="AN7" s="50">
        <f t="shared" ref="AN7:AN35" si="39">AM6*$C$22</f>
        <v>2786025.1456199996</v>
      </c>
      <c r="AO7" s="80">
        <f t="shared" ref="AO7:AO35" si="40">IF(N7+P7+T7-Z7-AE7-AJ7&gt;0,MIN(AM6,N7+P7+T7-Z7-AE7-AJ7),0)</f>
        <v>0</v>
      </c>
      <c r="AP7" s="50">
        <f t="shared" si="6"/>
        <v>2786025.1456199996</v>
      </c>
      <c r="AQ7" s="54">
        <f t="shared" ref="AQ7:AQ35" si="41">AQ6+1</f>
        <v>2</v>
      </c>
      <c r="AR7" s="80">
        <f t="shared" ref="AR7:AR35" si="42">MAX(AR6-AT7,0)</f>
        <v>19967220</v>
      </c>
      <c r="AS7" s="50">
        <f t="shared" ref="AS7:AS35" si="43">AR6*$C$25</f>
        <v>1427256.8855999999</v>
      </c>
      <c r="AT7" s="80">
        <f t="shared" ref="AT7:AT35" si="44">IF(N7+P7+T7-Z7-AE7-AJ7-AO7&gt;0,MIN(AR6,N7+P7+T7-Z7-AE7-AJ7-AO7),0)</f>
        <v>0</v>
      </c>
      <c r="AU7" s="50">
        <f t="shared" si="7"/>
        <v>1427256.8855999999</v>
      </c>
      <c r="AV7" s="54">
        <f t="shared" ref="AV7:AV35" si="45">AV6+1</f>
        <v>2</v>
      </c>
      <c r="AW7" s="79">
        <f t="shared" ref="AW7:AW35" si="46">L7</f>
        <v>627164056.61455619</v>
      </c>
      <c r="AX7" s="50">
        <f t="shared" ref="AX7:AX35" si="47">AW6*$C$28</f>
        <v>3842718.8335085423</v>
      </c>
      <c r="AY7" s="50">
        <v>0</v>
      </c>
      <c r="AZ7" s="50">
        <f t="shared" si="8"/>
        <v>3842718.8335085423</v>
      </c>
      <c r="BA7" s="54">
        <f t="shared" ref="BA7:BA35" si="48">BA6+1</f>
        <v>2</v>
      </c>
      <c r="BB7" s="80">
        <f t="shared" ref="BB7:BB35" si="49">MAX(BB6-BD7,0)</f>
        <v>40999766</v>
      </c>
      <c r="BC7" s="50">
        <f t="shared" ref="BC7:BC35" si="50">IF(AR7=0,BB6*$C$31,0)</f>
        <v>0</v>
      </c>
      <c r="BD7" s="80">
        <f t="shared" ref="BD7:BD35" si="51">IF(N7+P7+T7-Z7-AE7-AJ7-AO7-AT7&gt;0,MIN(BB6,N7+P7+T7-Z7-AE7-AJ7-AO7-AT7),0)</f>
        <v>0</v>
      </c>
      <c r="BE7" s="50">
        <f t="shared" si="9"/>
        <v>0</v>
      </c>
      <c r="BF7" s="54">
        <f t="shared" ref="BF7:BF35" si="52">BF6+1</f>
        <v>2</v>
      </c>
      <c r="BG7" s="80">
        <f t="shared" ref="BG7:BG35" si="53">MAX(BG6-BI7,0)</f>
        <v>35142657</v>
      </c>
      <c r="BH7" s="50">
        <f t="shared" ref="BH7:BH35" si="54">IF(BB7&gt;0,0,BG6*$C$34)</f>
        <v>0</v>
      </c>
      <c r="BI7" s="80">
        <f t="shared" ref="BI7:BI35" si="55">IF(N7+P7+T7-Z7-AE7-AJ7-AO7-AT7-BD7&gt;0,MIN(BG6,N7+P7+T7-Z7-AE7-AJ7-AO7-AT7-BD7),0)</f>
        <v>0</v>
      </c>
      <c r="BJ7" s="50">
        <f t="shared" si="10"/>
        <v>0</v>
      </c>
      <c r="BK7" s="54">
        <f t="shared" ref="BK7:BK35" si="56">BK6+1</f>
        <v>2</v>
      </c>
      <c r="BL7" s="80">
        <f t="shared" ref="BL7:BL35" si="57">MAX(BL6-BN7,0)</f>
        <v>11714219</v>
      </c>
      <c r="BM7" s="50">
        <f t="shared" ref="BM7:BM35" si="58">IF(BG7=0,BL6*$C$37,0)</f>
        <v>0</v>
      </c>
      <c r="BN7" s="80">
        <f t="shared" ref="BN7:BN35" si="59">IF(N7+P7+T7-Z7-AE7-AJ7-AO7-AT7-BD7-BI7&gt;0,MIN(BL6,N7+P7+T7-Z7-AE7-AJ7-AO7-AT7-BD7-BI7),0)</f>
        <v>0</v>
      </c>
      <c r="BO7" s="50">
        <f t="shared" si="11"/>
        <v>0</v>
      </c>
      <c r="BP7" s="54">
        <f t="shared" ref="BP7:BP35" si="60">BP6+1</f>
        <v>2</v>
      </c>
      <c r="BQ7" s="80">
        <f t="shared" ref="BQ7:BQ35" si="61">MAX(BQ6-BS7,0)</f>
        <v>27333177</v>
      </c>
      <c r="BR7" s="50">
        <f t="shared" ref="BR7:BR35" si="62">IF(BL7=0,BQ6*$C$40,0)</f>
        <v>0</v>
      </c>
      <c r="BS7" s="80">
        <f t="shared" ref="BS7:BS35" si="63">IF(N7+P7+T7-Z7-AE7-AJ7-AO7-AT7-BD7-BI7-BN7&gt;0,MIN(BQ6,N7+P7+T7-Z7-AE7-AJ7-AO7-AT7-BD7-BI7-BN7),0)</f>
        <v>0</v>
      </c>
      <c r="BT7" s="50">
        <f t="shared" si="12"/>
        <v>0</v>
      </c>
      <c r="BU7" s="54">
        <f t="shared" ref="BU7:BU35" si="64">BU6+1</f>
        <v>2</v>
      </c>
      <c r="BV7" s="80">
        <f t="shared" ref="BV7:BV35" si="65">MAX(BV6-BX7,0)</f>
        <v>11714219</v>
      </c>
      <c r="BW7" s="50">
        <f t="shared" ref="BW7:BW35" si="66">IF(BQ7=0,BV6*$C$43,0)</f>
        <v>0</v>
      </c>
      <c r="BX7" s="80">
        <f t="shared" ref="BX7:BX35" si="67">IF(N7+P7+T7-Z7-AE7-AJ7-AO7-AT7-BD7-BI7-BN7-BS7&gt;0,MIN(BV6,N7+P7+T7-Z7-AE7-AJ7-AO7-AT7-BD7-BI7-BN7-BS7),0)</f>
        <v>0</v>
      </c>
      <c r="BY7" s="50">
        <f t="shared" si="13"/>
        <v>0</v>
      </c>
      <c r="BZ7">
        <f t="shared" ref="BZ7:BZ35" si="68">BZ6+1</f>
        <v>2</v>
      </c>
      <c r="CA7" s="80">
        <f t="shared" ref="CA7:CA35" si="69">MAX(CA6-CC7,0)</f>
        <v>11714219</v>
      </c>
      <c r="CB7" s="50">
        <f t="shared" ref="CB7:CB35" si="70">IF(BV7=0,CA6*$C$46,0)</f>
        <v>0</v>
      </c>
      <c r="CC7" s="80">
        <f t="shared" ref="CC7:CC35" si="71">IF(N7+P7+T7-Z7-AE7-AJ7-AO7-AT7-BD7-BI7-BN7-BS7-BX7&gt;0,MIN(CA6,N7+P7+T7-Z7-AE7-AJ7-AO7-AT7-BD7-BI7-BN7-BS7-BX7),0)</f>
        <v>0</v>
      </c>
      <c r="CD7" s="50">
        <f t="shared" si="14"/>
        <v>0</v>
      </c>
      <c r="CE7" s="54">
        <f t="shared" ref="CE7:CE35" si="72">CE6+1</f>
        <v>2</v>
      </c>
      <c r="CF7" s="80">
        <f t="shared" ref="CF7:CF35" si="73">MAX(CF6-CH7,0)</f>
        <v>19523698</v>
      </c>
      <c r="CG7" s="50">
        <f t="shared" ref="CG7:CG35" si="74">IF(CA7=0,CF6*$C$49,0)</f>
        <v>0</v>
      </c>
      <c r="CH7" s="80">
        <f t="shared" ref="CH7:CH35" si="75">IF(N7+P7+T7-Z7-AE7-AJ7-AO7-AT7-BD7-BI7-BN7-BS7-BX7-CC7&gt;0,MIN(CF6,N7+P7+T7-Z7-AE7-AJ7-AO7-AT7-BD7-BI7-BN7-BS7-BX7-CC7),0)</f>
        <v>0</v>
      </c>
      <c r="CI7" s="50">
        <f t="shared" si="15"/>
        <v>0</v>
      </c>
      <c r="CJ7" s="54">
        <f t="shared" ref="CJ7:CJ35" si="76">CJ6+1</f>
        <v>2</v>
      </c>
      <c r="CK7" s="80">
        <f t="shared" ref="CK7:CK35" si="77">MAX(CK6-CM7,0)</f>
        <v>3904740</v>
      </c>
      <c r="CL7" s="50">
        <f t="shared" ref="CL7:CL35" si="78">IF(CF7=0,CK6*$C$52,0)</f>
        <v>0</v>
      </c>
      <c r="CM7" s="80">
        <f t="shared" ref="CM7:CM35" si="79">IF(N7+P7+T7-Z7-AE7-AJ7-AO7-AT7-BD7-BI7-BN7-BS7-BX7-CC7-CH7&gt;0,MIN(CK6,N7+P7+T7-Z7-AE7-AJ7-AO7-AT7-BD7-BI7-BN7-BS7-BX7-CC7-CH7),0)</f>
        <v>0</v>
      </c>
      <c r="CN7" s="50">
        <f t="shared" si="16"/>
        <v>0</v>
      </c>
      <c r="CO7">
        <f t="shared" ref="CO7:CO35" si="80">CO6+1</f>
        <v>2</v>
      </c>
      <c r="CP7" s="80">
        <f t="shared" ref="CP7:CP35" si="81">MAX(CP6-CR7,0)</f>
        <v>15618958</v>
      </c>
      <c r="CQ7" s="50">
        <f t="shared" ref="CQ7:CQ35" si="82">IF(CK7=0,CP6*$C$55,0)</f>
        <v>0</v>
      </c>
      <c r="CR7" s="80">
        <f t="shared" ref="CR7:CR35" si="83">IF(N7+P7+T7-Z7-AE7-AJ7-AO7-AT7-BD7-BI7-BN7-BS7-BX7-CC7-CH7-CM7&gt;0,MIN(CP6,N7+P7+T7-Z7-AE7-AJ7-AO7-AT7-BD7-BI7-BN7-BS7-BX7-CC7-CH7-CM7),0)</f>
        <v>0</v>
      </c>
      <c r="CS7" s="50">
        <f t="shared" si="17"/>
        <v>0</v>
      </c>
      <c r="CT7">
        <f t="shared" ref="CT7:CT35" si="84">CT6+1</f>
        <v>2</v>
      </c>
      <c r="CU7" s="80">
        <f t="shared" ref="CU7:CU35" si="85">MAX(CU6-CW7,0)</f>
        <v>7809479</v>
      </c>
      <c r="CV7" s="50">
        <f t="shared" ref="CV7:CV35" si="86">IF(CP7=0,CU6*$C$58,0)</f>
        <v>0</v>
      </c>
      <c r="CW7" s="80">
        <f t="shared" ref="CW7:CW35" si="87">IF(N7+P7+T7-Z7-AE7-AJ7-AO7-AT7-BD7-BI7-BN7-BS7-BX7-CC7-CH7-CM7-CR7&gt;0,MIN(CU6,N7+P7+T7-Z7-AE7-AJ7-AO7-AT7-BD7-BI7-BN7-BS7-BX7-CC7-CH7-CM7-CR7),0)</f>
        <v>0</v>
      </c>
      <c r="CX7" s="50">
        <f t="shared" si="18"/>
        <v>0</v>
      </c>
      <c r="CY7" s="54">
        <f t="shared" ref="CY7:CY35" si="88">CY6+1</f>
        <v>2</v>
      </c>
      <c r="CZ7" s="80">
        <f t="shared" ref="CZ7:CZ35" si="89">MAX(CZ6-DB7,0)</f>
        <v>19523699</v>
      </c>
      <c r="DA7" s="50">
        <f t="shared" ref="DA7:DA35" si="90">IF(CU7=0,CZ6*$C$61,0)</f>
        <v>0</v>
      </c>
      <c r="DB7" s="80">
        <f t="shared" ref="DB7:DB35" si="91">IF(N7+P7+T7-Z7-AE7-AJ7-AO7-AT7-BD7-BI7-BN7-BS7-BX7-CC7-CH7-CM7-CR7-CW7&gt;0,MIN(CZ6,N7+P7+T7-Z7-AE7-AJ7-AO7-AT7-BD7-BI7-BN7-BS7-BX7-CC7-CH7-CM7-CR7-CW7),0)</f>
        <v>0</v>
      </c>
      <c r="DC7" s="50">
        <f t="shared" si="19"/>
        <v>0</v>
      </c>
      <c r="DD7" s="50">
        <f t="shared" si="3"/>
        <v>628120713.19253922</v>
      </c>
      <c r="DE7" s="50">
        <f>Y7+AD7+AI7+AN7+AS7+AX7+BC7+BH7+BM7+BR7+BW7+CB7+CG7+CQ7+CV7+DA7</f>
        <v>39846043.388690062</v>
      </c>
      <c r="DF7" s="50">
        <f t="shared" ref="DF7:DF14" si="92">Z7+AE7+AJ7+AO7+AT7+AY7+BD7+BI7+BN7+BS7+BX7+CC7+CH7+CR7+CW7+DB7</f>
        <v>75403636.068559542</v>
      </c>
      <c r="DG7" s="50">
        <f t="shared" si="20"/>
        <v>115249679.45724961</v>
      </c>
      <c r="DH7" s="80">
        <f t="shared" ref="DH7:DH35" si="93">U7-DG7+(AW7*$C$28)</f>
        <v>14375713.79957178</v>
      </c>
      <c r="DI7" s="50">
        <f t="shared" ref="DI7:DI35" si="94">U7-DG7</f>
        <v>10947635.066116616</v>
      </c>
      <c r="DJ7" s="54">
        <f t="shared" ref="DJ7:DJ35" si="95">DJ6+1</f>
        <v>2</v>
      </c>
    </row>
    <row r="8" spans="1:114" x14ac:dyDescent="0.25">
      <c r="A8" s="49" t="str">
        <f>Data!A23</f>
        <v>Residual payment</v>
      </c>
      <c r="B8" s="49"/>
      <c r="C8" s="60">
        <f>C2-C27</f>
        <v>742859</v>
      </c>
      <c r="G8" s="74">
        <f t="shared" si="4"/>
        <v>3</v>
      </c>
      <c r="H8" s="75">
        <f t="shared" si="0"/>
        <v>0.12861464393827782</v>
      </c>
      <c r="I8" s="75">
        <f t="shared" si="1"/>
        <v>11.041375520295515</v>
      </c>
      <c r="J8" s="77">
        <f>0.0575*C6</f>
        <v>3.4499999999999999E-3</v>
      </c>
      <c r="K8" s="77">
        <f t="shared" ref="K8:K35" si="96">$C$10</f>
        <v>5.3E-3</v>
      </c>
      <c r="L8" s="88">
        <f>-PV($C$4,$C$3-$G8,$C$5)*(1-$J$5-$K$5)*(1-$J$6-$K$6)*(1-$J$7-$K$7)*(1-$J$8-$K$8)</f>
        <v>544828379.18507028</v>
      </c>
      <c r="M8" s="88">
        <f>-PMT($C$4,$C$3,$C$2)*(1-$J$5-$K$5)*(1-$J$6-$K$6)*(1-$J$7-$K$7)</f>
        <v>127022134.82253133</v>
      </c>
      <c r="N8" s="88">
        <f>-PV($C$4,$C$3-$G8,$C$5)*(1-$J$5-$K$5)*(1-$J$6-$K$6)*(1-$J$7-$K$7)*$J$8</f>
        <v>1896250.0965331574</v>
      </c>
      <c r="O8" s="88">
        <f t="shared" si="21"/>
        <v>-3313919.374545522</v>
      </c>
      <c r="P8" s="88">
        <f>-(PMT($C$4,$C$3,$C$2)-PV($C$4,$C$3-$G7,$C$5)*$C$4)*(1-$J$5-$K$5)*(1-$J$6-$K$6)*(1-$J$7-$K$7)</f>
        <v>77526347.474510536</v>
      </c>
      <c r="Q8" s="88">
        <f>(-PV($C$4,$C$3-$G7,$C$5)*$C$4)*(1-$J$5-$K$5)*(1-$J$6-$K$6)*(1-$J$7-$K$7)</f>
        <v>49495787.348020777</v>
      </c>
      <c r="R8" s="88">
        <f>(PV($C$4,$C$3-G7,$C$5)*$C$9)*(1-$J$5-$K$5)*(1-$J$6-$K$6)*(1-$J$7-$K$7)</f>
        <v>-865360.96531676466</v>
      </c>
      <c r="S8" s="88">
        <f t="shared" si="2"/>
        <v>544085520.18507028</v>
      </c>
      <c r="T8" s="88">
        <f t="shared" ref="T8:T35" si="97">(L6-N7)*$C$11</f>
        <v>1613817.2530740667</v>
      </c>
      <c r="U8" s="89">
        <f t="shared" si="22"/>
        <v>126352921.83227625</v>
      </c>
      <c r="W8" s="54">
        <f t="shared" si="23"/>
        <v>3</v>
      </c>
      <c r="X8" s="80">
        <f t="shared" si="24"/>
        <v>0</v>
      </c>
      <c r="Y8" s="50">
        <f t="shared" si="25"/>
        <v>723106.52213761071</v>
      </c>
      <c r="Z8" s="80">
        <f t="shared" si="26"/>
        <v>10171705.192539185</v>
      </c>
      <c r="AA8" s="80">
        <f t="shared" si="27"/>
        <v>10894811.714676796</v>
      </c>
      <c r="AB8" s="54">
        <f t="shared" si="28"/>
        <v>3</v>
      </c>
      <c r="AC8" s="80">
        <f t="shared" si="29"/>
        <v>228135930.36842144</v>
      </c>
      <c r="AD8" s="50">
        <f t="shared" si="30"/>
        <v>21925716.931200001</v>
      </c>
      <c r="AE8" s="80">
        <f t="shared" si="31"/>
        <v>70864709.63157858</v>
      </c>
      <c r="AF8" s="50">
        <f t="shared" si="32"/>
        <v>92790426.562778577</v>
      </c>
      <c r="AG8" s="54">
        <f t="shared" si="33"/>
        <v>3</v>
      </c>
      <c r="AH8" s="80">
        <f t="shared" si="34"/>
        <v>55591451</v>
      </c>
      <c r="AI8" s="50">
        <f t="shared" si="35"/>
        <v>3780774.5825100001</v>
      </c>
      <c r="AJ8" s="80">
        <f t="shared" si="36"/>
        <v>0</v>
      </c>
      <c r="AK8" s="50">
        <f t="shared" si="5"/>
        <v>3780774.5825100001</v>
      </c>
      <c r="AL8" s="54">
        <f t="shared" si="37"/>
        <v>3</v>
      </c>
      <c r="AM8" s="80">
        <f t="shared" si="38"/>
        <v>38390866</v>
      </c>
      <c r="AN8" s="50">
        <f t="shared" si="39"/>
        <v>2786025.1456199996</v>
      </c>
      <c r="AO8" s="80">
        <f t="shared" si="40"/>
        <v>0</v>
      </c>
      <c r="AP8" s="50">
        <f t="shared" si="6"/>
        <v>2786025.1456199996</v>
      </c>
      <c r="AQ8" s="54">
        <f t="shared" si="41"/>
        <v>3</v>
      </c>
      <c r="AR8" s="80">
        <f t="shared" si="42"/>
        <v>19967220</v>
      </c>
      <c r="AS8" s="50">
        <f t="shared" si="43"/>
        <v>1427256.8855999999</v>
      </c>
      <c r="AT8" s="80">
        <f t="shared" si="44"/>
        <v>0</v>
      </c>
      <c r="AU8" s="50">
        <f t="shared" si="7"/>
        <v>1427256.8855999999</v>
      </c>
      <c r="AV8" s="54">
        <f t="shared" si="45"/>
        <v>3</v>
      </c>
      <c r="AW8" s="79">
        <f t="shared" si="46"/>
        <v>544828379.18507028</v>
      </c>
      <c r="AX8" s="50">
        <f t="shared" si="47"/>
        <v>3428078.7334551644</v>
      </c>
      <c r="AY8" s="50">
        <v>0</v>
      </c>
      <c r="AZ8" s="50">
        <f t="shared" si="8"/>
        <v>3428078.7334551644</v>
      </c>
      <c r="BA8" s="54">
        <f t="shared" si="48"/>
        <v>3</v>
      </c>
      <c r="BB8" s="80">
        <f t="shared" si="49"/>
        <v>40999766</v>
      </c>
      <c r="BC8" s="50">
        <f t="shared" si="50"/>
        <v>0</v>
      </c>
      <c r="BD8" s="80">
        <f t="shared" si="51"/>
        <v>0</v>
      </c>
      <c r="BE8" s="50">
        <f t="shared" si="9"/>
        <v>0</v>
      </c>
      <c r="BF8" s="54">
        <f t="shared" si="52"/>
        <v>3</v>
      </c>
      <c r="BG8" s="80">
        <f t="shared" si="53"/>
        <v>35142657</v>
      </c>
      <c r="BH8" s="50">
        <f t="shared" si="54"/>
        <v>0</v>
      </c>
      <c r="BI8" s="80">
        <f t="shared" si="55"/>
        <v>0</v>
      </c>
      <c r="BJ8" s="50">
        <f t="shared" si="10"/>
        <v>0</v>
      </c>
      <c r="BK8" s="54">
        <f t="shared" si="56"/>
        <v>3</v>
      </c>
      <c r="BL8" s="80">
        <f t="shared" si="57"/>
        <v>11714219</v>
      </c>
      <c r="BM8" s="50">
        <f t="shared" si="58"/>
        <v>0</v>
      </c>
      <c r="BN8" s="80">
        <f t="shared" si="59"/>
        <v>0</v>
      </c>
      <c r="BO8" s="50">
        <f t="shared" si="11"/>
        <v>0</v>
      </c>
      <c r="BP8" s="54">
        <f t="shared" si="60"/>
        <v>3</v>
      </c>
      <c r="BQ8" s="80">
        <f t="shared" si="61"/>
        <v>27333177</v>
      </c>
      <c r="BR8" s="50">
        <f t="shared" si="62"/>
        <v>0</v>
      </c>
      <c r="BS8" s="80">
        <f t="shared" si="63"/>
        <v>0</v>
      </c>
      <c r="BT8" s="50">
        <f t="shared" si="12"/>
        <v>0</v>
      </c>
      <c r="BU8" s="54">
        <f t="shared" si="64"/>
        <v>3</v>
      </c>
      <c r="BV8" s="80">
        <f t="shared" si="65"/>
        <v>11714219</v>
      </c>
      <c r="BW8" s="50">
        <f t="shared" si="66"/>
        <v>0</v>
      </c>
      <c r="BX8" s="80">
        <f t="shared" si="67"/>
        <v>0</v>
      </c>
      <c r="BY8" s="50">
        <f t="shared" si="13"/>
        <v>0</v>
      </c>
      <c r="BZ8">
        <f t="shared" si="68"/>
        <v>3</v>
      </c>
      <c r="CA8" s="80">
        <f t="shared" si="69"/>
        <v>11714219</v>
      </c>
      <c r="CB8" s="50">
        <f t="shared" si="70"/>
        <v>0</v>
      </c>
      <c r="CC8" s="80">
        <f t="shared" si="71"/>
        <v>0</v>
      </c>
      <c r="CD8" s="50">
        <f t="shared" si="14"/>
        <v>0</v>
      </c>
      <c r="CE8" s="54">
        <f t="shared" si="72"/>
        <v>3</v>
      </c>
      <c r="CF8" s="80">
        <f t="shared" si="73"/>
        <v>19523698</v>
      </c>
      <c r="CG8" s="50">
        <f t="shared" si="74"/>
        <v>0</v>
      </c>
      <c r="CH8" s="80">
        <f t="shared" si="75"/>
        <v>0</v>
      </c>
      <c r="CI8" s="50">
        <f t="shared" si="15"/>
        <v>0</v>
      </c>
      <c r="CJ8" s="54">
        <f t="shared" si="76"/>
        <v>3</v>
      </c>
      <c r="CK8" s="80">
        <f t="shared" si="77"/>
        <v>3904740</v>
      </c>
      <c r="CL8" s="50">
        <f t="shared" si="78"/>
        <v>0</v>
      </c>
      <c r="CM8" s="80">
        <f t="shared" si="79"/>
        <v>0</v>
      </c>
      <c r="CN8" s="50">
        <f t="shared" si="16"/>
        <v>0</v>
      </c>
      <c r="CO8">
        <f t="shared" si="80"/>
        <v>3</v>
      </c>
      <c r="CP8" s="80">
        <f t="shared" si="81"/>
        <v>15618958</v>
      </c>
      <c r="CQ8" s="50">
        <f t="shared" si="82"/>
        <v>0</v>
      </c>
      <c r="CR8" s="80">
        <f t="shared" si="83"/>
        <v>0</v>
      </c>
      <c r="CS8" s="50">
        <f t="shared" si="17"/>
        <v>0</v>
      </c>
      <c r="CT8">
        <f t="shared" si="84"/>
        <v>3</v>
      </c>
      <c r="CU8" s="80">
        <f t="shared" si="85"/>
        <v>7809479</v>
      </c>
      <c r="CV8" s="50">
        <f t="shared" si="86"/>
        <v>0</v>
      </c>
      <c r="CW8" s="80">
        <f t="shared" si="87"/>
        <v>0</v>
      </c>
      <c r="CX8" s="50">
        <f t="shared" si="18"/>
        <v>0</v>
      </c>
      <c r="CY8" s="54">
        <f t="shared" si="88"/>
        <v>3</v>
      </c>
      <c r="CZ8" s="80">
        <f t="shared" si="89"/>
        <v>19523699</v>
      </c>
      <c r="DA8" s="50">
        <f t="shared" si="90"/>
        <v>0</v>
      </c>
      <c r="DB8" s="80">
        <f t="shared" si="91"/>
        <v>0</v>
      </c>
      <c r="DC8" s="50">
        <f t="shared" si="19"/>
        <v>0</v>
      </c>
      <c r="DD8" s="50">
        <f t="shared" si="3"/>
        <v>547084298.36842144</v>
      </c>
      <c r="DE8" s="50">
        <f>Y8+AD8+AI8+AN8+AS8+AX8+BC8+BH8+BM8+BR8+BW8+CB8+CG8+CQ8+CV8+DA8</f>
        <v>34070958.800522774</v>
      </c>
      <c r="DF8" s="50">
        <f t="shared" si="92"/>
        <v>81036414.824117765</v>
      </c>
      <c r="DG8" s="50">
        <f t="shared" si="20"/>
        <v>115107373.62464054</v>
      </c>
      <c r="DH8" s="80">
        <f t="shared" si="93"/>
        <v>14223580.128261309</v>
      </c>
      <c r="DI8" s="50">
        <f t="shared" si="94"/>
        <v>11245548.207635716</v>
      </c>
      <c r="DJ8" s="54">
        <f t="shared" si="95"/>
        <v>3</v>
      </c>
    </row>
    <row r="9" spans="1:114" x14ac:dyDescent="0.25">
      <c r="A9" s="49" t="str">
        <f>Data!A24</f>
        <v>Servicing</v>
      </c>
      <c r="B9" s="49"/>
      <c r="C9" s="90">
        <f>Data!C24</f>
        <v>1.3798E-3</v>
      </c>
      <c r="G9" s="74">
        <f t="shared" si="4"/>
        <v>4</v>
      </c>
      <c r="H9" s="75">
        <f t="shared" si="0"/>
        <v>0.13876491163788671</v>
      </c>
      <c r="I9" s="75">
        <f t="shared" si="1"/>
        <v>10.912760876357238</v>
      </c>
      <c r="J9" s="77">
        <f t="shared" ref="J9:J35" si="98">0.06*$C$6</f>
        <v>3.5999999999999999E-3</v>
      </c>
      <c r="K9" s="77">
        <f t="shared" si="96"/>
        <v>5.3E-3</v>
      </c>
      <c r="L9" s="88">
        <f>-PV($C$4,$C$3-$G9,$C$5)*(1-$J$5-$K$5)*(1-$J$6-$K$6)*(1-$J$7-$K$7)*(1-$J$8-$K$8)*(1-$J$9-$K$9)^($G9-3)</f>
        <v>457804495.38834673</v>
      </c>
      <c r="M9" s="88">
        <f>-PMT($C$4,$C$3,$C$2)*(1-$J$5-$K$5)*(1-$J$6-$K$6)*(1-$J$7-$K$7)*(1-$J$8-$K$8)</f>
        <v>125910691.14283419</v>
      </c>
      <c r="N9" s="88">
        <f>-PV($C$4,$C$3-$G9,$C$5)*(1-$J$5-$K$5)*(1-$J$6-$K$6)*(1-$J$7-$K$7)*(1-$J$8-$K$8)*$J$9</f>
        <v>1662895.9574190779</v>
      </c>
      <c r="O9" s="88">
        <f t="shared" si="21"/>
        <v>-2878777.0611065514</v>
      </c>
      <c r="P9" s="88">
        <f>-(PMT($C$4,$C$3,$C$2)-PV($C$4,$C$3-$G8,$C$5)*$C$4)*(1-$J$5-$K$5)*(1-$J$6-$K$6)*(1-$J$7-$K$7)*(1-$J$8-$K$8)</f>
        <v>82912835.45754844</v>
      </c>
      <c r="Q9" s="88">
        <f>(-PV($C$4,$C$3-$G8,$C$5)*$C$4)*(1-$J$5-$K$5)*(1-$J$6-$K$6)*(1-$J$7-$K$7)*(1-$J$8-$K$8)</f>
        <v>42997855.685285747</v>
      </c>
      <c r="R9" s="88">
        <f>(PV($C$4,$C$3-G8,$C$5)*$C$9)*(1-$J$5-$K$5)*(1-$J$6-$K$6)*(1-$J$7-$K$7)*(1-$J$8-$K$8)</f>
        <v>-751754.19759955991</v>
      </c>
      <c r="S9" s="88">
        <f t="shared" si="2"/>
        <v>457061636.38834673</v>
      </c>
      <c r="T9" s="88">
        <f t="shared" si="97"/>
        <v>1438115.9549914529</v>
      </c>
      <c r="U9" s="89">
        <f t="shared" si="22"/>
        <v>125381171.79653861</v>
      </c>
      <c r="W9" s="54">
        <f t="shared" si="23"/>
        <v>4</v>
      </c>
      <c r="X9" s="80">
        <f t="shared" si="24"/>
        <v>0</v>
      </c>
      <c r="Y9" s="50">
        <f t="shared" si="25"/>
        <v>0</v>
      </c>
      <c r="Z9" s="80">
        <f t="shared" si="26"/>
        <v>0</v>
      </c>
      <c r="AA9" s="80">
        <f t="shared" si="27"/>
        <v>0</v>
      </c>
      <c r="AB9" s="54">
        <f t="shared" si="28"/>
        <v>4</v>
      </c>
      <c r="AC9" s="80">
        <f t="shared" si="29"/>
        <v>142122082.99846244</v>
      </c>
      <c r="AD9" s="50">
        <f t="shared" si="30"/>
        <v>16729207.773916345</v>
      </c>
      <c r="AE9" s="80">
        <f t="shared" si="31"/>
        <v>86013847.369958982</v>
      </c>
      <c r="AF9" s="50">
        <f t="shared" si="32"/>
        <v>102743055.14387533</v>
      </c>
      <c r="AG9" s="54">
        <f t="shared" si="33"/>
        <v>4</v>
      </c>
      <c r="AH9" s="80">
        <f t="shared" si="34"/>
        <v>55591451</v>
      </c>
      <c r="AI9" s="50">
        <f t="shared" si="35"/>
        <v>3780774.5825100001</v>
      </c>
      <c r="AJ9" s="80">
        <f t="shared" si="36"/>
        <v>0</v>
      </c>
      <c r="AK9" s="50">
        <f t="shared" si="5"/>
        <v>3780774.5825100001</v>
      </c>
      <c r="AL9" s="54">
        <f t="shared" si="37"/>
        <v>4</v>
      </c>
      <c r="AM9" s="80">
        <f t="shared" si="38"/>
        <v>38390866</v>
      </c>
      <c r="AN9" s="50">
        <f t="shared" si="39"/>
        <v>2786025.1456199996</v>
      </c>
      <c r="AO9" s="80">
        <f t="shared" si="40"/>
        <v>0</v>
      </c>
      <c r="AP9" s="50">
        <f t="shared" si="6"/>
        <v>2786025.1456199996</v>
      </c>
      <c r="AQ9" s="54">
        <f t="shared" si="41"/>
        <v>4</v>
      </c>
      <c r="AR9" s="80">
        <f t="shared" si="42"/>
        <v>19967220</v>
      </c>
      <c r="AS9" s="50">
        <f t="shared" si="43"/>
        <v>1427256.8855999999</v>
      </c>
      <c r="AT9" s="80">
        <f t="shared" si="44"/>
        <v>0</v>
      </c>
      <c r="AU9" s="50">
        <f t="shared" si="7"/>
        <v>1427256.8855999999</v>
      </c>
      <c r="AV9" s="54">
        <f t="shared" si="45"/>
        <v>4</v>
      </c>
      <c r="AW9" s="79">
        <f t="shared" si="46"/>
        <v>457804495.38834673</v>
      </c>
      <c r="AX9" s="50">
        <f t="shared" si="47"/>
        <v>2978031.9206255944</v>
      </c>
      <c r="AY9" s="50">
        <v>0</v>
      </c>
      <c r="AZ9" s="50">
        <f t="shared" si="8"/>
        <v>2978031.9206255944</v>
      </c>
      <c r="BA9" s="54">
        <f t="shared" si="48"/>
        <v>4</v>
      </c>
      <c r="BB9" s="80">
        <f t="shared" si="49"/>
        <v>40999766</v>
      </c>
      <c r="BC9" s="50">
        <f t="shared" si="50"/>
        <v>0</v>
      </c>
      <c r="BD9" s="80">
        <f t="shared" si="51"/>
        <v>0</v>
      </c>
      <c r="BE9" s="50">
        <f t="shared" si="9"/>
        <v>0</v>
      </c>
      <c r="BF9" s="54">
        <f t="shared" si="52"/>
        <v>4</v>
      </c>
      <c r="BG9" s="80">
        <f t="shared" si="53"/>
        <v>35142657</v>
      </c>
      <c r="BH9" s="50">
        <f t="shared" si="54"/>
        <v>0</v>
      </c>
      <c r="BI9" s="80">
        <f t="shared" si="55"/>
        <v>0</v>
      </c>
      <c r="BJ9" s="50">
        <f t="shared" si="10"/>
        <v>0</v>
      </c>
      <c r="BK9" s="54">
        <f t="shared" si="56"/>
        <v>4</v>
      </c>
      <c r="BL9" s="80">
        <f t="shared" si="57"/>
        <v>11714219</v>
      </c>
      <c r="BM9" s="50">
        <f t="shared" si="58"/>
        <v>0</v>
      </c>
      <c r="BN9" s="80">
        <f t="shared" si="59"/>
        <v>0</v>
      </c>
      <c r="BO9" s="50">
        <f t="shared" si="11"/>
        <v>0</v>
      </c>
      <c r="BP9" s="54">
        <f t="shared" si="60"/>
        <v>4</v>
      </c>
      <c r="BQ9" s="80">
        <f t="shared" si="61"/>
        <v>27333177</v>
      </c>
      <c r="BR9" s="50">
        <f t="shared" si="62"/>
        <v>0</v>
      </c>
      <c r="BS9" s="80">
        <f t="shared" si="63"/>
        <v>0</v>
      </c>
      <c r="BT9" s="50">
        <f t="shared" si="12"/>
        <v>0</v>
      </c>
      <c r="BU9" s="54">
        <f t="shared" si="64"/>
        <v>4</v>
      </c>
      <c r="BV9" s="80">
        <f t="shared" si="65"/>
        <v>11714219</v>
      </c>
      <c r="BW9" s="50">
        <f t="shared" si="66"/>
        <v>0</v>
      </c>
      <c r="BX9" s="80">
        <f t="shared" si="67"/>
        <v>0</v>
      </c>
      <c r="BY9" s="50">
        <f t="shared" si="13"/>
        <v>0</v>
      </c>
      <c r="BZ9">
        <f t="shared" si="68"/>
        <v>4</v>
      </c>
      <c r="CA9" s="80">
        <f t="shared" si="69"/>
        <v>11714219</v>
      </c>
      <c r="CB9" s="50">
        <f t="shared" si="70"/>
        <v>0</v>
      </c>
      <c r="CC9" s="80">
        <f t="shared" si="71"/>
        <v>0</v>
      </c>
      <c r="CD9" s="50">
        <f t="shared" si="14"/>
        <v>0</v>
      </c>
      <c r="CE9" s="54">
        <f t="shared" si="72"/>
        <v>4</v>
      </c>
      <c r="CF9" s="80">
        <f t="shared" si="73"/>
        <v>19523698</v>
      </c>
      <c r="CG9" s="50">
        <f t="shared" si="74"/>
        <v>0</v>
      </c>
      <c r="CH9" s="80">
        <f t="shared" si="75"/>
        <v>0</v>
      </c>
      <c r="CI9" s="50">
        <f t="shared" si="15"/>
        <v>0</v>
      </c>
      <c r="CJ9" s="54">
        <f t="shared" si="76"/>
        <v>4</v>
      </c>
      <c r="CK9" s="80">
        <f t="shared" si="77"/>
        <v>3904740</v>
      </c>
      <c r="CL9" s="50">
        <f t="shared" si="78"/>
        <v>0</v>
      </c>
      <c r="CM9" s="80">
        <f t="shared" si="79"/>
        <v>0</v>
      </c>
      <c r="CN9" s="50">
        <f t="shared" si="16"/>
        <v>0</v>
      </c>
      <c r="CO9">
        <f t="shared" si="80"/>
        <v>4</v>
      </c>
      <c r="CP9" s="80">
        <f t="shared" si="81"/>
        <v>15618958</v>
      </c>
      <c r="CQ9" s="50">
        <f t="shared" si="82"/>
        <v>0</v>
      </c>
      <c r="CR9" s="80">
        <f t="shared" si="83"/>
        <v>0</v>
      </c>
      <c r="CS9" s="50">
        <f t="shared" si="17"/>
        <v>0</v>
      </c>
      <c r="CT9">
        <f t="shared" si="84"/>
        <v>4</v>
      </c>
      <c r="CU9" s="80">
        <f t="shared" si="85"/>
        <v>7809479</v>
      </c>
      <c r="CV9" s="50">
        <f t="shared" si="86"/>
        <v>0</v>
      </c>
      <c r="CW9" s="80">
        <f t="shared" si="87"/>
        <v>0</v>
      </c>
      <c r="CX9" s="50">
        <f t="shared" si="18"/>
        <v>0</v>
      </c>
      <c r="CY9" s="54">
        <f t="shared" si="88"/>
        <v>4</v>
      </c>
      <c r="CZ9" s="80">
        <f t="shared" si="89"/>
        <v>19523699</v>
      </c>
      <c r="DA9" s="50">
        <f t="shared" si="90"/>
        <v>0</v>
      </c>
      <c r="DB9" s="80">
        <f t="shared" si="91"/>
        <v>0</v>
      </c>
      <c r="DC9" s="50">
        <f t="shared" si="19"/>
        <v>0</v>
      </c>
      <c r="DD9" s="50">
        <f t="shared" si="3"/>
        <v>461070450.99846244</v>
      </c>
      <c r="DE9" s="50">
        <f t="shared" ref="DE9:DE14" si="99">Y9+AD9+AI9+AN9+AS9+AX9+BC9+BH9+BM9+BR9+BW9+CB9+CG9+CQ9+CV9+DA9</f>
        <v>27701296.308271937</v>
      </c>
      <c r="DF9" s="50">
        <f t="shared" si="92"/>
        <v>86013847.369958982</v>
      </c>
      <c r="DG9" s="50">
        <f t="shared" si="20"/>
        <v>113715143.67823091</v>
      </c>
      <c r="DH9" s="80">
        <f t="shared" si="93"/>
        <v>14168387.490100399</v>
      </c>
      <c r="DI9" s="50">
        <f t="shared" si="94"/>
        <v>11666028.118307695</v>
      </c>
      <c r="DJ9" s="54">
        <f t="shared" si="95"/>
        <v>4</v>
      </c>
    </row>
    <row r="10" spans="1:114" x14ac:dyDescent="0.25">
      <c r="A10" s="49" t="s">
        <v>107</v>
      </c>
      <c r="B10" s="49"/>
      <c r="C10" s="90">
        <f>0.53%</f>
        <v>5.3E-3</v>
      </c>
      <c r="D10" s="99" t="s">
        <v>108</v>
      </c>
      <c r="G10" s="74">
        <f t="shared" si="4"/>
        <v>5</v>
      </c>
      <c r="H10" s="75">
        <f t="shared" si="0"/>
        <v>0.14971623846434876</v>
      </c>
      <c r="I10" s="75">
        <f t="shared" si="1"/>
        <v>10.773995964719351</v>
      </c>
      <c r="J10" s="77">
        <f t="shared" si="98"/>
        <v>3.5999999999999999E-3</v>
      </c>
      <c r="K10" s="77">
        <f t="shared" si="96"/>
        <v>5.3E-3</v>
      </c>
      <c r="L10" s="88">
        <f t="shared" ref="L10:L35" si="100">-PV($C$4,$C$3-$G10,$C$5)*(1-$J$5-$K$5)*(1-$J$6-$K$6)*(1-$J$7-$K$7)*(1-$J$8-$K$8)*(1-$J10-$K10)^($G10-3)</f>
        <v>365858955.54519469</v>
      </c>
      <c r="M10" s="88">
        <f>-PMT($C$4,$C$3,$C$2)*(1-$J$5-$K$5)*(1-$J$6-$K$6)*(1-$J$7-$K$7)*(1-$J$8-$K$8)*(1-$J9-$K9)^($G10-4)</f>
        <v>124790085.99166296</v>
      </c>
      <c r="N10" s="88">
        <f t="shared" ref="N10:N35" si="101">-PV($C$4,$C$3-$G10,$C$5)*(1-$J$5-$K$5)*(1-$J$6-$K$6)*(1-$J$7-$K$7)*(1-$J$8-$K$8)*(1-$J9-$K9)^($G10-4)*$J$10</f>
        <v>1328919.6246218351</v>
      </c>
      <c r="O10" s="88">
        <f t="shared" si="21"/>
        <v>-2419320.551547742</v>
      </c>
      <c r="P10" s="88">
        <f t="shared" ref="P10:P35" si="102">-(PMT($C$4,$C$3,$C$2)-PV($C$4,$C$3-$G9,$C$5)*$C$4)*(1-$J$5-$K$5)*(1-$J$6-$K$6)*(1-$J$7-$K$7)*(1-$J$8-$K$8)*(1-$J9-$K9)^($G10-4)</f>
        <v>88660155.215614647</v>
      </c>
      <c r="Q10" s="88">
        <f t="shared" ref="Q10:Q35" si="103">(-PV($C$4,$C$3-$G9,$C$5)*$C$4)*(1-$J$5-$K$5)*(1-$J$6-$K$6)*(1-$J$7-$K$7)*(1-$J$8-$K$8)*(1-$J9-$K9)^($G10-4)</f>
        <v>36129930.776048325</v>
      </c>
      <c r="R10" s="88">
        <f t="shared" ref="R10:R35" si="104">(PV($C$4,$C$3-G9,$C$5)*$C$9)*(1-$J$5-$K$5)*(1-$J$6-$K$6)*(1-$J$7-$K$7)*(1-$J$8-$K$8)*(1-$J$9-$K$9)^($G10-4)</f>
        <v>-631678.64273684088</v>
      </c>
      <c r="S10" s="88">
        <f t="shared" si="2"/>
        <v>365116096.54519469</v>
      </c>
      <c r="T10" s="88">
        <f t="shared" si="97"/>
        <v>1249280.6114235979</v>
      </c>
      <c r="U10" s="89">
        <f t="shared" si="22"/>
        <v>124317287.03342381</v>
      </c>
      <c r="W10" s="54">
        <f t="shared" si="23"/>
        <v>5</v>
      </c>
      <c r="X10" s="80">
        <f t="shared" si="24"/>
        <v>0</v>
      </c>
      <c r="Y10" s="50">
        <f t="shared" si="25"/>
        <v>0</v>
      </c>
      <c r="Z10" s="80">
        <f t="shared" si="26"/>
        <v>0</v>
      </c>
      <c r="AA10" s="80">
        <f t="shared" si="27"/>
        <v>0</v>
      </c>
      <c r="AB10" s="54">
        <f t="shared" si="28"/>
        <v>5</v>
      </c>
      <c r="AC10" s="80">
        <f t="shared" si="29"/>
        <v>50883727.546802357</v>
      </c>
      <c r="AD10" s="50">
        <f t="shared" si="30"/>
        <v>10421812.346277252</v>
      </c>
      <c r="AE10" s="80">
        <f t="shared" si="31"/>
        <v>91238355.451660082</v>
      </c>
      <c r="AF10" s="50">
        <f t="shared" si="32"/>
        <v>101660167.79793733</v>
      </c>
      <c r="AG10" s="54">
        <f t="shared" si="33"/>
        <v>5</v>
      </c>
      <c r="AH10" s="80">
        <f t="shared" si="34"/>
        <v>55591451</v>
      </c>
      <c r="AI10" s="50">
        <f t="shared" si="35"/>
        <v>3780774.5825100001</v>
      </c>
      <c r="AJ10" s="80">
        <f t="shared" si="36"/>
        <v>0</v>
      </c>
      <c r="AK10" s="50">
        <f t="shared" si="5"/>
        <v>3780774.5825100001</v>
      </c>
      <c r="AL10" s="54">
        <f t="shared" si="37"/>
        <v>5</v>
      </c>
      <c r="AM10" s="80">
        <f t="shared" si="38"/>
        <v>38390866</v>
      </c>
      <c r="AN10" s="50">
        <f t="shared" si="39"/>
        <v>2786025.1456199996</v>
      </c>
      <c r="AO10" s="80">
        <f t="shared" si="40"/>
        <v>0</v>
      </c>
      <c r="AP10" s="50">
        <f t="shared" si="6"/>
        <v>2786025.1456199996</v>
      </c>
      <c r="AQ10" s="54">
        <f t="shared" si="41"/>
        <v>5</v>
      </c>
      <c r="AR10" s="80">
        <f t="shared" si="42"/>
        <v>19967220</v>
      </c>
      <c r="AS10" s="50">
        <f t="shared" si="43"/>
        <v>1427256.8855999999</v>
      </c>
      <c r="AT10" s="80">
        <f t="shared" si="44"/>
        <v>0</v>
      </c>
      <c r="AU10" s="50">
        <f t="shared" si="7"/>
        <v>1427256.8855999999</v>
      </c>
      <c r="AV10" s="54">
        <f t="shared" si="45"/>
        <v>5</v>
      </c>
      <c r="AW10" s="79">
        <f t="shared" si="46"/>
        <v>365858955.54519469</v>
      </c>
      <c r="AX10" s="50">
        <f t="shared" si="47"/>
        <v>2502359.3717927034</v>
      </c>
      <c r="AY10" s="50">
        <v>0</v>
      </c>
      <c r="AZ10" s="50">
        <f t="shared" si="8"/>
        <v>2502359.3717927034</v>
      </c>
      <c r="BA10" s="54">
        <f t="shared" si="48"/>
        <v>5</v>
      </c>
      <c r="BB10" s="80">
        <f t="shared" si="49"/>
        <v>40999766</v>
      </c>
      <c r="BC10" s="50">
        <f t="shared" si="50"/>
        <v>0</v>
      </c>
      <c r="BD10" s="80">
        <f t="shared" si="51"/>
        <v>0</v>
      </c>
      <c r="BE10" s="50">
        <f t="shared" si="9"/>
        <v>0</v>
      </c>
      <c r="BF10" s="54">
        <f t="shared" si="52"/>
        <v>5</v>
      </c>
      <c r="BG10" s="80">
        <f t="shared" si="53"/>
        <v>35142657</v>
      </c>
      <c r="BH10" s="50">
        <f t="shared" si="54"/>
        <v>0</v>
      </c>
      <c r="BI10" s="80">
        <f t="shared" si="55"/>
        <v>0</v>
      </c>
      <c r="BJ10" s="50">
        <f t="shared" si="10"/>
        <v>0</v>
      </c>
      <c r="BK10" s="54">
        <f t="shared" si="56"/>
        <v>5</v>
      </c>
      <c r="BL10" s="80">
        <f t="shared" si="57"/>
        <v>11714219</v>
      </c>
      <c r="BM10" s="50">
        <f t="shared" si="58"/>
        <v>0</v>
      </c>
      <c r="BN10" s="80">
        <f t="shared" si="59"/>
        <v>0</v>
      </c>
      <c r="BO10" s="50">
        <f t="shared" si="11"/>
        <v>0</v>
      </c>
      <c r="BP10" s="54">
        <f t="shared" si="60"/>
        <v>5</v>
      </c>
      <c r="BQ10" s="80">
        <f t="shared" si="61"/>
        <v>27333177</v>
      </c>
      <c r="BR10" s="50">
        <f t="shared" si="62"/>
        <v>0</v>
      </c>
      <c r="BS10" s="80">
        <f t="shared" si="63"/>
        <v>0</v>
      </c>
      <c r="BT10" s="50">
        <f t="shared" si="12"/>
        <v>0</v>
      </c>
      <c r="BU10" s="54">
        <f t="shared" si="64"/>
        <v>5</v>
      </c>
      <c r="BV10" s="80">
        <f t="shared" si="65"/>
        <v>11714219</v>
      </c>
      <c r="BW10" s="50">
        <f t="shared" si="66"/>
        <v>0</v>
      </c>
      <c r="BX10" s="80">
        <f t="shared" si="67"/>
        <v>0</v>
      </c>
      <c r="BY10" s="50">
        <f t="shared" si="13"/>
        <v>0</v>
      </c>
      <c r="BZ10">
        <f t="shared" si="68"/>
        <v>5</v>
      </c>
      <c r="CA10" s="80">
        <f t="shared" si="69"/>
        <v>11714219</v>
      </c>
      <c r="CB10" s="50">
        <f t="shared" si="70"/>
        <v>0</v>
      </c>
      <c r="CC10" s="80">
        <f t="shared" si="71"/>
        <v>0</v>
      </c>
      <c r="CD10" s="50">
        <f t="shared" si="14"/>
        <v>0</v>
      </c>
      <c r="CE10" s="54">
        <f t="shared" si="72"/>
        <v>5</v>
      </c>
      <c r="CF10" s="80">
        <f t="shared" si="73"/>
        <v>19523698</v>
      </c>
      <c r="CG10" s="50">
        <f t="shared" si="74"/>
        <v>0</v>
      </c>
      <c r="CH10" s="80">
        <f t="shared" si="75"/>
        <v>0</v>
      </c>
      <c r="CI10" s="50">
        <f t="shared" si="15"/>
        <v>0</v>
      </c>
      <c r="CJ10" s="54">
        <f t="shared" si="76"/>
        <v>5</v>
      </c>
      <c r="CK10" s="80">
        <f t="shared" si="77"/>
        <v>3904740</v>
      </c>
      <c r="CL10" s="50">
        <f t="shared" si="78"/>
        <v>0</v>
      </c>
      <c r="CM10" s="80">
        <f t="shared" si="79"/>
        <v>0</v>
      </c>
      <c r="CN10" s="50">
        <f t="shared" si="16"/>
        <v>0</v>
      </c>
      <c r="CO10">
        <f t="shared" si="80"/>
        <v>5</v>
      </c>
      <c r="CP10" s="80">
        <f t="shared" si="81"/>
        <v>15618958</v>
      </c>
      <c r="CQ10" s="50">
        <f t="shared" si="82"/>
        <v>0</v>
      </c>
      <c r="CR10" s="80">
        <f t="shared" si="83"/>
        <v>0</v>
      </c>
      <c r="CS10" s="50">
        <f t="shared" si="17"/>
        <v>0</v>
      </c>
      <c r="CT10">
        <f t="shared" si="84"/>
        <v>5</v>
      </c>
      <c r="CU10" s="80">
        <f t="shared" si="85"/>
        <v>7809479</v>
      </c>
      <c r="CV10" s="50">
        <f t="shared" si="86"/>
        <v>0</v>
      </c>
      <c r="CW10" s="80">
        <f t="shared" si="87"/>
        <v>0</v>
      </c>
      <c r="CX10" s="50">
        <f t="shared" si="18"/>
        <v>0</v>
      </c>
      <c r="CY10" s="54">
        <f t="shared" si="88"/>
        <v>5</v>
      </c>
      <c r="CZ10" s="80">
        <f t="shared" si="89"/>
        <v>19523699</v>
      </c>
      <c r="DA10" s="50">
        <f t="shared" si="90"/>
        <v>0</v>
      </c>
      <c r="DB10" s="80">
        <f t="shared" si="91"/>
        <v>0</v>
      </c>
      <c r="DC10" s="50">
        <f t="shared" si="19"/>
        <v>0</v>
      </c>
      <c r="DD10" s="50">
        <f t="shared" si="3"/>
        <v>369832095.54680234</v>
      </c>
      <c r="DE10" s="50">
        <f t="shared" si="99"/>
        <v>20918228.331799954</v>
      </c>
      <c r="DF10" s="50">
        <f t="shared" si="92"/>
        <v>91238355.451660082</v>
      </c>
      <c r="DG10" s="50">
        <f t="shared" si="20"/>
        <v>112156583.78346004</v>
      </c>
      <c r="DH10" s="80">
        <f t="shared" si="93"/>
        <v>14160488.30097381</v>
      </c>
      <c r="DI10" s="50">
        <f t="shared" si="94"/>
        <v>12160703.249963775</v>
      </c>
      <c r="DJ10" s="54">
        <f t="shared" si="95"/>
        <v>5</v>
      </c>
    </row>
    <row r="11" spans="1:114" x14ac:dyDescent="0.25">
      <c r="A11" s="49" t="str">
        <f>Data!A26</f>
        <v>Periodic Recovery Assumption (%)</v>
      </c>
      <c r="B11" s="49"/>
      <c r="C11" s="90">
        <f>0.23%</f>
        <v>2.3E-3</v>
      </c>
      <c r="D11" s="99" t="s">
        <v>109</v>
      </c>
      <c r="G11" s="74">
        <f t="shared" si="4"/>
        <v>6</v>
      </c>
      <c r="H11" s="75">
        <f t="shared" si="0"/>
        <v>0.16153184400395518</v>
      </c>
      <c r="I11" s="75">
        <f t="shared" si="1"/>
        <v>10.624279726255002</v>
      </c>
      <c r="J11" s="77">
        <f t="shared" si="98"/>
        <v>3.5999999999999999E-3</v>
      </c>
      <c r="K11" s="77">
        <f t="shared" si="96"/>
        <v>5.3E-3</v>
      </c>
      <c r="L11" s="88">
        <f t="shared" si="100"/>
        <v>268640717.58867884</v>
      </c>
      <c r="M11" s="88">
        <f t="shared" ref="M11:M35" si="105">-PMT($C$4,$C$3,$C$2)*(1-$J$5-$K$5)*(1-$J$6-$K$6)*(1-$J$7-$K$7)*(1-$J$8-$K$8)*(1-J10-K10)^($G11-4)</f>
        <v>123679454.22633715</v>
      </c>
      <c r="N11" s="88">
        <f t="shared" si="101"/>
        <v>975791.12432574283</v>
      </c>
      <c r="O11" s="88">
        <f t="shared" si="21"/>
        <v>-1933880.7714306053</v>
      </c>
      <c r="P11" s="88">
        <f t="shared" si="102"/>
        <v>94805865.454710394</v>
      </c>
      <c r="Q11" s="88">
        <f t="shared" si="103"/>
        <v>28873588.771626767</v>
      </c>
      <c r="R11" s="88">
        <f t="shared" si="104"/>
        <v>-504812.18686125963</v>
      </c>
      <c r="S11" s="88">
        <f t="shared" si="2"/>
        <v>267897858.58867884</v>
      </c>
      <c r="T11" s="88">
        <f t="shared" si="97"/>
        <v>1049893.8242565673</v>
      </c>
      <c r="U11" s="89">
        <f t="shared" si="22"/>
        <v>123266446.21662761</v>
      </c>
      <c r="W11" s="54">
        <f t="shared" si="23"/>
        <v>6</v>
      </c>
      <c r="X11" s="80">
        <f t="shared" si="24"/>
        <v>0</v>
      </c>
      <c r="Y11" s="50">
        <f t="shared" si="25"/>
        <v>0</v>
      </c>
      <c r="Z11" s="80">
        <f t="shared" si="26"/>
        <v>0</v>
      </c>
      <c r="AA11" s="80">
        <f t="shared" si="27"/>
        <v>0</v>
      </c>
      <c r="AB11" s="54">
        <f t="shared" si="28"/>
        <v>6</v>
      </c>
      <c r="AC11" s="80">
        <f t="shared" si="29"/>
        <v>0</v>
      </c>
      <c r="AD11" s="50">
        <f t="shared" si="30"/>
        <v>3731303.741007017</v>
      </c>
      <c r="AE11" s="80">
        <f t="shared" si="31"/>
        <v>50883727.546802357</v>
      </c>
      <c r="AF11" s="50">
        <f t="shared" si="32"/>
        <v>54615031.287809372</v>
      </c>
      <c r="AG11" s="54">
        <f t="shared" si="33"/>
        <v>6</v>
      </c>
      <c r="AH11" s="80">
        <f t="shared" si="34"/>
        <v>10693521.967766225</v>
      </c>
      <c r="AI11" s="50">
        <f t="shared" si="35"/>
        <v>3780774.5825100001</v>
      </c>
      <c r="AJ11" s="80">
        <f t="shared" si="36"/>
        <v>44897929.032233775</v>
      </c>
      <c r="AK11" s="50">
        <f t="shared" si="5"/>
        <v>48678703.614743777</v>
      </c>
      <c r="AL11" s="54">
        <f t="shared" si="37"/>
        <v>6</v>
      </c>
      <c r="AM11" s="80">
        <f t="shared" si="38"/>
        <v>37340972.175743431</v>
      </c>
      <c r="AN11" s="50">
        <f t="shared" si="39"/>
        <v>2786025.1456199996</v>
      </c>
      <c r="AO11" s="80">
        <f t="shared" si="40"/>
        <v>1049893.8242565691</v>
      </c>
      <c r="AP11" s="50">
        <f t="shared" si="6"/>
        <v>3835918.9698765688</v>
      </c>
      <c r="AQ11" s="54">
        <f t="shared" si="41"/>
        <v>6</v>
      </c>
      <c r="AR11" s="80">
        <f t="shared" si="42"/>
        <v>19967220</v>
      </c>
      <c r="AS11" s="50">
        <f t="shared" si="43"/>
        <v>1427256.8855999999</v>
      </c>
      <c r="AT11" s="80">
        <f t="shared" si="44"/>
        <v>0</v>
      </c>
      <c r="AU11" s="50">
        <f t="shared" si="7"/>
        <v>1427256.8855999999</v>
      </c>
      <c r="AV11" s="54">
        <f t="shared" si="45"/>
        <v>6</v>
      </c>
      <c r="AW11" s="79">
        <f t="shared" si="46"/>
        <v>268640717.58867884</v>
      </c>
      <c r="AX11" s="50">
        <f t="shared" si="47"/>
        <v>1999785.0510100343</v>
      </c>
      <c r="AY11" s="50">
        <v>0</v>
      </c>
      <c r="AZ11" s="50">
        <f t="shared" si="8"/>
        <v>1999785.0510100343</v>
      </c>
      <c r="BA11" s="54">
        <f t="shared" si="48"/>
        <v>6</v>
      </c>
      <c r="BB11" s="80">
        <f t="shared" si="49"/>
        <v>40999766</v>
      </c>
      <c r="BC11" s="50">
        <f t="shared" si="50"/>
        <v>0</v>
      </c>
      <c r="BD11" s="80">
        <f t="shared" si="51"/>
        <v>0</v>
      </c>
      <c r="BE11" s="50">
        <f t="shared" si="9"/>
        <v>0</v>
      </c>
      <c r="BF11" s="54">
        <f t="shared" si="52"/>
        <v>6</v>
      </c>
      <c r="BG11" s="80">
        <f t="shared" si="53"/>
        <v>35142657</v>
      </c>
      <c r="BH11" s="50">
        <f t="shared" si="54"/>
        <v>0</v>
      </c>
      <c r="BI11" s="80">
        <f t="shared" si="55"/>
        <v>0</v>
      </c>
      <c r="BJ11" s="50">
        <f t="shared" si="10"/>
        <v>0</v>
      </c>
      <c r="BK11" s="54">
        <f t="shared" si="56"/>
        <v>6</v>
      </c>
      <c r="BL11" s="80">
        <f t="shared" si="57"/>
        <v>11714219</v>
      </c>
      <c r="BM11" s="50">
        <f t="shared" si="58"/>
        <v>0</v>
      </c>
      <c r="BN11" s="80">
        <f t="shared" si="59"/>
        <v>0</v>
      </c>
      <c r="BO11" s="50">
        <f t="shared" si="11"/>
        <v>0</v>
      </c>
      <c r="BP11" s="54">
        <f t="shared" si="60"/>
        <v>6</v>
      </c>
      <c r="BQ11" s="80">
        <f t="shared" si="61"/>
        <v>27333177</v>
      </c>
      <c r="BR11" s="50">
        <f t="shared" si="62"/>
        <v>0</v>
      </c>
      <c r="BS11" s="80">
        <f t="shared" si="63"/>
        <v>0</v>
      </c>
      <c r="BT11" s="50">
        <f t="shared" si="12"/>
        <v>0</v>
      </c>
      <c r="BU11" s="54">
        <f t="shared" si="64"/>
        <v>6</v>
      </c>
      <c r="BV11" s="80">
        <f t="shared" si="65"/>
        <v>11714219</v>
      </c>
      <c r="BW11" s="50">
        <f t="shared" si="66"/>
        <v>0</v>
      </c>
      <c r="BX11" s="80">
        <f t="shared" si="67"/>
        <v>0</v>
      </c>
      <c r="BY11" s="50">
        <f t="shared" si="13"/>
        <v>0</v>
      </c>
      <c r="BZ11">
        <f t="shared" si="68"/>
        <v>6</v>
      </c>
      <c r="CA11" s="80">
        <f t="shared" si="69"/>
        <v>11714219</v>
      </c>
      <c r="CB11" s="50">
        <f t="shared" si="70"/>
        <v>0</v>
      </c>
      <c r="CC11" s="80">
        <f t="shared" si="71"/>
        <v>0</v>
      </c>
      <c r="CD11" s="50">
        <f t="shared" si="14"/>
        <v>0</v>
      </c>
      <c r="CE11" s="54">
        <f t="shared" si="72"/>
        <v>6</v>
      </c>
      <c r="CF11" s="80">
        <f t="shared" si="73"/>
        <v>19523698</v>
      </c>
      <c r="CG11" s="50">
        <f t="shared" si="74"/>
        <v>0</v>
      </c>
      <c r="CH11" s="80">
        <f t="shared" si="75"/>
        <v>0</v>
      </c>
      <c r="CI11" s="50">
        <f t="shared" si="15"/>
        <v>0</v>
      </c>
      <c r="CJ11" s="54">
        <f t="shared" si="76"/>
        <v>6</v>
      </c>
      <c r="CK11" s="80">
        <f t="shared" si="77"/>
        <v>3904740</v>
      </c>
      <c r="CL11" s="50">
        <f t="shared" si="78"/>
        <v>0</v>
      </c>
      <c r="CM11" s="80">
        <f t="shared" si="79"/>
        <v>0</v>
      </c>
      <c r="CN11" s="50">
        <f t="shared" si="16"/>
        <v>0</v>
      </c>
      <c r="CO11">
        <f t="shared" si="80"/>
        <v>6</v>
      </c>
      <c r="CP11" s="80">
        <f t="shared" si="81"/>
        <v>15618958</v>
      </c>
      <c r="CQ11" s="50">
        <f t="shared" si="82"/>
        <v>0</v>
      </c>
      <c r="CR11" s="80">
        <f t="shared" si="83"/>
        <v>0</v>
      </c>
      <c r="CS11" s="50">
        <f t="shared" si="17"/>
        <v>0</v>
      </c>
      <c r="CT11">
        <f t="shared" si="84"/>
        <v>6</v>
      </c>
      <c r="CU11" s="80">
        <f t="shared" si="85"/>
        <v>7809479</v>
      </c>
      <c r="CV11" s="50">
        <f t="shared" si="86"/>
        <v>0</v>
      </c>
      <c r="CW11" s="80">
        <f t="shared" si="87"/>
        <v>0</v>
      </c>
      <c r="CX11" s="50">
        <f t="shared" si="18"/>
        <v>0</v>
      </c>
      <c r="CY11" s="54">
        <f t="shared" si="88"/>
        <v>6</v>
      </c>
      <c r="CZ11" s="80">
        <f t="shared" si="89"/>
        <v>19523699</v>
      </c>
      <c r="DA11" s="50">
        <f t="shared" si="90"/>
        <v>0</v>
      </c>
      <c r="DB11" s="80">
        <f t="shared" si="91"/>
        <v>0</v>
      </c>
      <c r="DC11" s="50">
        <f t="shared" si="19"/>
        <v>0</v>
      </c>
      <c r="DD11" s="50">
        <f t="shared" si="3"/>
        <v>273000545.14350963</v>
      </c>
      <c r="DE11" s="50">
        <f t="shared" si="99"/>
        <v>13725145.405747052</v>
      </c>
      <c r="DF11" s="50">
        <f t="shared" si="92"/>
        <v>96831550.403292701</v>
      </c>
      <c r="DG11" s="50">
        <f t="shared" si="20"/>
        <v>110556695.80903976</v>
      </c>
      <c r="DH11" s="80">
        <f t="shared" si="93"/>
        <v>14178140.569927575</v>
      </c>
      <c r="DI11" s="50">
        <f t="shared" si="94"/>
        <v>12709750.407587856</v>
      </c>
      <c r="DJ11" s="54">
        <f t="shared" si="95"/>
        <v>6</v>
      </c>
    </row>
    <row r="12" spans="1:114" x14ac:dyDescent="0.25">
      <c r="A12" s="48" t="s">
        <v>47</v>
      </c>
      <c r="B12" s="49"/>
      <c r="C12" s="50">
        <v>153230577</v>
      </c>
      <c r="G12" s="74">
        <f t="shared" si="4"/>
        <v>7</v>
      </c>
      <c r="H12" s="75">
        <f t="shared" si="0"/>
        <v>0.17427993713274734</v>
      </c>
      <c r="I12" s="75">
        <f t="shared" si="1"/>
        <v>10.462747882251046</v>
      </c>
      <c r="J12" s="77">
        <f t="shared" si="98"/>
        <v>3.5999999999999999E-3</v>
      </c>
      <c r="K12" s="77">
        <f t="shared" si="96"/>
        <v>5.3E-3</v>
      </c>
      <c r="L12" s="88">
        <f t="shared" si="100"/>
        <v>165774494.02721494</v>
      </c>
      <c r="M12" s="88">
        <f t="shared" si="105"/>
        <v>122578707.08372276</v>
      </c>
      <c r="N12" s="88">
        <f t="shared" si="101"/>
        <v>602147.28937339701</v>
      </c>
      <c r="O12" s="88">
        <f t="shared" si="21"/>
        <v>-1420604.4225863188</v>
      </c>
      <c r="P12" s="88">
        <f t="shared" si="102"/>
        <v>101377581.65162422</v>
      </c>
      <c r="Q12" s="88">
        <f t="shared" si="103"/>
        <v>21201125.432098541</v>
      </c>
      <c r="R12" s="88">
        <f t="shared" si="104"/>
        <v>-370670.46212885913</v>
      </c>
      <c r="S12" s="88">
        <f t="shared" si="2"/>
        <v>165031635.02721494</v>
      </c>
      <c r="T12" s="88">
        <f t="shared" si="97"/>
        <v>839231.27816799853</v>
      </c>
      <c r="U12" s="89">
        <f t="shared" si="22"/>
        <v>122228810.76654896</v>
      </c>
      <c r="W12" s="54">
        <f t="shared" si="23"/>
        <v>7</v>
      </c>
      <c r="X12" s="80">
        <f t="shared" si="24"/>
        <v>0</v>
      </c>
      <c r="Y12" s="50">
        <f t="shared" si="25"/>
        <v>0</v>
      </c>
      <c r="Z12" s="80">
        <f t="shared" si="26"/>
        <v>0</v>
      </c>
      <c r="AA12" s="80">
        <f t="shared" si="27"/>
        <v>0</v>
      </c>
      <c r="AB12" s="54">
        <f t="shared" si="28"/>
        <v>7</v>
      </c>
      <c r="AC12" s="80">
        <f t="shared" si="29"/>
        <v>0</v>
      </c>
      <c r="AD12" s="50">
        <f t="shared" si="30"/>
        <v>0</v>
      </c>
      <c r="AE12" s="80">
        <f t="shared" si="31"/>
        <v>0</v>
      </c>
      <c r="AF12" s="50">
        <f t="shared" si="32"/>
        <v>0</v>
      </c>
      <c r="AG12" s="54">
        <f t="shared" si="33"/>
        <v>7</v>
      </c>
      <c r="AH12" s="80">
        <f t="shared" si="34"/>
        <v>0</v>
      </c>
      <c r="AI12" s="50">
        <f t="shared" si="35"/>
        <v>727266.42902778101</v>
      </c>
      <c r="AJ12" s="80">
        <f t="shared" si="36"/>
        <v>10693521.967766225</v>
      </c>
      <c r="AK12" s="50">
        <f t="shared" si="5"/>
        <v>11420788.396794006</v>
      </c>
      <c r="AL12" s="54">
        <f t="shared" si="37"/>
        <v>7</v>
      </c>
      <c r="AM12" s="80">
        <f t="shared" si="38"/>
        <v>0</v>
      </c>
      <c r="AN12" s="50">
        <f t="shared" si="39"/>
        <v>2709834.3507937007</v>
      </c>
      <c r="AO12" s="80">
        <f t="shared" si="40"/>
        <v>37340972.175743431</v>
      </c>
      <c r="AP12" s="50">
        <f t="shared" si="6"/>
        <v>40050806.526537135</v>
      </c>
      <c r="AQ12" s="54">
        <f t="shared" si="41"/>
        <v>7</v>
      </c>
      <c r="AR12" s="80">
        <f t="shared" si="42"/>
        <v>0</v>
      </c>
      <c r="AS12" s="50">
        <f t="shared" si="43"/>
        <v>1427256.8855999999</v>
      </c>
      <c r="AT12" s="80">
        <f t="shared" si="44"/>
        <v>19967220</v>
      </c>
      <c r="AU12" s="50">
        <f t="shared" si="7"/>
        <v>21394476.885600001</v>
      </c>
      <c r="AV12" s="54">
        <f t="shared" si="45"/>
        <v>7</v>
      </c>
      <c r="AW12" s="79">
        <f t="shared" si="46"/>
        <v>165774494.02721494</v>
      </c>
      <c r="AX12" s="50">
        <f t="shared" si="47"/>
        <v>1468390.1623397185</v>
      </c>
      <c r="AY12" s="50">
        <v>0</v>
      </c>
      <c r="AZ12" s="50">
        <f t="shared" si="8"/>
        <v>1468390.1623397185</v>
      </c>
      <c r="BA12" s="54">
        <f t="shared" si="48"/>
        <v>7</v>
      </c>
      <c r="BB12" s="80">
        <f t="shared" si="49"/>
        <v>6182519.9243440479</v>
      </c>
      <c r="BC12" s="50">
        <f t="shared" si="50"/>
        <v>3079902.4219200001</v>
      </c>
      <c r="BD12" s="80">
        <f t="shared" si="51"/>
        <v>34817246.075655952</v>
      </c>
      <c r="BE12" s="50">
        <f t="shared" si="9"/>
        <v>37897148.497575954</v>
      </c>
      <c r="BF12" s="54">
        <f t="shared" si="52"/>
        <v>7</v>
      </c>
      <c r="BG12" s="80">
        <f t="shared" si="53"/>
        <v>35142657</v>
      </c>
      <c r="BH12" s="50">
        <f t="shared" si="54"/>
        <v>0</v>
      </c>
      <c r="BI12" s="80">
        <f t="shared" si="55"/>
        <v>0</v>
      </c>
      <c r="BJ12" s="50">
        <f t="shared" si="10"/>
        <v>0</v>
      </c>
      <c r="BK12" s="54">
        <f t="shared" si="56"/>
        <v>7</v>
      </c>
      <c r="BL12" s="80">
        <f t="shared" si="57"/>
        <v>11714219</v>
      </c>
      <c r="BM12" s="50">
        <f t="shared" si="58"/>
        <v>0</v>
      </c>
      <c r="BN12" s="80">
        <f t="shared" si="59"/>
        <v>0</v>
      </c>
      <c r="BO12" s="50">
        <f t="shared" si="11"/>
        <v>0</v>
      </c>
      <c r="BP12" s="54">
        <f t="shared" si="60"/>
        <v>7</v>
      </c>
      <c r="BQ12" s="80">
        <f t="shared" si="61"/>
        <v>27333177</v>
      </c>
      <c r="BR12" s="50">
        <f t="shared" si="62"/>
        <v>0</v>
      </c>
      <c r="BS12" s="80">
        <f t="shared" si="63"/>
        <v>0</v>
      </c>
      <c r="BT12" s="50">
        <f t="shared" si="12"/>
        <v>0</v>
      </c>
      <c r="BU12" s="54">
        <f t="shared" si="64"/>
        <v>7</v>
      </c>
      <c r="BV12" s="80">
        <f t="shared" si="65"/>
        <v>11714219</v>
      </c>
      <c r="BW12" s="50">
        <f t="shared" si="66"/>
        <v>0</v>
      </c>
      <c r="BX12" s="80">
        <f t="shared" si="67"/>
        <v>0</v>
      </c>
      <c r="BY12" s="50">
        <f t="shared" si="13"/>
        <v>0</v>
      </c>
      <c r="BZ12">
        <f t="shared" si="68"/>
        <v>7</v>
      </c>
      <c r="CA12" s="80">
        <f t="shared" si="69"/>
        <v>11714219</v>
      </c>
      <c r="CB12" s="50">
        <f t="shared" si="70"/>
        <v>0</v>
      </c>
      <c r="CC12" s="80">
        <f t="shared" si="71"/>
        <v>0</v>
      </c>
      <c r="CD12" s="50">
        <f t="shared" si="14"/>
        <v>0</v>
      </c>
      <c r="CE12" s="54">
        <f t="shared" si="72"/>
        <v>7</v>
      </c>
      <c r="CF12" s="80">
        <f t="shared" si="73"/>
        <v>19523698</v>
      </c>
      <c r="CG12" s="50">
        <f t="shared" si="74"/>
        <v>0</v>
      </c>
      <c r="CH12" s="80">
        <f t="shared" si="75"/>
        <v>0</v>
      </c>
      <c r="CI12" s="50">
        <f t="shared" si="15"/>
        <v>0</v>
      </c>
      <c r="CJ12" s="54">
        <f t="shared" si="76"/>
        <v>7</v>
      </c>
      <c r="CK12" s="80">
        <f t="shared" si="77"/>
        <v>3904740</v>
      </c>
      <c r="CL12" s="50">
        <f t="shared" si="78"/>
        <v>0</v>
      </c>
      <c r="CM12" s="80">
        <f t="shared" si="79"/>
        <v>0</v>
      </c>
      <c r="CN12" s="50">
        <f t="shared" si="16"/>
        <v>0</v>
      </c>
      <c r="CO12">
        <f t="shared" si="80"/>
        <v>7</v>
      </c>
      <c r="CP12" s="80">
        <f t="shared" si="81"/>
        <v>15618958</v>
      </c>
      <c r="CQ12" s="50">
        <f t="shared" si="82"/>
        <v>0</v>
      </c>
      <c r="CR12" s="80">
        <f t="shared" si="83"/>
        <v>0</v>
      </c>
      <c r="CS12" s="50">
        <f t="shared" si="17"/>
        <v>0</v>
      </c>
      <c r="CT12">
        <f t="shared" si="84"/>
        <v>7</v>
      </c>
      <c r="CU12" s="80">
        <f t="shared" si="85"/>
        <v>7809479</v>
      </c>
      <c r="CV12" s="50">
        <f t="shared" si="86"/>
        <v>0</v>
      </c>
      <c r="CW12" s="80">
        <f t="shared" si="87"/>
        <v>0</v>
      </c>
      <c r="CX12" s="50">
        <f t="shared" si="18"/>
        <v>0</v>
      </c>
      <c r="CY12" s="54">
        <f t="shared" si="88"/>
        <v>7</v>
      </c>
      <c r="CZ12" s="80">
        <f t="shared" si="89"/>
        <v>19523699</v>
      </c>
      <c r="DA12" s="50">
        <f t="shared" si="90"/>
        <v>0</v>
      </c>
      <c r="DB12" s="80">
        <f t="shared" si="91"/>
        <v>0</v>
      </c>
      <c r="DC12" s="50">
        <f t="shared" si="19"/>
        <v>0</v>
      </c>
      <c r="DD12" s="50">
        <f t="shared" si="3"/>
        <v>170181584.92434406</v>
      </c>
      <c r="DE12" s="50">
        <f t="shared" si="99"/>
        <v>9412650.249681199</v>
      </c>
      <c r="DF12" s="50">
        <f t="shared" si="92"/>
        <v>102818960.21916561</v>
      </c>
      <c r="DG12" s="50">
        <f t="shared" si="20"/>
        <v>112231610.46884681</v>
      </c>
      <c r="DH12" s="80">
        <f t="shared" si="93"/>
        <v>10903323.682054905</v>
      </c>
      <c r="DI12" s="50">
        <f t="shared" si="94"/>
        <v>9997200.2977021486</v>
      </c>
      <c r="DJ12" s="54">
        <f t="shared" si="95"/>
        <v>7</v>
      </c>
    </row>
    <row r="13" spans="1:114" x14ac:dyDescent="0.25">
      <c r="A13" s="48" t="s">
        <v>48</v>
      </c>
      <c r="B13" s="49"/>
      <c r="C13" s="51">
        <v>7.109E-2</v>
      </c>
      <c r="G13" s="74">
        <f t="shared" si="4"/>
        <v>8</v>
      </c>
      <c r="H13" s="75">
        <f t="shared" si="0"/>
        <v>0.18803410977126378</v>
      </c>
      <c r="I13" s="75">
        <f t="shared" si="1"/>
        <v>10.288467945118299</v>
      </c>
      <c r="J13" s="77">
        <f t="shared" si="98"/>
        <v>3.5999999999999999E-3</v>
      </c>
      <c r="K13" s="77">
        <f t="shared" si="96"/>
        <v>5.3E-3</v>
      </c>
      <c r="L13" s="88">
        <f t="shared" si="100"/>
        <v>56859070.526668742</v>
      </c>
      <c r="M13" s="88">
        <f t="shared" si="105"/>
        <v>121487756.59067762</v>
      </c>
      <c r="N13" s="88">
        <f t="shared" si="101"/>
        <v>206530.77781859296</v>
      </c>
      <c r="O13" s="88">
        <f t="shared" si="21"/>
        <v>-877510.20522180072</v>
      </c>
      <c r="P13" s="88">
        <f t="shared" si="102"/>
        <v>108404833.5220498</v>
      </c>
      <c r="Q13" s="88">
        <f t="shared" si="103"/>
        <v>13082923.068627805</v>
      </c>
      <c r="R13" s="88">
        <f t="shared" si="104"/>
        <v>-228735.64685875119</v>
      </c>
      <c r="S13" s="88">
        <f t="shared" si="2"/>
        <v>56116211.526668742</v>
      </c>
      <c r="T13" s="88">
        <f t="shared" si="97"/>
        <v>616488.71168840246</v>
      </c>
      <c r="U13" s="89">
        <f t="shared" si="22"/>
        <v>121204530.22810404</v>
      </c>
      <c r="W13" s="54">
        <f t="shared" si="23"/>
        <v>8</v>
      </c>
      <c r="X13" s="80">
        <f t="shared" si="24"/>
        <v>0</v>
      </c>
      <c r="Y13" s="50">
        <f t="shared" si="25"/>
        <v>0</v>
      </c>
      <c r="Z13" s="80">
        <f t="shared" si="26"/>
        <v>0</v>
      </c>
      <c r="AA13" s="80">
        <f t="shared" si="27"/>
        <v>0</v>
      </c>
      <c r="AB13" s="54">
        <f t="shared" si="28"/>
        <v>8</v>
      </c>
      <c r="AC13" s="80">
        <f t="shared" si="29"/>
        <v>0</v>
      </c>
      <c r="AD13" s="50">
        <f t="shared" si="30"/>
        <v>0</v>
      </c>
      <c r="AE13" s="80">
        <f t="shared" si="31"/>
        <v>0</v>
      </c>
      <c r="AF13" s="50">
        <f t="shared" si="32"/>
        <v>0</v>
      </c>
      <c r="AG13" s="54">
        <f t="shared" si="33"/>
        <v>8</v>
      </c>
      <c r="AH13" s="80">
        <f t="shared" si="34"/>
        <v>0</v>
      </c>
      <c r="AI13" s="50">
        <f t="shared" si="35"/>
        <v>0</v>
      </c>
      <c r="AJ13" s="80">
        <f t="shared" si="36"/>
        <v>0</v>
      </c>
      <c r="AK13" s="50">
        <f t="shared" si="5"/>
        <v>0</v>
      </c>
      <c r="AL13" s="54">
        <f t="shared" si="37"/>
        <v>8</v>
      </c>
      <c r="AM13" s="80">
        <f t="shared" si="38"/>
        <v>0</v>
      </c>
      <c r="AN13" s="50">
        <f t="shared" si="39"/>
        <v>0</v>
      </c>
      <c r="AO13" s="80">
        <f t="shared" si="40"/>
        <v>0</v>
      </c>
      <c r="AP13" s="50">
        <f t="shared" si="6"/>
        <v>0</v>
      </c>
      <c r="AQ13" s="54">
        <f t="shared" si="41"/>
        <v>8</v>
      </c>
      <c r="AR13" s="80">
        <f t="shared" si="42"/>
        <v>0</v>
      </c>
      <c r="AS13" s="50">
        <f t="shared" si="43"/>
        <v>0</v>
      </c>
      <c r="AT13" s="80">
        <f t="shared" si="44"/>
        <v>0</v>
      </c>
      <c r="AU13" s="50">
        <f t="shared" si="7"/>
        <v>0</v>
      </c>
      <c r="AV13" s="54">
        <f t="shared" si="45"/>
        <v>8</v>
      </c>
      <c r="AW13" s="79">
        <f t="shared" si="46"/>
        <v>56859070.526668742</v>
      </c>
      <c r="AX13" s="50">
        <f t="shared" si="47"/>
        <v>906123.3843527569</v>
      </c>
      <c r="AY13" s="50">
        <v>0</v>
      </c>
      <c r="AZ13" s="50">
        <f t="shared" si="8"/>
        <v>906123.3843527569</v>
      </c>
      <c r="BA13" s="54">
        <f t="shared" si="48"/>
        <v>8</v>
      </c>
      <c r="BB13" s="80">
        <f t="shared" si="49"/>
        <v>0</v>
      </c>
      <c r="BC13" s="50">
        <f t="shared" si="50"/>
        <v>464430.89671672491</v>
      </c>
      <c r="BD13" s="80">
        <f t="shared" si="51"/>
        <v>6182519.9243440479</v>
      </c>
      <c r="BE13" s="50">
        <f t="shared" si="9"/>
        <v>6646950.821060773</v>
      </c>
      <c r="BF13" s="54">
        <f t="shared" si="52"/>
        <v>8</v>
      </c>
      <c r="BG13" s="80">
        <f t="shared" si="53"/>
        <v>0</v>
      </c>
      <c r="BH13" s="50">
        <f t="shared" si="54"/>
        <v>2688764.68707</v>
      </c>
      <c r="BI13" s="80">
        <f t="shared" si="55"/>
        <v>35142657</v>
      </c>
      <c r="BJ13" s="50">
        <f t="shared" si="10"/>
        <v>37831421.687069997</v>
      </c>
      <c r="BK13" s="54">
        <f t="shared" si="56"/>
        <v>8</v>
      </c>
      <c r="BL13" s="80">
        <f t="shared" si="57"/>
        <v>0</v>
      </c>
      <c r="BM13" s="50">
        <f t="shared" si="58"/>
        <v>895704.32739700004</v>
      </c>
      <c r="BN13" s="80">
        <f t="shared" si="59"/>
        <v>11714219</v>
      </c>
      <c r="BO13" s="50">
        <f t="shared" si="11"/>
        <v>12609923.327397</v>
      </c>
      <c r="BP13" s="54">
        <f t="shared" si="60"/>
        <v>8</v>
      </c>
      <c r="BQ13" s="80">
        <f t="shared" si="61"/>
        <v>0</v>
      </c>
      <c r="BR13" s="50">
        <f t="shared" si="62"/>
        <v>2046708.29376</v>
      </c>
      <c r="BS13" s="80">
        <f t="shared" si="63"/>
        <v>27333177</v>
      </c>
      <c r="BT13" s="50">
        <f t="shared" si="12"/>
        <v>29379885.293760002</v>
      </c>
      <c r="BU13" s="54">
        <f t="shared" si="64"/>
        <v>8</v>
      </c>
      <c r="BV13" s="80">
        <f t="shared" si="65"/>
        <v>0</v>
      </c>
      <c r="BW13" s="50">
        <f t="shared" si="66"/>
        <v>877160.71872</v>
      </c>
      <c r="BX13" s="80">
        <f t="shared" si="67"/>
        <v>11714219</v>
      </c>
      <c r="BY13" s="50">
        <f t="shared" si="13"/>
        <v>12591379.71872</v>
      </c>
      <c r="BZ13">
        <f t="shared" si="68"/>
        <v>8</v>
      </c>
      <c r="CA13" s="80">
        <f t="shared" si="69"/>
        <v>0</v>
      </c>
      <c r="CB13" s="50">
        <f t="shared" si="70"/>
        <v>802424.00150000001</v>
      </c>
      <c r="CC13" s="80">
        <f t="shared" si="71"/>
        <v>11714219</v>
      </c>
      <c r="CD13" s="50">
        <f t="shared" si="14"/>
        <v>12516643.001499999</v>
      </c>
      <c r="CE13" s="54">
        <f t="shared" si="72"/>
        <v>8</v>
      </c>
      <c r="CF13" s="80">
        <f t="shared" si="73"/>
        <v>14096855.912787259</v>
      </c>
      <c r="CG13" s="50">
        <f t="shared" si="74"/>
        <v>1337373.3130000001</v>
      </c>
      <c r="CH13" s="80">
        <f t="shared" si="75"/>
        <v>5426842.0872127414</v>
      </c>
      <c r="CI13" s="50">
        <f t="shared" si="15"/>
        <v>6764215.4002127415</v>
      </c>
      <c r="CJ13" s="54">
        <f t="shared" si="76"/>
        <v>8</v>
      </c>
      <c r="CK13" s="80">
        <f t="shared" si="77"/>
        <v>3904740</v>
      </c>
      <c r="CL13" s="50">
        <f t="shared" si="78"/>
        <v>0</v>
      </c>
      <c r="CM13" s="80">
        <f t="shared" si="79"/>
        <v>0</v>
      </c>
      <c r="CN13" s="50">
        <f t="shared" si="16"/>
        <v>0</v>
      </c>
      <c r="CO13">
        <f t="shared" si="80"/>
        <v>8</v>
      </c>
      <c r="CP13" s="80">
        <f t="shared" si="81"/>
        <v>15618958</v>
      </c>
      <c r="CQ13" s="50">
        <f t="shared" si="82"/>
        <v>0</v>
      </c>
      <c r="CR13" s="80">
        <f t="shared" si="83"/>
        <v>0</v>
      </c>
      <c r="CS13" s="50">
        <f t="shared" si="17"/>
        <v>0</v>
      </c>
      <c r="CT13">
        <f t="shared" si="84"/>
        <v>8</v>
      </c>
      <c r="CU13" s="80">
        <f t="shared" si="85"/>
        <v>7809479</v>
      </c>
      <c r="CV13" s="50">
        <f t="shared" si="86"/>
        <v>0</v>
      </c>
      <c r="CW13" s="80">
        <f t="shared" si="87"/>
        <v>0</v>
      </c>
      <c r="CX13" s="50">
        <f t="shared" si="18"/>
        <v>0</v>
      </c>
      <c r="CY13" s="54">
        <f t="shared" si="88"/>
        <v>8</v>
      </c>
      <c r="CZ13" s="80">
        <f t="shared" si="89"/>
        <v>19523699</v>
      </c>
      <c r="DA13" s="50">
        <f t="shared" si="90"/>
        <v>0</v>
      </c>
      <c r="DB13" s="80">
        <f t="shared" si="91"/>
        <v>0</v>
      </c>
      <c r="DC13" s="50">
        <f t="shared" si="19"/>
        <v>0</v>
      </c>
      <c r="DD13" s="50">
        <f t="shared" si="3"/>
        <v>60953731.912787259</v>
      </c>
      <c r="DE13" s="50">
        <f t="shared" si="99"/>
        <v>10018689.622516483</v>
      </c>
      <c r="DF13" s="50">
        <f t="shared" si="92"/>
        <v>109227853.01155679</v>
      </c>
      <c r="DG13" s="50">
        <f t="shared" si="20"/>
        <v>119246542.63407327</v>
      </c>
      <c r="DH13" s="80">
        <f t="shared" si="93"/>
        <v>2268779.2735295389</v>
      </c>
      <c r="DI13" s="50">
        <f t="shared" si="94"/>
        <v>1957987.5940307677</v>
      </c>
      <c r="DJ13" s="54">
        <f t="shared" si="95"/>
        <v>8</v>
      </c>
    </row>
    <row r="14" spans="1:114" x14ac:dyDescent="0.25">
      <c r="A14" s="49"/>
      <c r="B14" s="49"/>
      <c r="C14" s="49"/>
      <c r="G14" s="74">
        <f t="shared" si="4"/>
        <v>9</v>
      </c>
      <c r="H14" s="75">
        <f t="shared" si="0"/>
        <v>0.20287376171441193</v>
      </c>
      <c r="I14" s="75">
        <f t="shared" si="1"/>
        <v>10.100433835347035</v>
      </c>
      <c r="J14" s="77">
        <f t="shared" si="98"/>
        <v>3.5999999999999999E-3</v>
      </c>
      <c r="K14" s="77">
        <f t="shared" si="96"/>
        <v>5.3E-3</v>
      </c>
      <c r="L14" s="88">
        <f t="shared" si="100"/>
        <v>-58534492.052445941</v>
      </c>
      <c r="M14" s="88">
        <f t="shared" si="105"/>
        <v>120406515.55702059</v>
      </c>
      <c r="N14" s="88">
        <f t="shared" si="101"/>
        <v>-212616.45786379316</v>
      </c>
      <c r="O14" s="88">
        <f t="shared" si="21"/>
        <v>-302479.94101802242</v>
      </c>
      <c r="P14" s="88">
        <f t="shared" si="102"/>
        <v>115919197.71105587</v>
      </c>
      <c r="Q14" s="88">
        <f t="shared" si="103"/>
        <v>4487317.8459646963</v>
      </c>
      <c r="R14" s="88">
        <f t="shared" si="104"/>
        <v>-78454.145512697563</v>
      </c>
      <c r="S14" s="88">
        <f t="shared" si="2"/>
        <v>0</v>
      </c>
      <c r="T14" s="88">
        <f t="shared" si="97"/>
        <v>380806.31547361158</v>
      </c>
      <c r="U14" s="89">
        <f t="shared" si="22"/>
        <v>120193771.32809967</v>
      </c>
      <c r="W14" s="54">
        <f t="shared" si="23"/>
        <v>9</v>
      </c>
      <c r="X14" s="80">
        <f t="shared" si="24"/>
        <v>0</v>
      </c>
      <c r="Y14" s="50">
        <f t="shared" si="25"/>
        <v>0</v>
      </c>
      <c r="Z14" s="80">
        <f t="shared" si="26"/>
        <v>0</v>
      </c>
      <c r="AA14" s="80">
        <f t="shared" si="27"/>
        <v>0</v>
      </c>
      <c r="AB14" s="54">
        <f t="shared" si="28"/>
        <v>9</v>
      </c>
      <c r="AC14" s="80">
        <f t="shared" si="29"/>
        <v>0</v>
      </c>
      <c r="AD14" s="50">
        <f t="shared" si="30"/>
        <v>0</v>
      </c>
      <c r="AE14" s="80">
        <f t="shared" si="31"/>
        <v>0</v>
      </c>
      <c r="AF14" s="50">
        <f t="shared" si="32"/>
        <v>0</v>
      </c>
      <c r="AG14" s="54">
        <f t="shared" si="33"/>
        <v>9</v>
      </c>
      <c r="AH14" s="80">
        <f t="shared" ref="AH14:AH35" si="106">MAX(AH13-AJ14,0)</f>
        <v>0</v>
      </c>
      <c r="AI14" s="50">
        <f t="shared" si="35"/>
        <v>0</v>
      </c>
      <c r="AJ14" s="80">
        <f t="shared" si="36"/>
        <v>0</v>
      </c>
      <c r="AK14" s="50">
        <f t="shared" si="5"/>
        <v>0</v>
      </c>
      <c r="AL14" s="54">
        <f t="shared" si="37"/>
        <v>9</v>
      </c>
      <c r="AM14" s="80">
        <f t="shared" si="38"/>
        <v>0</v>
      </c>
      <c r="AN14" s="50">
        <f t="shared" si="39"/>
        <v>0</v>
      </c>
      <c r="AO14" s="80">
        <f t="shared" si="40"/>
        <v>0</v>
      </c>
      <c r="AP14" s="50">
        <f t="shared" si="6"/>
        <v>0</v>
      </c>
      <c r="AQ14" s="54">
        <f t="shared" si="41"/>
        <v>9</v>
      </c>
      <c r="AR14" s="80">
        <f t="shared" si="42"/>
        <v>0</v>
      </c>
      <c r="AS14" s="50">
        <f t="shared" si="43"/>
        <v>0</v>
      </c>
      <c r="AT14" s="80">
        <f t="shared" si="44"/>
        <v>0</v>
      </c>
      <c r="AU14" s="50">
        <f t="shared" si="7"/>
        <v>0</v>
      </c>
      <c r="AV14" s="54">
        <f t="shared" si="45"/>
        <v>9</v>
      </c>
      <c r="AW14" s="79">
        <f t="shared" si="46"/>
        <v>-58534492.052445941</v>
      </c>
      <c r="AX14" s="50">
        <f t="shared" si="47"/>
        <v>310791.67949877138</v>
      </c>
      <c r="AY14" s="50">
        <v>0</v>
      </c>
      <c r="AZ14" s="50">
        <f t="shared" si="8"/>
        <v>310791.67949877138</v>
      </c>
      <c r="BA14" s="54">
        <f t="shared" si="48"/>
        <v>9</v>
      </c>
      <c r="BB14" s="80">
        <f t="shared" si="49"/>
        <v>0</v>
      </c>
      <c r="BC14" s="50">
        <f t="shared" si="50"/>
        <v>0</v>
      </c>
      <c r="BD14" s="80">
        <f t="shared" si="51"/>
        <v>0</v>
      </c>
      <c r="BE14" s="50">
        <f t="shared" si="9"/>
        <v>0</v>
      </c>
      <c r="BF14" s="54">
        <f t="shared" si="52"/>
        <v>9</v>
      </c>
      <c r="BG14" s="80">
        <f t="shared" si="53"/>
        <v>0</v>
      </c>
      <c r="BH14" s="50">
        <f t="shared" si="54"/>
        <v>0</v>
      </c>
      <c r="BI14" s="80">
        <f t="shared" si="55"/>
        <v>0</v>
      </c>
      <c r="BJ14" s="50">
        <f t="shared" si="10"/>
        <v>0</v>
      </c>
      <c r="BK14" s="54">
        <f t="shared" si="56"/>
        <v>9</v>
      </c>
      <c r="BL14" s="80">
        <f t="shared" si="57"/>
        <v>0</v>
      </c>
      <c r="BM14" s="50">
        <f t="shared" si="58"/>
        <v>0</v>
      </c>
      <c r="BN14" s="80">
        <f t="shared" si="59"/>
        <v>0</v>
      </c>
      <c r="BO14" s="50">
        <f t="shared" si="11"/>
        <v>0</v>
      </c>
      <c r="BP14" s="54">
        <f t="shared" si="60"/>
        <v>9</v>
      </c>
      <c r="BQ14" s="80">
        <f t="shared" si="61"/>
        <v>0</v>
      </c>
      <c r="BR14" s="50">
        <f t="shared" si="62"/>
        <v>0</v>
      </c>
      <c r="BS14" s="80">
        <f t="shared" si="63"/>
        <v>0</v>
      </c>
      <c r="BT14" s="50">
        <f t="shared" si="12"/>
        <v>0</v>
      </c>
      <c r="BU14" s="54">
        <f t="shared" si="64"/>
        <v>9</v>
      </c>
      <c r="BV14" s="80">
        <f t="shared" si="65"/>
        <v>0</v>
      </c>
      <c r="BW14" s="50">
        <f t="shared" si="66"/>
        <v>0</v>
      </c>
      <c r="BX14" s="80">
        <f t="shared" si="67"/>
        <v>0</v>
      </c>
      <c r="BY14" s="50">
        <f t="shared" si="13"/>
        <v>0</v>
      </c>
      <c r="BZ14">
        <f t="shared" si="68"/>
        <v>9</v>
      </c>
      <c r="CA14" s="80">
        <f t="shared" si="69"/>
        <v>0</v>
      </c>
      <c r="CB14" s="50">
        <f t="shared" si="70"/>
        <v>0</v>
      </c>
      <c r="CC14" s="80">
        <f t="shared" si="71"/>
        <v>0</v>
      </c>
      <c r="CD14" s="50">
        <f t="shared" si="14"/>
        <v>0</v>
      </c>
      <c r="CE14" s="54">
        <f t="shared" si="72"/>
        <v>9</v>
      </c>
      <c r="CF14" s="80">
        <f t="shared" si="73"/>
        <v>0</v>
      </c>
      <c r="CG14" s="50">
        <f t="shared" si="74"/>
        <v>965634.63002592733</v>
      </c>
      <c r="CH14" s="80">
        <f t="shared" si="75"/>
        <v>14096855.912787259</v>
      </c>
      <c r="CI14" s="50">
        <f t="shared" si="15"/>
        <v>15062490.542813186</v>
      </c>
      <c r="CJ14" s="54">
        <f t="shared" si="76"/>
        <v>9</v>
      </c>
      <c r="CK14" s="80">
        <f t="shared" si="77"/>
        <v>0</v>
      </c>
      <c r="CL14" s="50">
        <f t="shared" si="78"/>
        <v>267474.69</v>
      </c>
      <c r="CM14" s="80">
        <f t="shared" si="79"/>
        <v>3904740</v>
      </c>
      <c r="CN14" s="50">
        <f t="shared" si="16"/>
        <v>4172214.69</v>
      </c>
      <c r="CO14">
        <f t="shared" si="80"/>
        <v>9</v>
      </c>
      <c r="CP14" s="80">
        <f t="shared" si="81"/>
        <v>0</v>
      </c>
      <c r="CQ14" s="50">
        <f t="shared" si="82"/>
        <v>937137.48</v>
      </c>
      <c r="CR14" s="80">
        <f t="shared" si="83"/>
        <v>15618958</v>
      </c>
      <c r="CS14" s="50">
        <f t="shared" si="17"/>
        <v>16556095.48</v>
      </c>
      <c r="CT14">
        <f t="shared" si="84"/>
        <v>9</v>
      </c>
      <c r="CU14" s="80">
        <f t="shared" si="85"/>
        <v>0</v>
      </c>
      <c r="CV14" s="50">
        <f t="shared" si="86"/>
        <v>468568.74</v>
      </c>
      <c r="CW14" s="80">
        <f t="shared" si="87"/>
        <v>7809479</v>
      </c>
      <c r="CX14" s="50">
        <f t="shared" si="18"/>
        <v>8278047.7400000002</v>
      </c>
      <c r="CY14" s="54">
        <f t="shared" si="88"/>
        <v>9</v>
      </c>
      <c r="CZ14" s="80">
        <f t="shared" si="89"/>
        <v>0</v>
      </c>
      <c r="DA14" s="50">
        <f t="shared" si="90"/>
        <v>1171421.94</v>
      </c>
      <c r="DB14" s="80">
        <f t="shared" si="91"/>
        <v>19523699</v>
      </c>
      <c r="DC14" s="50">
        <f t="shared" si="19"/>
        <v>20695120.940000001</v>
      </c>
      <c r="DD14" s="50">
        <f t="shared" si="3"/>
        <v>0</v>
      </c>
      <c r="DE14" s="50">
        <f t="shared" si="99"/>
        <v>3853554.4695246988</v>
      </c>
      <c r="DF14" s="50">
        <f t="shared" si="92"/>
        <v>57048991.912787259</v>
      </c>
      <c r="DG14" s="50">
        <f t="shared" si="20"/>
        <v>60902546.382311955</v>
      </c>
      <c r="DH14" s="80">
        <f t="shared" si="93"/>
        <v>58971275.412229046</v>
      </c>
      <c r="DI14" s="50">
        <f t="shared" si="94"/>
        <v>59291224.945787713</v>
      </c>
      <c r="DJ14" s="54">
        <f t="shared" si="95"/>
        <v>9</v>
      </c>
    </row>
    <row r="15" spans="1:114" x14ac:dyDescent="0.25">
      <c r="A15" s="48" t="s">
        <v>49</v>
      </c>
      <c r="B15" s="49"/>
      <c r="C15" s="52">
        <v>299000640</v>
      </c>
      <c r="G15" s="74">
        <f t="shared" si="4"/>
        <v>10</v>
      </c>
      <c r="H15" s="75">
        <f t="shared" si="0"/>
        <v>0.21888455898891335</v>
      </c>
      <c r="I15" s="75">
        <f t="shared" si="1"/>
        <v>9.8975600736326221</v>
      </c>
      <c r="J15" s="77">
        <f t="shared" si="98"/>
        <v>3.5999999999999999E-3</v>
      </c>
      <c r="K15" s="77">
        <f t="shared" si="96"/>
        <v>5.3E-3</v>
      </c>
      <c r="L15" s="88">
        <f t="shared" si="100"/>
        <v>-180864780.24135783</v>
      </c>
      <c r="M15" s="88">
        <f t="shared" si="105"/>
        <v>119334897.5685631</v>
      </c>
      <c r="N15" s="88">
        <f t="shared" si="101"/>
        <v>-656960.15424163884</v>
      </c>
      <c r="O15" s="88">
        <f t="shared" si="21"/>
        <v>306750.91906048282</v>
      </c>
      <c r="P15" s="88">
        <f t="shared" si="102"/>
        <v>123954439.68134211</v>
      </c>
      <c r="Q15" s="88">
        <f t="shared" si="103"/>
        <v>-4619542.1127790343</v>
      </c>
      <c r="R15" s="88">
        <f t="shared" si="104"/>
        <v>80765.892133964924</v>
      </c>
      <c r="S15" s="88">
        <f t="shared" si="2"/>
        <v>0</v>
      </c>
      <c r="T15" s="88">
        <f t="shared" si="97"/>
        <v>131264.88006442483</v>
      </c>
      <c r="U15" s="89">
        <f t="shared" si="22"/>
        <v>119196719.10558031</v>
      </c>
      <c r="W15" s="54">
        <f t="shared" si="23"/>
        <v>10</v>
      </c>
      <c r="X15" s="80">
        <f t="shared" si="24"/>
        <v>0</v>
      </c>
      <c r="Y15" s="50">
        <f t="shared" si="25"/>
        <v>0</v>
      </c>
      <c r="Z15" s="80">
        <f t="shared" si="26"/>
        <v>0</v>
      </c>
      <c r="AA15" s="80">
        <f t="shared" si="27"/>
        <v>0</v>
      </c>
      <c r="AB15" s="54">
        <f t="shared" si="28"/>
        <v>10</v>
      </c>
      <c r="AC15" s="80">
        <f t="shared" si="29"/>
        <v>0</v>
      </c>
      <c r="AD15" s="50">
        <f t="shared" si="30"/>
        <v>0</v>
      </c>
      <c r="AE15" s="80">
        <f t="shared" si="31"/>
        <v>0</v>
      </c>
      <c r="AF15" s="50">
        <f t="shared" si="32"/>
        <v>0</v>
      </c>
      <c r="AG15" s="54">
        <f t="shared" si="33"/>
        <v>10</v>
      </c>
      <c r="AH15" s="80">
        <f t="shared" si="106"/>
        <v>0</v>
      </c>
      <c r="AI15" s="50">
        <f t="shared" si="35"/>
        <v>0</v>
      </c>
      <c r="AJ15" s="80">
        <f t="shared" si="36"/>
        <v>0</v>
      </c>
      <c r="AK15" s="50">
        <f t="shared" si="5"/>
        <v>0</v>
      </c>
      <c r="AL15" s="54">
        <f t="shared" si="37"/>
        <v>10</v>
      </c>
      <c r="AM15" s="80">
        <f t="shared" si="38"/>
        <v>0</v>
      </c>
      <c r="AN15" s="50">
        <f t="shared" si="39"/>
        <v>0</v>
      </c>
      <c r="AO15" s="80">
        <f t="shared" si="40"/>
        <v>0</v>
      </c>
      <c r="AP15" s="50">
        <f t="shared" si="6"/>
        <v>0</v>
      </c>
      <c r="AQ15" s="54">
        <f t="shared" si="41"/>
        <v>10</v>
      </c>
      <c r="AR15" s="80">
        <f t="shared" si="42"/>
        <v>0</v>
      </c>
      <c r="AS15" s="50">
        <f t="shared" si="43"/>
        <v>0</v>
      </c>
      <c r="AT15" s="80">
        <f t="shared" si="44"/>
        <v>0</v>
      </c>
      <c r="AU15" s="50">
        <f t="shared" si="7"/>
        <v>0</v>
      </c>
      <c r="AV15" s="54">
        <f t="shared" si="45"/>
        <v>10</v>
      </c>
      <c r="AW15" s="79">
        <f t="shared" si="46"/>
        <v>-180864780.24135783</v>
      </c>
      <c r="AX15" s="50">
        <f t="shared" si="47"/>
        <v>-319949.53355866956</v>
      </c>
      <c r="AY15" s="50">
        <v>0</v>
      </c>
      <c r="AZ15" s="50">
        <f t="shared" si="8"/>
        <v>-319949.53355866956</v>
      </c>
      <c r="BA15" s="54">
        <f t="shared" si="48"/>
        <v>10</v>
      </c>
      <c r="BB15" s="80">
        <f t="shared" si="49"/>
        <v>0</v>
      </c>
      <c r="BC15" s="50">
        <f t="shared" si="50"/>
        <v>0</v>
      </c>
      <c r="BD15" s="80">
        <f t="shared" si="51"/>
        <v>0</v>
      </c>
      <c r="BE15" s="50">
        <f t="shared" si="9"/>
        <v>0</v>
      </c>
      <c r="BF15" s="54">
        <f t="shared" si="52"/>
        <v>10</v>
      </c>
      <c r="BG15" s="80">
        <f t="shared" si="53"/>
        <v>0</v>
      </c>
      <c r="BH15" s="50">
        <f t="shared" si="54"/>
        <v>0</v>
      </c>
      <c r="BI15" s="80">
        <f t="shared" si="55"/>
        <v>0</v>
      </c>
      <c r="BJ15" s="50">
        <f t="shared" si="10"/>
        <v>0</v>
      </c>
      <c r="BK15" s="54">
        <f t="shared" si="56"/>
        <v>10</v>
      </c>
      <c r="BL15" s="80">
        <f t="shared" si="57"/>
        <v>0</v>
      </c>
      <c r="BM15" s="50">
        <f t="shared" si="58"/>
        <v>0</v>
      </c>
      <c r="BN15" s="80">
        <f t="shared" si="59"/>
        <v>0</v>
      </c>
      <c r="BO15" s="50">
        <f t="shared" si="11"/>
        <v>0</v>
      </c>
      <c r="BP15" s="54">
        <f t="shared" si="60"/>
        <v>10</v>
      </c>
      <c r="BQ15" s="80">
        <f t="shared" si="61"/>
        <v>0</v>
      </c>
      <c r="BR15" s="50">
        <f t="shared" si="62"/>
        <v>0</v>
      </c>
      <c r="BS15" s="80">
        <f t="shared" si="63"/>
        <v>0</v>
      </c>
      <c r="BT15" s="50">
        <f t="shared" si="12"/>
        <v>0</v>
      </c>
      <c r="BU15" s="54">
        <f t="shared" si="64"/>
        <v>10</v>
      </c>
      <c r="BV15" s="80">
        <f t="shared" si="65"/>
        <v>0</v>
      </c>
      <c r="BW15" s="50">
        <f t="shared" si="66"/>
        <v>0</v>
      </c>
      <c r="BX15" s="80">
        <f t="shared" si="67"/>
        <v>0</v>
      </c>
      <c r="BY15" s="50">
        <f t="shared" si="13"/>
        <v>0</v>
      </c>
      <c r="BZ15">
        <f t="shared" si="68"/>
        <v>10</v>
      </c>
      <c r="CA15" s="80">
        <f t="shared" si="69"/>
        <v>0</v>
      </c>
      <c r="CB15" s="50">
        <f t="shared" si="70"/>
        <v>0</v>
      </c>
      <c r="CC15" s="80">
        <f t="shared" si="71"/>
        <v>0</v>
      </c>
      <c r="CD15" s="50">
        <f t="shared" si="14"/>
        <v>0</v>
      </c>
      <c r="CE15" s="54">
        <f t="shared" si="72"/>
        <v>10</v>
      </c>
      <c r="CF15" s="80">
        <f t="shared" si="73"/>
        <v>0</v>
      </c>
      <c r="CG15" s="50">
        <f t="shared" si="74"/>
        <v>0</v>
      </c>
      <c r="CH15" s="80">
        <f t="shared" si="75"/>
        <v>0</v>
      </c>
      <c r="CI15" s="50">
        <f t="shared" si="15"/>
        <v>0</v>
      </c>
      <c r="CJ15" s="54">
        <f t="shared" si="76"/>
        <v>10</v>
      </c>
      <c r="CK15" s="80">
        <f t="shared" si="77"/>
        <v>0</v>
      </c>
      <c r="CL15" s="50">
        <f t="shared" si="78"/>
        <v>0</v>
      </c>
      <c r="CM15" s="80">
        <f t="shared" si="79"/>
        <v>0</v>
      </c>
      <c r="CN15" s="50">
        <f t="shared" si="16"/>
        <v>0</v>
      </c>
      <c r="CO15">
        <f t="shared" si="80"/>
        <v>10</v>
      </c>
      <c r="CP15" s="80">
        <f t="shared" si="81"/>
        <v>0</v>
      </c>
      <c r="CQ15" s="50">
        <f t="shared" si="82"/>
        <v>0</v>
      </c>
      <c r="CR15" s="80">
        <f t="shared" si="83"/>
        <v>0</v>
      </c>
      <c r="CS15" s="50">
        <f t="shared" si="17"/>
        <v>0</v>
      </c>
      <c r="CT15">
        <f t="shared" si="84"/>
        <v>10</v>
      </c>
      <c r="CU15" s="80">
        <f t="shared" si="85"/>
        <v>0</v>
      </c>
      <c r="CV15" s="50">
        <f t="shared" si="86"/>
        <v>0</v>
      </c>
      <c r="CW15" s="80">
        <f t="shared" si="87"/>
        <v>0</v>
      </c>
      <c r="CX15" s="50">
        <f t="shared" si="18"/>
        <v>0</v>
      </c>
      <c r="CY15" s="54">
        <f t="shared" si="88"/>
        <v>10</v>
      </c>
      <c r="CZ15" s="80">
        <f t="shared" si="89"/>
        <v>0</v>
      </c>
      <c r="DA15" s="50">
        <f t="shared" si="90"/>
        <v>0</v>
      </c>
      <c r="DB15" s="80">
        <f t="shared" si="91"/>
        <v>0</v>
      </c>
      <c r="DC15" s="50">
        <f t="shared" si="19"/>
        <v>0</v>
      </c>
      <c r="DD15" s="50">
        <f t="shared" si="3"/>
        <v>0</v>
      </c>
      <c r="DE15" s="50">
        <f t="shared" ref="DE15:DE35" si="107">Y15+AD15+AI15+AN15+AS15+AX15+BC15+BH15+BM15+BR15+BW15+CB15+CG15+CQ15+CV15+DA15</f>
        <v>-319949.53355866956</v>
      </c>
      <c r="DF15" s="50">
        <f t="shared" ref="DF15:DF35" si="108">Z15+AE15+AJ15+AO15+AT15+AY15+BD15+BI15+BN15+BS15+BX15+CC15+CH15+CR15+CW15+DB15</f>
        <v>0</v>
      </c>
      <c r="DG15" s="50">
        <f t="shared" ref="DG15:DG35" si="109">DE15+DF15</f>
        <v>-319949.53355866956</v>
      </c>
      <c r="DH15" s="80">
        <f t="shared" si="93"/>
        <v>118528061.75033972</v>
      </c>
      <c r="DI15" s="50">
        <f t="shared" si="94"/>
        <v>119516668.63913898</v>
      </c>
      <c r="DJ15" s="54">
        <f t="shared" si="95"/>
        <v>10</v>
      </c>
    </row>
    <row r="16" spans="1:114" x14ac:dyDescent="0.25">
      <c r="A16" s="48" t="s">
        <v>50</v>
      </c>
      <c r="B16" s="49"/>
      <c r="C16" s="51">
        <v>7.3330000000000006E-2</v>
      </c>
      <c r="G16" s="74">
        <f t="shared" si="4"/>
        <v>11</v>
      </c>
      <c r="H16" s="75">
        <f t="shared" si="0"/>
        <v>0.23615892838431843</v>
      </c>
      <c r="I16" s="75">
        <f t="shared" si="1"/>
        <v>9.6786755146437091</v>
      </c>
      <c r="J16" s="77">
        <f t="shared" si="98"/>
        <v>3.5999999999999999E-3</v>
      </c>
      <c r="K16" s="77">
        <f t="shared" si="96"/>
        <v>5.3E-3</v>
      </c>
      <c r="L16" s="88">
        <f t="shared" si="100"/>
        <v>-310622083.81167269</v>
      </c>
      <c r="M16" s="88">
        <f t="shared" si="105"/>
        <v>118272816.98020288</v>
      </c>
      <c r="N16" s="88">
        <f t="shared" si="101"/>
        <v>-1128281.2044415516</v>
      </c>
      <c r="O16" s="88">
        <f t="shared" si="21"/>
        <v>952603.44489565631</v>
      </c>
      <c r="P16" s="88">
        <f t="shared" si="102"/>
        <v>132546665.4368508</v>
      </c>
      <c r="Q16" s="88">
        <f t="shared" si="103"/>
        <v>-14273848.45664796</v>
      </c>
      <c r="R16" s="88">
        <f t="shared" si="104"/>
        <v>249557.2237770255</v>
      </c>
      <c r="S16" s="88">
        <f t="shared" si="2"/>
        <v>0</v>
      </c>
      <c r="T16" s="88">
        <f t="shared" si="97"/>
        <v>-133118.3233658699</v>
      </c>
      <c r="U16" s="89">
        <f t="shared" si="22"/>
        <v>118213578.12106811</v>
      </c>
      <c r="W16" s="54">
        <f t="shared" si="23"/>
        <v>11</v>
      </c>
      <c r="X16" s="80">
        <f t="shared" si="24"/>
        <v>0</v>
      </c>
      <c r="Y16" s="50">
        <f t="shared" si="25"/>
        <v>0</v>
      </c>
      <c r="Z16" s="80">
        <f t="shared" si="26"/>
        <v>0</v>
      </c>
      <c r="AA16" s="80">
        <f t="shared" si="27"/>
        <v>0</v>
      </c>
      <c r="AB16" s="54">
        <f t="shared" si="28"/>
        <v>11</v>
      </c>
      <c r="AC16" s="80">
        <f t="shared" si="29"/>
        <v>0</v>
      </c>
      <c r="AD16" s="50">
        <f t="shared" si="30"/>
        <v>0</v>
      </c>
      <c r="AE16" s="80">
        <f t="shared" si="31"/>
        <v>0</v>
      </c>
      <c r="AF16" s="50">
        <f t="shared" si="32"/>
        <v>0</v>
      </c>
      <c r="AG16" s="54">
        <f t="shared" si="33"/>
        <v>11</v>
      </c>
      <c r="AH16" s="80">
        <f t="shared" si="106"/>
        <v>0</v>
      </c>
      <c r="AI16" s="50">
        <f t="shared" si="35"/>
        <v>0</v>
      </c>
      <c r="AJ16" s="80">
        <f t="shared" si="36"/>
        <v>0</v>
      </c>
      <c r="AK16" s="50">
        <f t="shared" si="5"/>
        <v>0</v>
      </c>
      <c r="AL16" s="54">
        <f t="shared" si="37"/>
        <v>11</v>
      </c>
      <c r="AM16" s="80">
        <f t="shared" si="38"/>
        <v>0</v>
      </c>
      <c r="AN16" s="50">
        <f t="shared" si="39"/>
        <v>0</v>
      </c>
      <c r="AO16" s="80">
        <f t="shared" si="40"/>
        <v>0</v>
      </c>
      <c r="AP16" s="50">
        <f t="shared" si="6"/>
        <v>0</v>
      </c>
      <c r="AQ16" s="54">
        <f t="shared" si="41"/>
        <v>11</v>
      </c>
      <c r="AR16" s="80">
        <f t="shared" si="42"/>
        <v>0</v>
      </c>
      <c r="AS16" s="50">
        <f t="shared" si="43"/>
        <v>0</v>
      </c>
      <c r="AT16" s="80">
        <f t="shared" si="44"/>
        <v>0</v>
      </c>
      <c r="AU16" s="50">
        <f t="shared" si="7"/>
        <v>0</v>
      </c>
      <c r="AV16" s="54">
        <f t="shared" si="45"/>
        <v>11</v>
      </c>
      <c r="AW16" s="79">
        <f t="shared" si="46"/>
        <v>-310622083.81167269</v>
      </c>
      <c r="AX16" s="50">
        <f t="shared" si="47"/>
        <v>-988606.888799262</v>
      </c>
      <c r="AY16" s="50">
        <v>0</v>
      </c>
      <c r="AZ16" s="50">
        <f t="shared" si="8"/>
        <v>-988606.888799262</v>
      </c>
      <c r="BA16" s="54">
        <f t="shared" si="48"/>
        <v>11</v>
      </c>
      <c r="BB16" s="80">
        <f t="shared" si="49"/>
        <v>0</v>
      </c>
      <c r="BC16" s="50">
        <f t="shared" si="50"/>
        <v>0</v>
      </c>
      <c r="BD16" s="80">
        <f t="shared" si="51"/>
        <v>0</v>
      </c>
      <c r="BE16" s="50">
        <f t="shared" si="9"/>
        <v>0</v>
      </c>
      <c r="BF16" s="54">
        <f t="shared" si="52"/>
        <v>11</v>
      </c>
      <c r="BG16" s="80">
        <f t="shared" si="53"/>
        <v>0</v>
      </c>
      <c r="BH16" s="50">
        <f t="shared" si="54"/>
        <v>0</v>
      </c>
      <c r="BI16" s="80">
        <f t="shared" si="55"/>
        <v>0</v>
      </c>
      <c r="BJ16" s="50">
        <f t="shared" si="10"/>
        <v>0</v>
      </c>
      <c r="BK16" s="54">
        <f t="shared" si="56"/>
        <v>11</v>
      </c>
      <c r="BL16" s="80">
        <f t="shared" si="57"/>
        <v>0</v>
      </c>
      <c r="BM16" s="50">
        <f t="shared" si="58"/>
        <v>0</v>
      </c>
      <c r="BN16" s="80">
        <f t="shared" si="59"/>
        <v>0</v>
      </c>
      <c r="BO16" s="50">
        <f t="shared" si="11"/>
        <v>0</v>
      </c>
      <c r="BP16" s="54">
        <f t="shared" si="60"/>
        <v>11</v>
      </c>
      <c r="BQ16" s="80">
        <f t="shared" si="61"/>
        <v>0</v>
      </c>
      <c r="BR16" s="50">
        <f t="shared" si="62"/>
        <v>0</v>
      </c>
      <c r="BS16" s="80">
        <f t="shared" si="63"/>
        <v>0</v>
      </c>
      <c r="BT16" s="50">
        <f t="shared" si="12"/>
        <v>0</v>
      </c>
      <c r="BU16" s="54">
        <f t="shared" si="64"/>
        <v>11</v>
      </c>
      <c r="BV16" s="80">
        <f t="shared" si="65"/>
        <v>0</v>
      </c>
      <c r="BW16" s="50">
        <f t="shared" si="66"/>
        <v>0</v>
      </c>
      <c r="BX16" s="80">
        <f t="shared" si="67"/>
        <v>0</v>
      </c>
      <c r="BY16" s="50">
        <f t="shared" si="13"/>
        <v>0</v>
      </c>
      <c r="BZ16">
        <f t="shared" si="68"/>
        <v>11</v>
      </c>
      <c r="CA16" s="80">
        <f t="shared" si="69"/>
        <v>0</v>
      </c>
      <c r="CB16" s="50">
        <f t="shared" si="70"/>
        <v>0</v>
      </c>
      <c r="CC16" s="80">
        <f t="shared" si="71"/>
        <v>0</v>
      </c>
      <c r="CD16" s="50">
        <f t="shared" si="14"/>
        <v>0</v>
      </c>
      <c r="CE16" s="54">
        <f t="shared" si="72"/>
        <v>11</v>
      </c>
      <c r="CF16" s="80">
        <f t="shared" si="73"/>
        <v>0</v>
      </c>
      <c r="CG16" s="50">
        <f t="shared" si="74"/>
        <v>0</v>
      </c>
      <c r="CH16" s="80">
        <f t="shared" si="75"/>
        <v>0</v>
      </c>
      <c r="CI16" s="50">
        <f t="shared" si="15"/>
        <v>0</v>
      </c>
      <c r="CJ16" s="54">
        <f t="shared" si="76"/>
        <v>11</v>
      </c>
      <c r="CK16" s="80">
        <f t="shared" si="77"/>
        <v>0</v>
      </c>
      <c r="CL16" s="50">
        <f t="shared" si="78"/>
        <v>0</v>
      </c>
      <c r="CM16" s="80">
        <f t="shared" si="79"/>
        <v>0</v>
      </c>
      <c r="CN16" s="50">
        <f t="shared" si="16"/>
        <v>0</v>
      </c>
      <c r="CO16">
        <f t="shared" si="80"/>
        <v>11</v>
      </c>
      <c r="CP16" s="80">
        <f t="shared" si="81"/>
        <v>0</v>
      </c>
      <c r="CQ16" s="50">
        <f t="shared" si="82"/>
        <v>0</v>
      </c>
      <c r="CR16" s="80">
        <f t="shared" si="83"/>
        <v>0</v>
      </c>
      <c r="CS16" s="50">
        <f t="shared" si="17"/>
        <v>0</v>
      </c>
      <c r="CT16">
        <f t="shared" si="84"/>
        <v>11</v>
      </c>
      <c r="CU16" s="80">
        <f t="shared" si="85"/>
        <v>0</v>
      </c>
      <c r="CV16" s="50">
        <f t="shared" si="86"/>
        <v>0</v>
      </c>
      <c r="CW16" s="80">
        <f t="shared" si="87"/>
        <v>0</v>
      </c>
      <c r="CX16" s="50">
        <f t="shared" si="18"/>
        <v>0</v>
      </c>
      <c r="CY16" s="54">
        <f t="shared" si="88"/>
        <v>11</v>
      </c>
      <c r="CZ16" s="80">
        <f t="shared" si="89"/>
        <v>0</v>
      </c>
      <c r="DA16" s="50">
        <f t="shared" si="90"/>
        <v>0</v>
      </c>
      <c r="DB16" s="80">
        <f t="shared" si="91"/>
        <v>0</v>
      </c>
      <c r="DC16" s="50">
        <f t="shared" si="19"/>
        <v>0</v>
      </c>
      <c r="DD16" s="50">
        <f t="shared" si="3"/>
        <v>0</v>
      </c>
      <c r="DE16" s="50">
        <f t="shared" si="107"/>
        <v>-988606.888799262</v>
      </c>
      <c r="DF16" s="50">
        <f t="shared" si="108"/>
        <v>0</v>
      </c>
      <c r="DG16" s="50">
        <f t="shared" si="109"/>
        <v>-988606.888799262</v>
      </c>
      <c r="DH16" s="80">
        <f t="shared" si="93"/>
        <v>117504324.69975276</v>
      </c>
      <c r="DI16" s="50">
        <f t="shared" si="94"/>
        <v>119202185.00986737</v>
      </c>
      <c r="DJ16" s="54">
        <f t="shared" si="95"/>
        <v>11</v>
      </c>
    </row>
    <row r="17" spans="1:114" x14ac:dyDescent="0.25">
      <c r="A17" s="49"/>
      <c r="B17" s="49"/>
      <c r="C17" s="49"/>
      <c r="G17" s="74">
        <f t="shared" si="4"/>
        <v>12</v>
      </c>
      <c r="H17" s="75">
        <f t="shared" si="0"/>
        <v>0.25479659101240887</v>
      </c>
      <c r="I17" s="75">
        <f t="shared" si="1"/>
        <v>9.4425165862593907</v>
      </c>
      <c r="J17" s="77">
        <f t="shared" si="98"/>
        <v>3.5999999999999999E-3</v>
      </c>
      <c r="K17" s="77">
        <f t="shared" si="96"/>
        <v>5.3E-3</v>
      </c>
      <c r="L17" s="88">
        <f t="shared" si="100"/>
        <v>-448330594.12374997</v>
      </c>
      <c r="M17" s="88">
        <f t="shared" si="105"/>
        <v>117220188.90907907</v>
      </c>
      <c r="N17" s="88">
        <f t="shared" si="101"/>
        <v>-1628483.6432706085</v>
      </c>
      <c r="O17" s="88">
        <f t="shared" si="21"/>
        <v>1637666.080892531</v>
      </c>
      <c r="P17" s="88">
        <f t="shared" si="102"/>
        <v>141734483.76349631</v>
      </c>
      <c r="Q17" s="88">
        <f t="shared" si="103"/>
        <v>-24514294.854417212</v>
      </c>
      <c r="R17" s="88">
        <f t="shared" si="104"/>
        <v>428596.351243346</v>
      </c>
      <c r="S17" s="88">
        <f t="shared" si="2"/>
        <v>0</v>
      </c>
      <c r="T17" s="88">
        <f t="shared" si="97"/>
        <v>-413393.94778490748</v>
      </c>
      <c r="U17" s="89">
        <f t="shared" si="22"/>
        <v>117244573.75015947</v>
      </c>
      <c r="W17" s="54">
        <f t="shared" si="23"/>
        <v>12</v>
      </c>
      <c r="X17" s="80">
        <f t="shared" si="24"/>
        <v>0</v>
      </c>
      <c r="Y17" s="50">
        <f t="shared" si="25"/>
        <v>0</v>
      </c>
      <c r="Z17" s="80">
        <f t="shared" si="26"/>
        <v>0</v>
      </c>
      <c r="AA17" s="80">
        <f t="shared" si="27"/>
        <v>0</v>
      </c>
      <c r="AB17" s="54">
        <f t="shared" si="28"/>
        <v>12</v>
      </c>
      <c r="AC17" s="80">
        <f t="shared" si="29"/>
        <v>0</v>
      </c>
      <c r="AD17" s="50">
        <f t="shared" si="30"/>
        <v>0</v>
      </c>
      <c r="AE17" s="80">
        <f t="shared" si="31"/>
        <v>0</v>
      </c>
      <c r="AF17" s="50">
        <f t="shared" si="32"/>
        <v>0</v>
      </c>
      <c r="AG17" s="54">
        <f t="shared" si="33"/>
        <v>12</v>
      </c>
      <c r="AH17" s="80">
        <f t="shared" si="106"/>
        <v>0</v>
      </c>
      <c r="AI17" s="50">
        <f t="shared" si="35"/>
        <v>0</v>
      </c>
      <c r="AJ17" s="80">
        <f t="shared" si="36"/>
        <v>0</v>
      </c>
      <c r="AK17" s="50">
        <f t="shared" si="5"/>
        <v>0</v>
      </c>
      <c r="AL17" s="54">
        <f t="shared" si="37"/>
        <v>12</v>
      </c>
      <c r="AM17" s="80">
        <f t="shared" si="38"/>
        <v>0</v>
      </c>
      <c r="AN17" s="50">
        <f t="shared" si="39"/>
        <v>0</v>
      </c>
      <c r="AO17" s="80">
        <f t="shared" si="40"/>
        <v>0</v>
      </c>
      <c r="AP17" s="50">
        <f t="shared" si="6"/>
        <v>0</v>
      </c>
      <c r="AQ17" s="54">
        <f t="shared" si="41"/>
        <v>12</v>
      </c>
      <c r="AR17" s="80">
        <f t="shared" si="42"/>
        <v>0</v>
      </c>
      <c r="AS17" s="50">
        <f t="shared" si="43"/>
        <v>0</v>
      </c>
      <c r="AT17" s="80">
        <f t="shared" si="44"/>
        <v>0</v>
      </c>
      <c r="AU17" s="50">
        <f t="shared" si="7"/>
        <v>0</v>
      </c>
      <c r="AV17" s="54">
        <f t="shared" si="45"/>
        <v>12</v>
      </c>
      <c r="AW17" s="79">
        <f t="shared" si="46"/>
        <v>-448330594.12374997</v>
      </c>
      <c r="AX17" s="50">
        <f t="shared" si="47"/>
        <v>-1697860.310114603</v>
      </c>
      <c r="AY17" s="50">
        <v>0</v>
      </c>
      <c r="AZ17" s="50">
        <f t="shared" si="8"/>
        <v>-1697860.310114603</v>
      </c>
      <c r="BA17" s="54">
        <f t="shared" si="48"/>
        <v>12</v>
      </c>
      <c r="BB17" s="80">
        <f t="shared" si="49"/>
        <v>0</v>
      </c>
      <c r="BC17" s="50">
        <f t="shared" si="50"/>
        <v>0</v>
      </c>
      <c r="BD17" s="80">
        <f t="shared" si="51"/>
        <v>0</v>
      </c>
      <c r="BE17" s="50">
        <f t="shared" si="9"/>
        <v>0</v>
      </c>
      <c r="BF17" s="54">
        <f t="shared" si="52"/>
        <v>12</v>
      </c>
      <c r="BG17" s="80">
        <f t="shared" si="53"/>
        <v>0</v>
      </c>
      <c r="BH17" s="50">
        <f t="shared" si="54"/>
        <v>0</v>
      </c>
      <c r="BI17" s="80">
        <f t="shared" si="55"/>
        <v>0</v>
      </c>
      <c r="BJ17" s="50">
        <f t="shared" si="10"/>
        <v>0</v>
      </c>
      <c r="BK17" s="54">
        <f t="shared" si="56"/>
        <v>12</v>
      </c>
      <c r="BL17" s="80">
        <f t="shared" si="57"/>
        <v>0</v>
      </c>
      <c r="BM17" s="50">
        <f t="shared" si="58"/>
        <v>0</v>
      </c>
      <c r="BN17" s="80">
        <f t="shared" si="59"/>
        <v>0</v>
      </c>
      <c r="BO17" s="50">
        <f t="shared" si="11"/>
        <v>0</v>
      </c>
      <c r="BP17" s="54">
        <f t="shared" si="60"/>
        <v>12</v>
      </c>
      <c r="BQ17" s="80">
        <f t="shared" si="61"/>
        <v>0</v>
      </c>
      <c r="BR17" s="50">
        <f t="shared" si="62"/>
        <v>0</v>
      </c>
      <c r="BS17" s="80">
        <f t="shared" si="63"/>
        <v>0</v>
      </c>
      <c r="BT17" s="50">
        <f t="shared" si="12"/>
        <v>0</v>
      </c>
      <c r="BU17" s="54">
        <f t="shared" si="64"/>
        <v>12</v>
      </c>
      <c r="BV17" s="80">
        <f t="shared" si="65"/>
        <v>0</v>
      </c>
      <c r="BW17" s="50">
        <f t="shared" si="66"/>
        <v>0</v>
      </c>
      <c r="BX17" s="80">
        <f t="shared" si="67"/>
        <v>0</v>
      </c>
      <c r="BY17" s="50">
        <f t="shared" si="13"/>
        <v>0</v>
      </c>
      <c r="BZ17">
        <f t="shared" si="68"/>
        <v>12</v>
      </c>
      <c r="CA17" s="80">
        <f t="shared" si="69"/>
        <v>0</v>
      </c>
      <c r="CB17" s="50">
        <f t="shared" si="70"/>
        <v>0</v>
      </c>
      <c r="CC17" s="80">
        <f t="shared" si="71"/>
        <v>0</v>
      </c>
      <c r="CD17" s="50">
        <f t="shared" si="14"/>
        <v>0</v>
      </c>
      <c r="CE17" s="54">
        <f t="shared" si="72"/>
        <v>12</v>
      </c>
      <c r="CF17" s="80">
        <f t="shared" si="73"/>
        <v>0</v>
      </c>
      <c r="CG17" s="50">
        <f t="shared" si="74"/>
        <v>0</v>
      </c>
      <c r="CH17" s="80">
        <f t="shared" si="75"/>
        <v>0</v>
      </c>
      <c r="CI17" s="50">
        <f t="shared" si="15"/>
        <v>0</v>
      </c>
      <c r="CJ17" s="54">
        <f t="shared" si="76"/>
        <v>12</v>
      </c>
      <c r="CK17" s="80">
        <f t="shared" si="77"/>
        <v>0</v>
      </c>
      <c r="CL17" s="50">
        <f t="shared" si="78"/>
        <v>0</v>
      </c>
      <c r="CM17" s="80">
        <f t="shared" si="79"/>
        <v>0</v>
      </c>
      <c r="CN17" s="50">
        <f t="shared" si="16"/>
        <v>0</v>
      </c>
      <c r="CO17">
        <f t="shared" si="80"/>
        <v>12</v>
      </c>
      <c r="CP17" s="80">
        <f t="shared" si="81"/>
        <v>0</v>
      </c>
      <c r="CQ17" s="50">
        <f t="shared" si="82"/>
        <v>0</v>
      </c>
      <c r="CR17" s="80">
        <f t="shared" si="83"/>
        <v>0</v>
      </c>
      <c r="CS17" s="50">
        <f t="shared" si="17"/>
        <v>0</v>
      </c>
      <c r="CT17">
        <f t="shared" si="84"/>
        <v>12</v>
      </c>
      <c r="CU17" s="80">
        <f t="shared" si="85"/>
        <v>0</v>
      </c>
      <c r="CV17" s="50">
        <f t="shared" si="86"/>
        <v>0</v>
      </c>
      <c r="CW17" s="80">
        <f t="shared" si="87"/>
        <v>0</v>
      </c>
      <c r="CX17" s="50">
        <f t="shared" si="18"/>
        <v>0</v>
      </c>
      <c r="CY17" s="54">
        <f t="shared" si="88"/>
        <v>12</v>
      </c>
      <c r="CZ17" s="80">
        <f t="shared" si="89"/>
        <v>0</v>
      </c>
      <c r="DA17" s="50">
        <f t="shared" si="90"/>
        <v>0</v>
      </c>
      <c r="DB17" s="80">
        <f t="shared" si="91"/>
        <v>0</v>
      </c>
      <c r="DC17" s="50">
        <f t="shared" si="19"/>
        <v>0</v>
      </c>
      <c r="DD17" s="50">
        <f t="shared" si="3"/>
        <v>0</v>
      </c>
      <c r="DE17" s="50">
        <f t="shared" si="107"/>
        <v>-1697860.310114603</v>
      </c>
      <c r="DF17" s="50">
        <f t="shared" si="108"/>
        <v>0</v>
      </c>
      <c r="DG17" s="50">
        <f t="shared" si="109"/>
        <v>-1697860.310114603</v>
      </c>
      <c r="DH17" s="80">
        <f t="shared" si="93"/>
        <v>116491859.03279366</v>
      </c>
      <c r="DI17" s="50">
        <f t="shared" si="94"/>
        <v>118942434.06027408</v>
      </c>
      <c r="DJ17" s="54">
        <f t="shared" si="95"/>
        <v>12</v>
      </c>
    </row>
    <row r="18" spans="1:114" x14ac:dyDescent="0.25">
      <c r="A18" s="48" t="s">
        <v>51</v>
      </c>
      <c r="B18" s="49"/>
      <c r="C18" s="52">
        <v>55591451</v>
      </c>
      <c r="G18" s="74">
        <f t="shared" si="4"/>
        <v>13</v>
      </c>
      <c r="H18" s="75">
        <f t="shared" si="0"/>
        <v>0.27490513797510818</v>
      </c>
      <c r="I18" s="75">
        <f t="shared" si="1"/>
        <v>9.1877199952469812</v>
      </c>
      <c r="J18" s="77">
        <f t="shared" si="98"/>
        <v>3.5999999999999999E-3</v>
      </c>
      <c r="K18" s="77">
        <f t="shared" si="96"/>
        <v>5.3E-3</v>
      </c>
      <c r="L18" s="88">
        <f t="shared" si="100"/>
        <v>-594550754.85261083</v>
      </c>
      <c r="M18" s="88">
        <f t="shared" si="105"/>
        <v>116176929.22778827</v>
      </c>
      <c r="N18" s="88">
        <f t="shared" si="101"/>
        <v>-2159603.1858232254</v>
      </c>
      <c r="O18" s="88">
        <f t="shared" si="21"/>
        <v>2364706.251971012</v>
      </c>
      <c r="P18" s="88">
        <f t="shared" si="102"/>
        <v>151559179.71603459</v>
      </c>
      <c r="Q18" s="88">
        <f t="shared" si="103"/>
        <v>-35382250.488246344</v>
      </c>
      <c r="R18" s="88">
        <f t="shared" si="104"/>
        <v>618606.55377195019</v>
      </c>
      <c r="S18" s="88">
        <f t="shared" si="2"/>
        <v>0</v>
      </c>
      <c r="T18" s="88">
        <f t="shared" si="97"/>
        <v>-710685.28038732475</v>
      </c>
      <c r="U18" s="89">
        <f t="shared" si="22"/>
        <v>116289953.56732063</v>
      </c>
      <c r="W18" s="54">
        <f t="shared" si="23"/>
        <v>13</v>
      </c>
      <c r="X18" s="80">
        <f t="shared" si="24"/>
        <v>0</v>
      </c>
      <c r="Y18" s="50">
        <f t="shared" si="25"/>
        <v>0</v>
      </c>
      <c r="Z18" s="80">
        <f t="shared" si="26"/>
        <v>0</v>
      </c>
      <c r="AA18" s="80">
        <f t="shared" si="27"/>
        <v>0</v>
      </c>
      <c r="AB18" s="54">
        <f t="shared" si="28"/>
        <v>13</v>
      </c>
      <c r="AC18" s="80">
        <f t="shared" si="29"/>
        <v>0</v>
      </c>
      <c r="AD18" s="50">
        <f t="shared" si="30"/>
        <v>0</v>
      </c>
      <c r="AE18" s="80">
        <f t="shared" si="31"/>
        <v>0</v>
      </c>
      <c r="AF18" s="50">
        <f t="shared" si="32"/>
        <v>0</v>
      </c>
      <c r="AG18" s="54">
        <f t="shared" si="33"/>
        <v>13</v>
      </c>
      <c r="AH18" s="80">
        <f t="shared" si="106"/>
        <v>0</v>
      </c>
      <c r="AI18" s="50">
        <f t="shared" si="35"/>
        <v>0</v>
      </c>
      <c r="AJ18" s="80">
        <f t="shared" si="36"/>
        <v>0</v>
      </c>
      <c r="AK18" s="50">
        <f t="shared" si="5"/>
        <v>0</v>
      </c>
      <c r="AL18" s="54">
        <f t="shared" si="37"/>
        <v>13</v>
      </c>
      <c r="AM18" s="80">
        <f t="shared" si="38"/>
        <v>0</v>
      </c>
      <c r="AN18" s="50">
        <f t="shared" si="39"/>
        <v>0</v>
      </c>
      <c r="AO18" s="80">
        <f t="shared" si="40"/>
        <v>0</v>
      </c>
      <c r="AP18" s="50">
        <f t="shared" si="6"/>
        <v>0</v>
      </c>
      <c r="AQ18" s="54">
        <f t="shared" si="41"/>
        <v>13</v>
      </c>
      <c r="AR18" s="80">
        <f t="shared" si="42"/>
        <v>0</v>
      </c>
      <c r="AS18" s="50">
        <f t="shared" si="43"/>
        <v>0</v>
      </c>
      <c r="AT18" s="80">
        <f t="shared" si="44"/>
        <v>0</v>
      </c>
      <c r="AU18" s="50">
        <f t="shared" si="7"/>
        <v>0</v>
      </c>
      <c r="AV18" s="54">
        <f t="shared" si="45"/>
        <v>13</v>
      </c>
      <c r="AW18" s="79">
        <f t="shared" si="46"/>
        <v>-594550754.85261083</v>
      </c>
      <c r="AX18" s="50">
        <f t="shared" si="47"/>
        <v>-2450575.0274804174</v>
      </c>
      <c r="AY18" s="50">
        <v>0</v>
      </c>
      <c r="AZ18" s="50">
        <f t="shared" si="8"/>
        <v>-2450575.0274804174</v>
      </c>
      <c r="BA18" s="54">
        <f t="shared" si="48"/>
        <v>13</v>
      </c>
      <c r="BB18" s="80">
        <f t="shared" si="49"/>
        <v>0</v>
      </c>
      <c r="BC18" s="50">
        <f t="shared" si="50"/>
        <v>0</v>
      </c>
      <c r="BD18" s="80">
        <f t="shared" si="51"/>
        <v>0</v>
      </c>
      <c r="BE18" s="50">
        <f t="shared" si="9"/>
        <v>0</v>
      </c>
      <c r="BF18" s="54">
        <f t="shared" si="52"/>
        <v>13</v>
      </c>
      <c r="BG18" s="80">
        <f t="shared" si="53"/>
        <v>0</v>
      </c>
      <c r="BH18" s="50">
        <f t="shared" si="54"/>
        <v>0</v>
      </c>
      <c r="BI18" s="80">
        <f t="shared" si="55"/>
        <v>0</v>
      </c>
      <c r="BJ18" s="50">
        <f t="shared" si="10"/>
        <v>0</v>
      </c>
      <c r="BK18" s="54">
        <f t="shared" si="56"/>
        <v>13</v>
      </c>
      <c r="BL18" s="80">
        <f t="shared" si="57"/>
        <v>0</v>
      </c>
      <c r="BM18" s="50">
        <f t="shared" si="58"/>
        <v>0</v>
      </c>
      <c r="BN18" s="80">
        <f t="shared" si="59"/>
        <v>0</v>
      </c>
      <c r="BO18" s="50">
        <f t="shared" si="11"/>
        <v>0</v>
      </c>
      <c r="BP18" s="54">
        <f t="shared" si="60"/>
        <v>13</v>
      </c>
      <c r="BQ18" s="80">
        <f t="shared" si="61"/>
        <v>0</v>
      </c>
      <c r="BR18" s="50">
        <f t="shared" si="62"/>
        <v>0</v>
      </c>
      <c r="BS18" s="80">
        <f t="shared" si="63"/>
        <v>0</v>
      </c>
      <c r="BT18" s="50">
        <f t="shared" si="12"/>
        <v>0</v>
      </c>
      <c r="BU18" s="54">
        <f t="shared" si="64"/>
        <v>13</v>
      </c>
      <c r="BV18" s="80">
        <f t="shared" si="65"/>
        <v>0</v>
      </c>
      <c r="BW18" s="50">
        <f t="shared" si="66"/>
        <v>0</v>
      </c>
      <c r="BX18" s="80">
        <f t="shared" si="67"/>
        <v>0</v>
      </c>
      <c r="BY18" s="50">
        <f t="shared" si="13"/>
        <v>0</v>
      </c>
      <c r="BZ18">
        <f t="shared" si="68"/>
        <v>13</v>
      </c>
      <c r="CA18" s="80">
        <f t="shared" si="69"/>
        <v>0</v>
      </c>
      <c r="CB18" s="50">
        <f t="shared" si="70"/>
        <v>0</v>
      </c>
      <c r="CC18" s="80">
        <f t="shared" si="71"/>
        <v>0</v>
      </c>
      <c r="CD18" s="50">
        <f t="shared" si="14"/>
        <v>0</v>
      </c>
      <c r="CE18" s="54">
        <f t="shared" si="72"/>
        <v>13</v>
      </c>
      <c r="CF18" s="80">
        <f t="shared" si="73"/>
        <v>0</v>
      </c>
      <c r="CG18" s="50">
        <f t="shared" si="74"/>
        <v>0</v>
      </c>
      <c r="CH18" s="80">
        <f t="shared" si="75"/>
        <v>0</v>
      </c>
      <c r="CI18" s="50">
        <f t="shared" si="15"/>
        <v>0</v>
      </c>
      <c r="CJ18" s="54">
        <f t="shared" si="76"/>
        <v>13</v>
      </c>
      <c r="CK18" s="80">
        <f t="shared" si="77"/>
        <v>0</v>
      </c>
      <c r="CL18" s="50">
        <f t="shared" si="78"/>
        <v>0</v>
      </c>
      <c r="CM18" s="80">
        <f t="shared" si="79"/>
        <v>0</v>
      </c>
      <c r="CN18" s="50">
        <f t="shared" si="16"/>
        <v>0</v>
      </c>
      <c r="CO18">
        <f t="shared" si="80"/>
        <v>13</v>
      </c>
      <c r="CP18" s="80">
        <f t="shared" si="81"/>
        <v>0</v>
      </c>
      <c r="CQ18" s="50">
        <f t="shared" si="82"/>
        <v>0</v>
      </c>
      <c r="CR18" s="80">
        <f t="shared" si="83"/>
        <v>0</v>
      </c>
      <c r="CS18" s="50">
        <f t="shared" si="17"/>
        <v>0</v>
      </c>
      <c r="CT18">
        <f t="shared" si="84"/>
        <v>13</v>
      </c>
      <c r="CU18" s="80">
        <f t="shared" si="85"/>
        <v>0</v>
      </c>
      <c r="CV18" s="50">
        <f t="shared" si="86"/>
        <v>0</v>
      </c>
      <c r="CW18" s="80">
        <f t="shared" si="87"/>
        <v>0</v>
      </c>
      <c r="CX18" s="50">
        <f t="shared" si="18"/>
        <v>0</v>
      </c>
      <c r="CY18" s="54">
        <f t="shared" si="88"/>
        <v>13</v>
      </c>
      <c r="CZ18" s="80">
        <f t="shared" si="89"/>
        <v>0</v>
      </c>
      <c r="DA18" s="50">
        <f t="shared" si="90"/>
        <v>0</v>
      </c>
      <c r="DB18" s="80">
        <f t="shared" si="91"/>
        <v>0</v>
      </c>
      <c r="DC18" s="50">
        <f t="shared" si="19"/>
        <v>0</v>
      </c>
      <c r="DD18" s="50">
        <f t="shared" si="3"/>
        <v>0</v>
      </c>
      <c r="DE18" s="50">
        <f t="shared" si="107"/>
        <v>-2450575.0274804174</v>
      </c>
      <c r="DF18" s="50">
        <f t="shared" si="108"/>
        <v>0</v>
      </c>
      <c r="DG18" s="50">
        <f t="shared" si="109"/>
        <v>-2450575.0274804174</v>
      </c>
      <c r="DH18" s="80">
        <f t="shared" si="93"/>
        <v>115490714.16877668</v>
      </c>
      <c r="DI18" s="50">
        <f t="shared" si="94"/>
        <v>118740528.59480105</v>
      </c>
      <c r="DJ18" s="54">
        <f t="shared" si="95"/>
        <v>13</v>
      </c>
    </row>
    <row r="19" spans="1:114" x14ac:dyDescent="0.25">
      <c r="A19" s="48" t="s">
        <v>52</v>
      </c>
      <c r="B19" s="49"/>
      <c r="C19" s="51">
        <v>6.8010000000000001E-2</v>
      </c>
      <c r="G19" s="74">
        <f t="shared" si="4"/>
        <v>14</v>
      </c>
      <c r="H19" s="75">
        <f t="shared" si="0"/>
        <v>0.29660065146410375</v>
      </c>
      <c r="I19" s="75">
        <f t="shared" si="1"/>
        <v>8.9128148572718722</v>
      </c>
      <c r="J19" s="77">
        <f t="shared" si="98"/>
        <v>3.5999999999999999E-3</v>
      </c>
      <c r="K19" s="77">
        <f t="shared" si="96"/>
        <v>5.3E-3</v>
      </c>
      <c r="L19" s="88">
        <f t="shared" si="100"/>
        <v>-749881775.65388882</v>
      </c>
      <c r="M19" s="88">
        <f t="shared" si="105"/>
        <v>115142954.55766095</v>
      </c>
      <c r="N19" s="88">
        <f t="shared" si="101"/>
        <v>-2723816.3579396629</v>
      </c>
      <c r="O19" s="88">
        <f t="shared" si="21"/>
        <v>3136682.7740217568</v>
      </c>
      <c r="P19" s="88">
        <f t="shared" si="102"/>
        <v>162064900.130629</v>
      </c>
      <c r="Q19" s="88">
        <f t="shared" si="103"/>
        <v>-46921945.572968051</v>
      </c>
      <c r="R19" s="88">
        <f t="shared" si="104"/>
        <v>820361.1315456325</v>
      </c>
      <c r="S19" s="88">
        <f t="shared" si="2"/>
        <v>0</v>
      </c>
      <c r="T19" s="88">
        <f t="shared" si="97"/>
        <v>-1026193.2791572316</v>
      </c>
      <c r="U19" s="89">
        <f t="shared" si="22"/>
        <v>115349988.82613143</v>
      </c>
      <c r="W19" s="54">
        <f t="shared" si="23"/>
        <v>14</v>
      </c>
      <c r="X19" s="80">
        <f t="shared" si="24"/>
        <v>0</v>
      </c>
      <c r="Y19" s="50">
        <f t="shared" si="25"/>
        <v>0</v>
      </c>
      <c r="Z19" s="80">
        <f t="shared" si="26"/>
        <v>0</v>
      </c>
      <c r="AA19" s="80">
        <f t="shared" si="27"/>
        <v>0</v>
      </c>
      <c r="AB19" s="54">
        <f t="shared" si="28"/>
        <v>14</v>
      </c>
      <c r="AC19" s="80">
        <f t="shared" si="29"/>
        <v>0</v>
      </c>
      <c r="AD19" s="50">
        <f t="shared" si="30"/>
        <v>0</v>
      </c>
      <c r="AE19" s="80">
        <f t="shared" si="31"/>
        <v>0</v>
      </c>
      <c r="AF19" s="50">
        <f t="shared" si="32"/>
        <v>0</v>
      </c>
      <c r="AG19" s="54">
        <f t="shared" si="33"/>
        <v>14</v>
      </c>
      <c r="AH19" s="80">
        <f t="shared" si="106"/>
        <v>0</v>
      </c>
      <c r="AI19" s="50">
        <f t="shared" si="35"/>
        <v>0</v>
      </c>
      <c r="AJ19" s="80">
        <f t="shared" si="36"/>
        <v>0</v>
      </c>
      <c r="AK19" s="50">
        <f t="shared" si="5"/>
        <v>0</v>
      </c>
      <c r="AL19" s="54">
        <f t="shared" si="37"/>
        <v>14</v>
      </c>
      <c r="AM19" s="80">
        <f t="shared" si="38"/>
        <v>0</v>
      </c>
      <c r="AN19" s="50">
        <f t="shared" si="39"/>
        <v>0</v>
      </c>
      <c r="AO19" s="80">
        <f t="shared" si="40"/>
        <v>0</v>
      </c>
      <c r="AP19" s="50">
        <f t="shared" si="6"/>
        <v>0</v>
      </c>
      <c r="AQ19" s="54">
        <f t="shared" si="41"/>
        <v>14</v>
      </c>
      <c r="AR19" s="80">
        <f t="shared" si="42"/>
        <v>0</v>
      </c>
      <c r="AS19" s="50">
        <f t="shared" si="43"/>
        <v>0</v>
      </c>
      <c r="AT19" s="80">
        <f t="shared" si="44"/>
        <v>0</v>
      </c>
      <c r="AU19" s="50">
        <f t="shared" si="7"/>
        <v>0</v>
      </c>
      <c r="AV19" s="54">
        <f t="shared" si="45"/>
        <v>14</v>
      </c>
      <c r="AW19" s="79">
        <f t="shared" si="46"/>
        <v>-749881775.65388882</v>
      </c>
      <c r="AX19" s="50">
        <f t="shared" si="47"/>
        <v>-3249814.4260243708</v>
      </c>
      <c r="AY19" s="50">
        <v>0</v>
      </c>
      <c r="AZ19" s="50">
        <f t="shared" si="8"/>
        <v>-3249814.4260243708</v>
      </c>
      <c r="BA19" s="54">
        <f t="shared" si="48"/>
        <v>14</v>
      </c>
      <c r="BB19" s="80">
        <f t="shared" si="49"/>
        <v>0</v>
      </c>
      <c r="BC19" s="50">
        <f t="shared" si="50"/>
        <v>0</v>
      </c>
      <c r="BD19" s="80">
        <f t="shared" si="51"/>
        <v>0</v>
      </c>
      <c r="BE19" s="50">
        <f t="shared" si="9"/>
        <v>0</v>
      </c>
      <c r="BF19" s="54">
        <f t="shared" si="52"/>
        <v>14</v>
      </c>
      <c r="BG19" s="80">
        <f t="shared" si="53"/>
        <v>0</v>
      </c>
      <c r="BH19" s="50">
        <f t="shared" si="54"/>
        <v>0</v>
      </c>
      <c r="BI19" s="80">
        <f t="shared" si="55"/>
        <v>0</v>
      </c>
      <c r="BJ19" s="50">
        <f t="shared" si="10"/>
        <v>0</v>
      </c>
      <c r="BK19" s="54">
        <f t="shared" si="56"/>
        <v>14</v>
      </c>
      <c r="BL19" s="80">
        <f t="shared" si="57"/>
        <v>0</v>
      </c>
      <c r="BM19" s="50">
        <f t="shared" si="58"/>
        <v>0</v>
      </c>
      <c r="BN19" s="80">
        <f t="shared" si="59"/>
        <v>0</v>
      </c>
      <c r="BO19" s="50">
        <f t="shared" si="11"/>
        <v>0</v>
      </c>
      <c r="BP19" s="54">
        <f t="shared" si="60"/>
        <v>14</v>
      </c>
      <c r="BQ19" s="80">
        <f t="shared" si="61"/>
        <v>0</v>
      </c>
      <c r="BR19" s="50">
        <f t="shared" si="62"/>
        <v>0</v>
      </c>
      <c r="BS19" s="80">
        <f t="shared" si="63"/>
        <v>0</v>
      </c>
      <c r="BT19" s="50">
        <f t="shared" si="12"/>
        <v>0</v>
      </c>
      <c r="BU19" s="54">
        <f t="shared" si="64"/>
        <v>14</v>
      </c>
      <c r="BV19" s="80">
        <f t="shared" si="65"/>
        <v>0</v>
      </c>
      <c r="BW19" s="50">
        <f t="shared" si="66"/>
        <v>0</v>
      </c>
      <c r="BX19" s="80">
        <f t="shared" si="67"/>
        <v>0</v>
      </c>
      <c r="BY19" s="50">
        <f t="shared" si="13"/>
        <v>0</v>
      </c>
      <c r="BZ19">
        <f t="shared" si="68"/>
        <v>14</v>
      </c>
      <c r="CA19" s="80">
        <f t="shared" si="69"/>
        <v>0</v>
      </c>
      <c r="CB19" s="50">
        <f t="shared" si="70"/>
        <v>0</v>
      </c>
      <c r="CC19" s="80">
        <f t="shared" si="71"/>
        <v>0</v>
      </c>
      <c r="CD19" s="50">
        <f t="shared" si="14"/>
        <v>0</v>
      </c>
      <c r="CE19" s="54">
        <f t="shared" si="72"/>
        <v>14</v>
      </c>
      <c r="CF19" s="80">
        <f t="shared" si="73"/>
        <v>0</v>
      </c>
      <c r="CG19" s="50">
        <f t="shared" si="74"/>
        <v>0</v>
      </c>
      <c r="CH19" s="80">
        <f t="shared" si="75"/>
        <v>0</v>
      </c>
      <c r="CI19" s="50">
        <f t="shared" si="15"/>
        <v>0</v>
      </c>
      <c r="CJ19" s="54">
        <f t="shared" si="76"/>
        <v>14</v>
      </c>
      <c r="CK19" s="80">
        <f t="shared" si="77"/>
        <v>0</v>
      </c>
      <c r="CL19" s="50">
        <f t="shared" si="78"/>
        <v>0</v>
      </c>
      <c r="CM19" s="80">
        <f t="shared" si="79"/>
        <v>0</v>
      </c>
      <c r="CN19" s="50">
        <f t="shared" si="16"/>
        <v>0</v>
      </c>
      <c r="CO19">
        <f t="shared" si="80"/>
        <v>14</v>
      </c>
      <c r="CP19" s="80">
        <f t="shared" si="81"/>
        <v>0</v>
      </c>
      <c r="CQ19" s="50">
        <f t="shared" si="82"/>
        <v>0</v>
      </c>
      <c r="CR19" s="80">
        <f t="shared" si="83"/>
        <v>0</v>
      </c>
      <c r="CS19" s="50">
        <f t="shared" si="17"/>
        <v>0</v>
      </c>
      <c r="CT19">
        <f t="shared" si="84"/>
        <v>14</v>
      </c>
      <c r="CU19" s="80">
        <f t="shared" si="85"/>
        <v>0</v>
      </c>
      <c r="CV19" s="50">
        <f t="shared" si="86"/>
        <v>0</v>
      </c>
      <c r="CW19" s="80">
        <f t="shared" si="87"/>
        <v>0</v>
      </c>
      <c r="CX19" s="50">
        <f t="shared" si="18"/>
        <v>0</v>
      </c>
      <c r="CY19" s="54">
        <f t="shared" si="88"/>
        <v>14</v>
      </c>
      <c r="CZ19" s="80">
        <f t="shared" si="89"/>
        <v>0</v>
      </c>
      <c r="DA19" s="50">
        <f t="shared" si="90"/>
        <v>0</v>
      </c>
      <c r="DB19" s="80">
        <f t="shared" si="91"/>
        <v>0</v>
      </c>
      <c r="DC19" s="50">
        <f t="shared" si="19"/>
        <v>0</v>
      </c>
      <c r="DD19" s="50">
        <f t="shared" si="3"/>
        <v>0</v>
      </c>
      <c r="DE19" s="50">
        <f t="shared" si="107"/>
        <v>-3249814.4260243708</v>
      </c>
      <c r="DF19" s="50">
        <f t="shared" si="108"/>
        <v>0</v>
      </c>
      <c r="DG19" s="50">
        <f t="shared" si="109"/>
        <v>-3249814.4260243708</v>
      </c>
      <c r="DH19" s="80">
        <f t="shared" si="93"/>
        <v>114500949.46643165</v>
      </c>
      <c r="DI19" s="50">
        <f t="shared" si="94"/>
        <v>118599803.25215581</v>
      </c>
      <c r="DJ19" s="54">
        <f t="shared" si="95"/>
        <v>14</v>
      </c>
    </row>
    <row r="20" spans="1:114" x14ac:dyDescent="0.25">
      <c r="A20" s="49"/>
      <c r="B20" s="49"/>
      <c r="C20" s="49"/>
      <c r="G20" s="74">
        <f t="shared" si="4"/>
        <v>15</v>
      </c>
      <c r="H20" s="75">
        <f t="shared" si="0"/>
        <v>0.32000837487765083</v>
      </c>
      <c r="I20" s="75">
        <f t="shared" si="1"/>
        <v>8.6162142058077684</v>
      </c>
      <c r="J20" s="77">
        <f t="shared" si="98"/>
        <v>3.5999999999999999E-3</v>
      </c>
      <c r="K20" s="77">
        <f t="shared" si="96"/>
        <v>5.3E-3</v>
      </c>
      <c r="L20" s="88">
        <f t="shared" si="100"/>
        <v>-914964320.06450152</v>
      </c>
      <c r="M20" s="88">
        <f t="shared" si="105"/>
        <v>114118182.26209776</v>
      </c>
      <c r="N20" s="88">
        <f t="shared" si="101"/>
        <v>-3323450.2595421304</v>
      </c>
      <c r="O20" s="88">
        <f t="shared" si="21"/>
        <v>3956759.1245900374</v>
      </c>
      <c r="P20" s="88">
        <f t="shared" si="102"/>
        <v>173298851.99670267</v>
      </c>
      <c r="Q20" s="88">
        <f t="shared" si="103"/>
        <v>-59180669.73460491</v>
      </c>
      <c r="R20" s="88">
        <f t="shared" si="104"/>
        <v>1034686.8740472359</v>
      </c>
      <c r="S20" s="88">
        <f t="shared" si="2"/>
        <v>0</v>
      </c>
      <c r="T20" s="88">
        <f t="shared" si="97"/>
        <v>-1361201.9585377434</v>
      </c>
      <c r="U20" s="89">
        <f t="shared" si="22"/>
        <v>114424976.04265516</v>
      </c>
      <c r="W20" s="54">
        <f t="shared" si="23"/>
        <v>15</v>
      </c>
      <c r="X20" s="80">
        <f t="shared" si="24"/>
        <v>0</v>
      </c>
      <c r="Y20" s="50">
        <f t="shared" si="25"/>
        <v>0</v>
      </c>
      <c r="Z20" s="80">
        <f t="shared" si="26"/>
        <v>0</v>
      </c>
      <c r="AA20" s="80">
        <f t="shared" si="27"/>
        <v>0</v>
      </c>
      <c r="AB20" s="54">
        <f t="shared" si="28"/>
        <v>15</v>
      </c>
      <c r="AC20" s="80">
        <f t="shared" si="29"/>
        <v>0</v>
      </c>
      <c r="AD20" s="50">
        <f t="shared" si="30"/>
        <v>0</v>
      </c>
      <c r="AE20" s="80">
        <f t="shared" si="31"/>
        <v>0</v>
      </c>
      <c r="AF20" s="50">
        <f t="shared" si="32"/>
        <v>0</v>
      </c>
      <c r="AG20" s="54">
        <f t="shared" si="33"/>
        <v>15</v>
      </c>
      <c r="AH20" s="80">
        <f t="shared" si="106"/>
        <v>0</v>
      </c>
      <c r="AI20" s="50">
        <f t="shared" si="35"/>
        <v>0</v>
      </c>
      <c r="AJ20" s="80">
        <f t="shared" si="36"/>
        <v>0</v>
      </c>
      <c r="AK20" s="50">
        <f t="shared" si="5"/>
        <v>0</v>
      </c>
      <c r="AL20" s="54">
        <f t="shared" si="37"/>
        <v>15</v>
      </c>
      <c r="AM20" s="80">
        <f t="shared" si="38"/>
        <v>0</v>
      </c>
      <c r="AN20" s="50">
        <f t="shared" si="39"/>
        <v>0</v>
      </c>
      <c r="AO20" s="80">
        <f t="shared" si="40"/>
        <v>0</v>
      </c>
      <c r="AP20" s="50">
        <f t="shared" si="6"/>
        <v>0</v>
      </c>
      <c r="AQ20" s="54">
        <f t="shared" si="41"/>
        <v>15</v>
      </c>
      <c r="AR20" s="80">
        <f t="shared" si="42"/>
        <v>0</v>
      </c>
      <c r="AS20" s="50">
        <f t="shared" si="43"/>
        <v>0</v>
      </c>
      <c r="AT20" s="80">
        <f t="shared" si="44"/>
        <v>0</v>
      </c>
      <c r="AU20" s="50">
        <f t="shared" si="7"/>
        <v>0</v>
      </c>
      <c r="AV20" s="54">
        <f t="shared" si="45"/>
        <v>15</v>
      </c>
      <c r="AW20" s="79">
        <f t="shared" si="46"/>
        <v>-914964320.06450152</v>
      </c>
      <c r="AX20" s="50">
        <f t="shared" si="47"/>
        <v>-4098853.7857241565</v>
      </c>
      <c r="AY20" s="50">
        <v>0</v>
      </c>
      <c r="AZ20" s="50">
        <f t="shared" si="8"/>
        <v>-4098853.7857241565</v>
      </c>
      <c r="BA20" s="54">
        <f t="shared" si="48"/>
        <v>15</v>
      </c>
      <c r="BB20" s="80">
        <f t="shared" si="49"/>
        <v>0</v>
      </c>
      <c r="BC20" s="50">
        <f t="shared" si="50"/>
        <v>0</v>
      </c>
      <c r="BD20" s="80">
        <f t="shared" si="51"/>
        <v>0</v>
      </c>
      <c r="BE20" s="50">
        <f t="shared" si="9"/>
        <v>0</v>
      </c>
      <c r="BF20" s="54">
        <f t="shared" si="52"/>
        <v>15</v>
      </c>
      <c r="BG20" s="80">
        <f t="shared" si="53"/>
        <v>0</v>
      </c>
      <c r="BH20" s="50">
        <f t="shared" si="54"/>
        <v>0</v>
      </c>
      <c r="BI20" s="80">
        <f t="shared" si="55"/>
        <v>0</v>
      </c>
      <c r="BJ20" s="50">
        <f t="shared" si="10"/>
        <v>0</v>
      </c>
      <c r="BK20" s="54">
        <f t="shared" si="56"/>
        <v>15</v>
      </c>
      <c r="BL20" s="80">
        <f t="shared" si="57"/>
        <v>0</v>
      </c>
      <c r="BM20" s="50">
        <f t="shared" si="58"/>
        <v>0</v>
      </c>
      <c r="BN20" s="80">
        <f t="shared" si="59"/>
        <v>0</v>
      </c>
      <c r="BO20" s="50">
        <f t="shared" si="11"/>
        <v>0</v>
      </c>
      <c r="BP20" s="54">
        <f t="shared" si="60"/>
        <v>15</v>
      </c>
      <c r="BQ20" s="80">
        <f t="shared" si="61"/>
        <v>0</v>
      </c>
      <c r="BR20" s="50">
        <f t="shared" si="62"/>
        <v>0</v>
      </c>
      <c r="BS20" s="80">
        <f t="shared" si="63"/>
        <v>0</v>
      </c>
      <c r="BT20" s="50">
        <f t="shared" si="12"/>
        <v>0</v>
      </c>
      <c r="BU20" s="54">
        <f t="shared" si="64"/>
        <v>15</v>
      </c>
      <c r="BV20" s="80">
        <f t="shared" si="65"/>
        <v>0</v>
      </c>
      <c r="BW20" s="50">
        <f t="shared" si="66"/>
        <v>0</v>
      </c>
      <c r="BX20" s="80">
        <f t="shared" si="67"/>
        <v>0</v>
      </c>
      <c r="BY20" s="50">
        <f t="shared" si="13"/>
        <v>0</v>
      </c>
      <c r="BZ20">
        <f t="shared" si="68"/>
        <v>15</v>
      </c>
      <c r="CA20" s="80">
        <f t="shared" si="69"/>
        <v>0</v>
      </c>
      <c r="CB20" s="50">
        <f t="shared" si="70"/>
        <v>0</v>
      </c>
      <c r="CC20" s="80">
        <f t="shared" si="71"/>
        <v>0</v>
      </c>
      <c r="CD20" s="50">
        <f t="shared" si="14"/>
        <v>0</v>
      </c>
      <c r="CE20" s="54">
        <f t="shared" si="72"/>
        <v>15</v>
      </c>
      <c r="CF20" s="80">
        <f t="shared" si="73"/>
        <v>0</v>
      </c>
      <c r="CG20" s="50">
        <f t="shared" si="74"/>
        <v>0</v>
      </c>
      <c r="CH20" s="80">
        <f t="shared" si="75"/>
        <v>0</v>
      </c>
      <c r="CI20" s="50">
        <f t="shared" si="15"/>
        <v>0</v>
      </c>
      <c r="CJ20" s="54">
        <f t="shared" si="76"/>
        <v>15</v>
      </c>
      <c r="CK20" s="80">
        <f t="shared" si="77"/>
        <v>0</v>
      </c>
      <c r="CL20" s="50">
        <f t="shared" si="78"/>
        <v>0</v>
      </c>
      <c r="CM20" s="80">
        <f t="shared" si="79"/>
        <v>0</v>
      </c>
      <c r="CN20" s="50">
        <f t="shared" si="16"/>
        <v>0</v>
      </c>
      <c r="CO20">
        <f t="shared" si="80"/>
        <v>15</v>
      </c>
      <c r="CP20" s="80">
        <f t="shared" si="81"/>
        <v>0</v>
      </c>
      <c r="CQ20" s="50">
        <f t="shared" si="82"/>
        <v>0</v>
      </c>
      <c r="CR20" s="80">
        <f t="shared" si="83"/>
        <v>0</v>
      </c>
      <c r="CS20" s="50">
        <f t="shared" si="17"/>
        <v>0</v>
      </c>
      <c r="CT20">
        <f t="shared" si="84"/>
        <v>15</v>
      </c>
      <c r="CU20" s="80">
        <f t="shared" si="85"/>
        <v>0</v>
      </c>
      <c r="CV20" s="50">
        <f t="shared" si="86"/>
        <v>0</v>
      </c>
      <c r="CW20" s="80">
        <f t="shared" si="87"/>
        <v>0</v>
      </c>
      <c r="CX20" s="50">
        <f t="shared" si="18"/>
        <v>0</v>
      </c>
      <c r="CY20" s="54">
        <f t="shared" si="88"/>
        <v>15</v>
      </c>
      <c r="CZ20" s="80">
        <f t="shared" si="89"/>
        <v>0</v>
      </c>
      <c r="DA20" s="50">
        <f t="shared" si="90"/>
        <v>0</v>
      </c>
      <c r="DB20" s="80">
        <f t="shared" si="91"/>
        <v>0</v>
      </c>
      <c r="DC20" s="50">
        <f t="shared" si="19"/>
        <v>0</v>
      </c>
      <c r="DD20" s="50">
        <f t="shared" si="3"/>
        <v>0</v>
      </c>
      <c r="DE20" s="50">
        <f t="shared" si="107"/>
        <v>-4098853.7857241565</v>
      </c>
      <c r="DF20" s="50">
        <f t="shared" si="108"/>
        <v>0</v>
      </c>
      <c r="DG20" s="50">
        <f t="shared" si="109"/>
        <v>-4098853.7857241565</v>
      </c>
      <c r="DH20" s="80">
        <f t="shared" si="93"/>
        <v>113522634.85490675</v>
      </c>
      <c r="DI20" s="50">
        <f t="shared" si="94"/>
        <v>118523829.82837932</v>
      </c>
      <c r="DJ20" s="54">
        <f t="shared" si="95"/>
        <v>15</v>
      </c>
    </row>
    <row r="21" spans="1:114" x14ac:dyDescent="0.25">
      <c r="A21" s="48" t="s">
        <v>53</v>
      </c>
      <c r="B21" s="49"/>
      <c r="C21" s="52">
        <v>38390866</v>
      </c>
      <c r="G21" s="74">
        <f t="shared" si="4"/>
        <v>16</v>
      </c>
      <c r="H21" s="75">
        <f t="shared" si="0"/>
        <v>0.34526343582299507</v>
      </c>
      <c r="I21" s="75">
        <f t="shared" si="1"/>
        <v>8.2962058309301163</v>
      </c>
      <c r="J21" s="77">
        <f t="shared" si="98"/>
        <v>3.5999999999999999E-3</v>
      </c>
      <c r="K21" s="77">
        <f t="shared" si="96"/>
        <v>5.3E-3</v>
      </c>
      <c r="L21" s="88">
        <f t="shared" si="100"/>
        <v>-1090483379.7156267</v>
      </c>
      <c r="M21" s="88">
        <f t="shared" si="105"/>
        <v>113102530.43996508</v>
      </c>
      <c r="N21" s="88">
        <f t="shared" si="101"/>
        <v>-3960993.0047182492</v>
      </c>
      <c r="O21" s="88">
        <f t="shared" si="21"/>
        <v>4828317.6334168511</v>
      </c>
      <c r="P21" s="88">
        <f t="shared" si="102"/>
        <v>185311514.57945555</v>
      </c>
      <c r="Q21" s="88">
        <f t="shared" si="103"/>
        <v>-72208984.13949047</v>
      </c>
      <c r="R21" s="88">
        <f t="shared" si="104"/>
        <v>1262467.7688249997</v>
      </c>
      <c r="S21" s="88">
        <f t="shared" si="2"/>
        <v>0</v>
      </c>
      <c r="T21" s="88">
        <f t="shared" si="97"/>
        <v>-1717084.1484069973</v>
      </c>
      <c r="U21" s="89">
        <f t="shared" si="22"/>
        <v>113515238.68908167</v>
      </c>
      <c r="W21" s="54">
        <f t="shared" si="23"/>
        <v>16</v>
      </c>
      <c r="X21" s="80">
        <f t="shared" si="24"/>
        <v>0</v>
      </c>
      <c r="Y21" s="50">
        <f t="shared" si="25"/>
        <v>0</v>
      </c>
      <c r="Z21" s="80">
        <f t="shared" si="26"/>
        <v>0</v>
      </c>
      <c r="AA21" s="80">
        <f t="shared" si="27"/>
        <v>0</v>
      </c>
      <c r="AB21" s="54">
        <f t="shared" si="28"/>
        <v>16</v>
      </c>
      <c r="AC21" s="80">
        <f t="shared" si="29"/>
        <v>0</v>
      </c>
      <c r="AD21" s="50">
        <f t="shared" si="30"/>
        <v>0</v>
      </c>
      <c r="AE21" s="80">
        <f t="shared" si="31"/>
        <v>0</v>
      </c>
      <c r="AF21" s="50">
        <f t="shared" si="32"/>
        <v>0</v>
      </c>
      <c r="AG21" s="54">
        <f t="shared" si="33"/>
        <v>16</v>
      </c>
      <c r="AH21" s="80">
        <f t="shared" si="106"/>
        <v>0</v>
      </c>
      <c r="AI21" s="50">
        <f t="shared" si="35"/>
        <v>0</v>
      </c>
      <c r="AJ21" s="80">
        <f t="shared" si="36"/>
        <v>0</v>
      </c>
      <c r="AK21" s="50">
        <f t="shared" si="5"/>
        <v>0</v>
      </c>
      <c r="AL21" s="54">
        <f t="shared" si="37"/>
        <v>16</v>
      </c>
      <c r="AM21" s="80">
        <f t="shared" si="38"/>
        <v>0</v>
      </c>
      <c r="AN21" s="50">
        <f t="shared" si="39"/>
        <v>0</v>
      </c>
      <c r="AO21" s="80">
        <f t="shared" si="40"/>
        <v>0</v>
      </c>
      <c r="AP21" s="50">
        <f t="shared" si="6"/>
        <v>0</v>
      </c>
      <c r="AQ21" s="54">
        <f t="shared" si="41"/>
        <v>16</v>
      </c>
      <c r="AR21" s="80">
        <f t="shared" si="42"/>
        <v>0</v>
      </c>
      <c r="AS21" s="50">
        <f t="shared" si="43"/>
        <v>0</v>
      </c>
      <c r="AT21" s="80">
        <f t="shared" si="44"/>
        <v>0</v>
      </c>
      <c r="AU21" s="50">
        <f t="shared" si="7"/>
        <v>0</v>
      </c>
      <c r="AV21" s="54">
        <f t="shared" si="45"/>
        <v>16</v>
      </c>
      <c r="AW21" s="79">
        <f t="shared" si="46"/>
        <v>-1090483379.7156267</v>
      </c>
      <c r="AX21" s="50">
        <f t="shared" si="47"/>
        <v>-5001194.9734725654</v>
      </c>
      <c r="AY21" s="50">
        <v>0</v>
      </c>
      <c r="AZ21" s="50">
        <f t="shared" si="8"/>
        <v>-5001194.9734725654</v>
      </c>
      <c r="BA21" s="54">
        <f t="shared" si="48"/>
        <v>16</v>
      </c>
      <c r="BB21" s="80">
        <f t="shared" si="49"/>
        <v>0</v>
      </c>
      <c r="BC21" s="50">
        <f t="shared" si="50"/>
        <v>0</v>
      </c>
      <c r="BD21" s="80">
        <f t="shared" si="51"/>
        <v>0</v>
      </c>
      <c r="BE21" s="50">
        <f t="shared" si="9"/>
        <v>0</v>
      </c>
      <c r="BF21" s="54">
        <f t="shared" si="52"/>
        <v>16</v>
      </c>
      <c r="BG21" s="80">
        <f t="shared" si="53"/>
        <v>0</v>
      </c>
      <c r="BH21" s="50">
        <f t="shared" si="54"/>
        <v>0</v>
      </c>
      <c r="BI21" s="80">
        <f t="shared" si="55"/>
        <v>0</v>
      </c>
      <c r="BJ21" s="50">
        <f t="shared" si="10"/>
        <v>0</v>
      </c>
      <c r="BK21" s="54">
        <f t="shared" si="56"/>
        <v>16</v>
      </c>
      <c r="BL21" s="80">
        <f t="shared" si="57"/>
        <v>0</v>
      </c>
      <c r="BM21" s="50">
        <f t="shared" si="58"/>
        <v>0</v>
      </c>
      <c r="BN21" s="80">
        <f t="shared" si="59"/>
        <v>0</v>
      </c>
      <c r="BO21" s="50">
        <f t="shared" si="11"/>
        <v>0</v>
      </c>
      <c r="BP21" s="54">
        <f t="shared" si="60"/>
        <v>16</v>
      </c>
      <c r="BQ21" s="80">
        <f t="shared" si="61"/>
        <v>0</v>
      </c>
      <c r="BR21" s="50">
        <f t="shared" si="62"/>
        <v>0</v>
      </c>
      <c r="BS21" s="80">
        <f t="shared" si="63"/>
        <v>0</v>
      </c>
      <c r="BT21" s="50">
        <f t="shared" si="12"/>
        <v>0</v>
      </c>
      <c r="BU21" s="54">
        <f t="shared" si="64"/>
        <v>16</v>
      </c>
      <c r="BV21" s="80">
        <f t="shared" si="65"/>
        <v>0</v>
      </c>
      <c r="BW21" s="50">
        <f t="shared" si="66"/>
        <v>0</v>
      </c>
      <c r="BX21" s="80">
        <f t="shared" si="67"/>
        <v>0</v>
      </c>
      <c r="BY21" s="50">
        <f t="shared" si="13"/>
        <v>0</v>
      </c>
      <c r="BZ21">
        <f t="shared" si="68"/>
        <v>16</v>
      </c>
      <c r="CA21" s="80">
        <f t="shared" si="69"/>
        <v>0</v>
      </c>
      <c r="CB21" s="50">
        <f t="shared" si="70"/>
        <v>0</v>
      </c>
      <c r="CC21" s="80">
        <f t="shared" si="71"/>
        <v>0</v>
      </c>
      <c r="CD21" s="50">
        <f t="shared" si="14"/>
        <v>0</v>
      </c>
      <c r="CE21" s="54">
        <f t="shared" si="72"/>
        <v>16</v>
      </c>
      <c r="CF21" s="80">
        <f t="shared" si="73"/>
        <v>0</v>
      </c>
      <c r="CG21" s="50">
        <f t="shared" si="74"/>
        <v>0</v>
      </c>
      <c r="CH21" s="80">
        <f t="shared" si="75"/>
        <v>0</v>
      </c>
      <c r="CI21" s="50">
        <f t="shared" si="15"/>
        <v>0</v>
      </c>
      <c r="CJ21" s="54">
        <f t="shared" si="76"/>
        <v>16</v>
      </c>
      <c r="CK21" s="80">
        <f t="shared" si="77"/>
        <v>0</v>
      </c>
      <c r="CL21" s="50">
        <f t="shared" si="78"/>
        <v>0</v>
      </c>
      <c r="CM21" s="80">
        <f t="shared" si="79"/>
        <v>0</v>
      </c>
      <c r="CN21" s="50">
        <f t="shared" si="16"/>
        <v>0</v>
      </c>
      <c r="CO21">
        <f t="shared" si="80"/>
        <v>16</v>
      </c>
      <c r="CP21" s="80">
        <f t="shared" si="81"/>
        <v>0</v>
      </c>
      <c r="CQ21" s="50">
        <f t="shared" si="82"/>
        <v>0</v>
      </c>
      <c r="CR21" s="80">
        <f t="shared" si="83"/>
        <v>0</v>
      </c>
      <c r="CS21" s="50">
        <f t="shared" si="17"/>
        <v>0</v>
      </c>
      <c r="CT21">
        <f t="shared" si="84"/>
        <v>16</v>
      </c>
      <c r="CU21" s="80">
        <f t="shared" si="85"/>
        <v>0</v>
      </c>
      <c r="CV21" s="50">
        <f t="shared" si="86"/>
        <v>0</v>
      </c>
      <c r="CW21" s="80">
        <f t="shared" si="87"/>
        <v>0</v>
      </c>
      <c r="CX21" s="50">
        <f t="shared" si="18"/>
        <v>0</v>
      </c>
      <c r="CY21" s="54">
        <f t="shared" si="88"/>
        <v>16</v>
      </c>
      <c r="CZ21" s="80">
        <f t="shared" si="89"/>
        <v>0</v>
      </c>
      <c r="DA21" s="50">
        <f t="shared" si="90"/>
        <v>0</v>
      </c>
      <c r="DB21" s="80">
        <f t="shared" si="91"/>
        <v>0</v>
      </c>
      <c r="DC21" s="50">
        <f t="shared" si="19"/>
        <v>0</v>
      </c>
      <c r="DD21" s="50">
        <f t="shared" si="3"/>
        <v>0</v>
      </c>
      <c r="DE21" s="50">
        <f t="shared" si="107"/>
        <v>-5001194.9734725654</v>
      </c>
      <c r="DF21" s="50">
        <f t="shared" si="108"/>
        <v>0</v>
      </c>
      <c r="DG21" s="50">
        <f t="shared" si="109"/>
        <v>-5001194.9734725654</v>
      </c>
      <c r="DH21" s="80">
        <f t="shared" si="93"/>
        <v>112555851.50902861</v>
      </c>
      <c r="DI21" s="50">
        <f t="shared" si="94"/>
        <v>118516433.66255423</v>
      </c>
      <c r="DJ21" s="54">
        <f t="shared" si="95"/>
        <v>16</v>
      </c>
    </row>
    <row r="22" spans="1:114" x14ac:dyDescent="0.25">
      <c r="A22" s="48" t="s">
        <v>54</v>
      </c>
      <c r="B22" s="49"/>
      <c r="C22" s="53">
        <v>7.2569999999999996E-2</v>
      </c>
      <c r="G22" s="74">
        <f t="shared" si="4"/>
        <v>17</v>
      </c>
      <c r="H22" s="75">
        <f t="shared" si="0"/>
        <v>0.37251162617814587</v>
      </c>
      <c r="I22" s="75">
        <f t="shared" si="1"/>
        <v>7.9509423951071225</v>
      </c>
      <c r="J22" s="77">
        <f t="shared" si="98"/>
        <v>3.5999999999999999E-3</v>
      </c>
      <c r="K22" s="77">
        <f t="shared" si="96"/>
        <v>5.3E-3</v>
      </c>
      <c r="L22" s="88">
        <f t="shared" si="100"/>
        <v>-1277171347.7727726</v>
      </c>
      <c r="M22" s="88">
        <f t="shared" si="105"/>
        <v>112095917.9190494</v>
      </c>
      <c r="N22" s="88">
        <f t="shared" si="101"/>
        <v>-4639104.8854625989</v>
      </c>
      <c r="O22" s="88">
        <f t="shared" si="21"/>
        <v>5754974.65659987</v>
      </c>
      <c r="P22" s="88">
        <f t="shared" si="102"/>
        <v>198156866.2462067</v>
      </c>
      <c r="Q22" s="88">
        <f t="shared" si="103"/>
        <v>-86060948.327157259</v>
      </c>
      <c r="R22" s="88">
        <f t="shared" si="104"/>
        <v>1504648.9673316216</v>
      </c>
      <c r="S22" s="88">
        <f t="shared" si="2"/>
        <v>0</v>
      </c>
      <c r="T22" s="88">
        <f t="shared" si="97"/>
        <v>-2095307.6522375015</v>
      </c>
      <c r="U22" s="89">
        <f t="shared" si="22"/>
        <v>112621129.00528082</v>
      </c>
      <c r="W22" s="54">
        <f t="shared" si="23"/>
        <v>17</v>
      </c>
      <c r="X22" s="80">
        <f t="shared" si="24"/>
        <v>0</v>
      </c>
      <c r="Y22" s="50">
        <f t="shared" si="25"/>
        <v>0</v>
      </c>
      <c r="Z22" s="80">
        <f t="shared" si="26"/>
        <v>0</v>
      </c>
      <c r="AA22" s="80">
        <f t="shared" si="27"/>
        <v>0</v>
      </c>
      <c r="AB22" s="54">
        <f t="shared" si="28"/>
        <v>17</v>
      </c>
      <c r="AC22" s="80">
        <f t="shared" si="29"/>
        <v>0</v>
      </c>
      <c r="AD22" s="50">
        <f t="shared" si="30"/>
        <v>0</v>
      </c>
      <c r="AE22" s="80">
        <f t="shared" si="31"/>
        <v>0</v>
      </c>
      <c r="AF22" s="50">
        <f t="shared" si="32"/>
        <v>0</v>
      </c>
      <c r="AG22" s="54">
        <f t="shared" si="33"/>
        <v>17</v>
      </c>
      <c r="AH22" s="80">
        <f t="shared" si="106"/>
        <v>0</v>
      </c>
      <c r="AI22" s="50">
        <f t="shared" si="35"/>
        <v>0</v>
      </c>
      <c r="AJ22" s="80">
        <f t="shared" si="36"/>
        <v>0</v>
      </c>
      <c r="AK22" s="50">
        <f t="shared" si="5"/>
        <v>0</v>
      </c>
      <c r="AL22" s="54">
        <f t="shared" si="37"/>
        <v>17</v>
      </c>
      <c r="AM22" s="80">
        <f t="shared" si="38"/>
        <v>0</v>
      </c>
      <c r="AN22" s="50">
        <f t="shared" si="39"/>
        <v>0</v>
      </c>
      <c r="AO22" s="80">
        <f t="shared" si="40"/>
        <v>0</v>
      </c>
      <c r="AP22" s="50">
        <f t="shared" si="6"/>
        <v>0</v>
      </c>
      <c r="AQ22" s="54">
        <f t="shared" si="41"/>
        <v>17</v>
      </c>
      <c r="AR22" s="80">
        <f t="shared" si="42"/>
        <v>0</v>
      </c>
      <c r="AS22" s="50">
        <f t="shared" si="43"/>
        <v>0</v>
      </c>
      <c r="AT22" s="80">
        <f t="shared" si="44"/>
        <v>0</v>
      </c>
      <c r="AU22" s="50">
        <f t="shared" si="7"/>
        <v>0</v>
      </c>
      <c r="AV22" s="54">
        <f t="shared" si="45"/>
        <v>17</v>
      </c>
      <c r="AW22" s="79">
        <f t="shared" si="46"/>
        <v>-1277171347.7727726</v>
      </c>
      <c r="AX22" s="50">
        <f t="shared" si="47"/>
        <v>-5960582.153525616</v>
      </c>
      <c r="AY22" s="50">
        <v>0</v>
      </c>
      <c r="AZ22" s="50">
        <f t="shared" si="8"/>
        <v>-5960582.153525616</v>
      </c>
      <c r="BA22" s="54">
        <f t="shared" si="48"/>
        <v>17</v>
      </c>
      <c r="BB22" s="80">
        <f t="shared" si="49"/>
        <v>0</v>
      </c>
      <c r="BC22" s="50">
        <f t="shared" si="50"/>
        <v>0</v>
      </c>
      <c r="BD22" s="80">
        <f t="shared" si="51"/>
        <v>0</v>
      </c>
      <c r="BE22" s="50">
        <f t="shared" si="9"/>
        <v>0</v>
      </c>
      <c r="BF22" s="54">
        <f t="shared" si="52"/>
        <v>17</v>
      </c>
      <c r="BG22" s="80">
        <f t="shared" si="53"/>
        <v>0</v>
      </c>
      <c r="BH22" s="50">
        <f t="shared" si="54"/>
        <v>0</v>
      </c>
      <c r="BI22" s="80">
        <f t="shared" si="55"/>
        <v>0</v>
      </c>
      <c r="BJ22" s="50">
        <f t="shared" si="10"/>
        <v>0</v>
      </c>
      <c r="BK22" s="54">
        <f t="shared" si="56"/>
        <v>17</v>
      </c>
      <c r="BL22" s="80">
        <f t="shared" si="57"/>
        <v>0</v>
      </c>
      <c r="BM22" s="50">
        <f t="shared" si="58"/>
        <v>0</v>
      </c>
      <c r="BN22" s="80">
        <f t="shared" si="59"/>
        <v>0</v>
      </c>
      <c r="BO22" s="50">
        <f t="shared" si="11"/>
        <v>0</v>
      </c>
      <c r="BP22" s="54">
        <f t="shared" si="60"/>
        <v>17</v>
      </c>
      <c r="BQ22" s="80">
        <f t="shared" si="61"/>
        <v>0</v>
      </c>
      <c r="BR22" s="50">
        <f t="shared" si="62"/>
        <v>0</v>
      </c>
      <c r="BS22" s="80">
        <f t="shared" si="63"/>
        <v>0</v>
      </c>
      <c r="BT22" s="50">
        <f t="shared" si="12"/>
        <v>0</v>
      </c>
      <c r="BU22" s="54">
        <f t="shared" si="64"/>
        <v>17</v>
      </c>
      <c r="BV22" s="80">
        <f t="shared" si="65"/>
        <v>0</v>
      </c>
      <c r="BW22" s="50">
        <f t="shared" si="66"/>
        <v>0</v>
      </c>
      <c r="BX22" s="80">
        <f t="shared" si="67"/>
        <v>0</v>
      </c>
      <c r="BY22" s="50">
        <f t="shared" si="13"/>
        <v>0</v>
      </c>
      <c r="BZ22">
        <f t="shared" si="68"/>
        <v>17</v>
      </c>
      <c r="CA22" s="80">
        <f t="shared" si="69"/>
        <v>0</v>
      </c>
      <c r="CB22" s="50">
        <f t="shared" si="70"/>
        <v>0</v>
      </c>
      <c r="CC22" s="80">
        <f t="shared" si="71"/>
        <v>0</v>
      </c>
      <c r="CD22" s="50">
        <f t="shared" si="14"/>
        <v>0</v>
      </c>
      <c r="CE22" s="54">
        <f t="shared" si="72"/>
        <v>17</v>
      </c>
      <c r="CF22" s="80">
        <f t="shared" si="73"/>
        <v>0</v>
      </c>
      <c r="CG22" s="50">
        <f t="shared" si="74"/>
        <v>0</v>
      </c>
      <c r="CH22" s="80">
        <f t="shared" si="75"/>
        <v>0</v>
      </c>
      <c r="CI22" s="50">
        <f t="shared" si="15"/>
        <v>0</v>
      </c>
      <c r="CJ22" s="54">
        <f t="shared" si="76"/>
        <v>17</v>
      </c>
      <c r="CK22" s="80">
        <f t="shared" si="77"/>
        <v>0</v>
      </c>
      <c r="CL22" s="50">
        <f t="shared" si="78"/>
        <v>0</v>
      </c>
      <c r="CM22" s="80">
        <f t="shared" si="79"/>
        <v>0</v>
      </c>
      <c r="CN22" s="50">
        <f t="shared" si="16"/>
        <v>0</v>
      </c>
      <c r="CO22">
        <f t="shared" si="80"/>
        <v>17</v>
      </c>
      <c r="CP22" s="80">
        <f t="shared" si="81"/>
        <v>0</v>
      </c>
      <c r="CQ22" s="50">
        <f t="shared" si="82"/>
        <v>0</v>
      </c>
      <c r="CR22" s="80">
        <f t="shared" si="83"/>
        <v>0</v>
      </c>
      <c r="CS22" s="50">
        <f t="shared" si="17"/>
        <v>0</v>
      </c>
      <c r="CT22">
        <f t="shared" si="84"/>
        <v>17</v>
      </c>
      <c r="CU22" s="80">
        <f t="shared" si="85"/>
        <v>0</v>
      </c>
      <c r="CV22" s="50">
        <f t="shared" si="86"/>
        <v>0</v>
      </c>
      <c r="CW22" s="80">
        <f t="shared" si="87"/>
        <v>0</v>
      </c>
      <c r="CX22" s="50">
        <f t="shared" si="18"/>
        <v>0</v>
      </c>
      <c r="CY22" s="54">
        <f t="shared" si="88"/>
        <v>17</v>
      </c>
      <c r="CZ22" s="80">
        <f t="shared" si="89"/>
        <v>0</v>
      </c>
      <c r="DA22" s="50">
        <f t="shared" si="90"/>
        <v>0</v>
      </c>
      <c r="DB22" s="80">
        <f t="shared" si="91"/>
        <v>0</v>
      </c>
      <c r="DC22" s="50">
        <f t="shared" si="19"/>
        <v>0</v>
      </c>
      <c r="DD22" s="50">
        <f t="shared" si="3"/>
        <v>0</v>
      </c>
      <c r="DE22" s="50">
        <f t="shared" si="107"/>
        <v>-5960582.153525616</v>
      </c>
      <c r="DF22" s="50">
        <f t="shared" si="108"/>
        <v>0</v>
      </c>
      <c r="DG22" s="50">
        <f t="shared" si="109"/>
        <v>-5960582.153525616</v>
      </c>
      <c r="DH22" s="80">
        <f t="shared" si="93"/>
        <v>111600692.57188047</v>
      </c>
      <c r="DI22" s="50">
        <f t="shared" si="94"/>
        <v>118581711.15880644</v>
      </c>
      <c r="DJ22" s="54">
        <f t="shared" si="95"/>
        <v>17</v>
      </c>
    </row>
    <row r="23" spans="1:114" x14ac:dyDescent="0.25">
      <c r="A23" s="54"/>
      <c r="B23" s="54"/>
      <c r="C23" s="54"/>
      <c r="G23" s="74">
        <f t="shared" si="4"/>
        <v>18</v>
      </c>
      <c r="H23" s="75">
        <f t="shared" si="0"/>
        <v>0.40191024371612522</v>
      </c>
      <c r="I23" s="75">
        <f t="shared" si="1"/>
        <v>7.5784307689289747</v>
      </c>
      <c r="J23" s="77">
        <f t="shared" si="98"/>
        <v>3.5999999999999999E-3</v>
      </c>
      <c r="K23" s="77">
        <f t="shared" si="96"/>
        <v>5.3E-3</v>
      </c>
      <c r="L23" s="88">
        <f t="shared" si="100"/>
        <v>-1475811305.4129522</v>
      </c>
      <c r="M23" s="88">
        <f t="shared" si="105"/>
        <v>111098264.24956985</v>
      </c>
      <c r="N23" s="88">
        <f t="shared" si="101"/>
        <v>-5360630.3092388529</v>
      </c>
      <c r="O23" s="88">
        <f t="shared" si="21"/>
        <v>6740596.802556728</v>
      </c>
      <c r="P23" s="88">
        <f t="shared" si="102"/>
        <v>211892627.01579708</v>
      </c>
      <c r="Q23" s="88">
        <f t="shared" si="103"/>
        <v>-100794362.76622723</v>
      </c>
      <c r="R23" s="88">
        <f t="shared" si="104"/>
        <v>1762241.0256568717</v>
      </c>
      <c r="S23" s="88">
        <f t="shared" si="2"/>
        <v>0</v>
      </c>
      <c r="T23" s="88">
        <f t="shared" si="97"/>
        <v>-2497441.8321093777</v>
      </c>
      <c r="U23" s="89">
        <f t="shared" si="22"/>
        <v>111743029.93643522</v>
      </c>
      <c r="W23" s="54">
        <f t="shared" si="23"/>
        <v>18</v>
      </c>
      <c r="X23" s="80">
        <f t="shared" si="24"/>
        <v>0</v>
      </c>
      <c r="Y23" s="50">
        <f t="shared" si="25"/>
        <v>0</v>
      </c>
      <c r="Z23" s="80">
        <f t="shared" si="26"/>
        <v>0</v>
      </c>
      <c r="AA23" s="80">
        <f t="shared" si="27"/>
        <v>0</v>
      </c>
      <c r="AB23" s="54">
        <f t="shared" si="28"/>
        <v>18</v>
      </c>
      <c r="AC23" s="80">
        <f t="shared" si="29"/>
        <v>0</v>
      </c>
      <c r="AD23" s="50">
        <f t="shared" si="30"/>
        <v>0</v>
      </c>
      <c r="AE23" s="80">
        <f t="shared" si="31"/>
        <v>0</v>
      </c>
      <c r="AF23" s="50">
        <f t="shared" si="32"/>
        <v>0</v>
      </c>
      <c r="AG23" s="54">
        <f t="shared" si="33"/>
        <v>18</v>
      </c>
      <c r="AH23" s="80">
        <f t="shared" si="106"/>
        <v>0</v>
      </c>
      <c r="AI23" s="50">
        <f t="shared" si="35"/>
        <v>0</v>
      </c>
      <c r="AJ23" s="80">
        <f t="shared" si="36"/>
        <v>0</v>
      </c>
      <c r="AK23" s="50">
        <f t="shared" si="5"/>
        <v>0</v>
      </c>
      <c r="AL23" s="54">
        <f t="shared" si="37"/>
        <v>18</v>
      </c>
      <c r="AM23" s="80">
        <f t="shared" si="38"/>
        <v>0</v>
      </c>
      <c r="AN23" s="50">
        <f t="shared" si="39"/>
        <v>0</v>
      </c>
      <c r="AO23" s="80">
        <f t="shared" si="40"/>
        <v>0</v>
      </c>
      <c r="AP23" s="50">
        <f t="shared" si="6"/>
        <v>0</v>
      </c>
      <c r="AQ23" s="54">
        <f t="shared" si="41"/>
        <v>18</v>
      </c>
      <c r="AR23" s="80">
        <f t="shared" si="42"/>
        <v>0</v>
      </c>
      <c r="AS23" s="50">
        <f t="shared" si="43"/>
        <v>0</v>
      </c>
      <c r="AT23" s="80">
        <f t="shared" si="44"/>
        <v>0</v>
      </c>
      <c r="AU23" s="50">
        <f t="shared" si="7"/>
        <v>0</v>
      </c>
      <c r="AV23" s="54">
        <f t="shared" si="45"/>
        <v>18</v>
      </c>
      <c r="AW23" s="79">
        <f t="shared" si="46"/>
        <v>-1475811305.4129522</v>
      </c>
      <c r="AX23" s="50">
        <f t="shared" si="47"/>
        <v>-6981018.586925975</v>
      </c>
      <c r="AY23" s="50">
        <v>0</v>
      </c>
      <c r="AZ23" s="50">
        <f t="shared" si="8"/>
        <v>-6981018.586925975</v>
      </c>
      <c r="BA23" s="54">
        <f t="shared" si="48"/>
        <v>18</v>
      </c>
      <c r="BB23" s="80">
        <f t="shared" si="49"/>
        <v>0</v>
      </c>
      <c r="BC23" s="50">
        <f t="shared" si="50"/>
        <v>0</v>
      </c>
      <c r="BD23" s="80">
        <f t="shared" si="51"/>
        <v>0</v>
      </c>
      <c r="BE23" s="50">
        <f t="shared" si="9"/>
        <v>0</v>
      </c>
      <c r="BF23" s="54">
        <f t="shared" si="52"/>
        <v>18</v>
      </c>
      <c r="BG23" s="80">
        <f t="shared" si="53"/>
        <v>0</v>
      </c>
      <c r="BH23" s="50">
        <f t="shared" si="54"/>
        <v>0</v>
      </c>
      <c r="BI23" s="80">
        <f t="shared" si="55"/>
        <v>0</v>
      </c>
      <c r="BJ23" s="50">
        <f t="shared" si="10"/>
        <v>0</v>
      </c>
      <c r="BK23" s="54">
        <f t="shared" si="56"/>
        <v>18</v>
      </c>
      <c r="BL23" s="80">
        <f t="shared" si="57"/>
        <v>0</v>
      </c>
      <c r="BM23" s="50">
        <f t="shared" si="58"/>
        <v>0</v>
      </c>
      <c r="BN23" s="80">
        <f t="shared" si="59"/>
        <v>0</v>
      </c>
      <c r="BO23" s="50">
        <f t="shared" si="11"/>
        <v>0</v>
      </c>
      <c r="BP23" s="54">
        <f t="shared" si="60"/>
        <v>18</v>
      </c>
      <c r="BQ23" s="80">
        <f t="shared" si="61"/>
        <v>0</v>
      </c>
      <c r="BR23" s="50">
        <f t="shared" si="62"/>
        <v>0</v>
      </c>
      <c r="BS23" s="80">
        <f t="shared" si="63"/>
        <v>0</v>
      </c>
      <c r="BT23" s="50">
        <f t="shared" si="12"/>
        <v>0</v>
      </c>
      <c r="BU23" s="54">
        <f t="shared" si="64"/>
        <v>18</v>
      </c>
      <c r="BV23" s="80">
        <f t="shared" si="65"/>
        <v>0</v>
      </c>
      <c r="BW23" s="50">
        <f t="shared" si="66"/>
        <v>0</v>
      </c>
      <c r="BX23" s="80">
        <f t="shared" si="67"/>
        <v>0</v>
      </c>
      <c r="BY23" s="50">
        <f t="shared" si="13"/>
        <v>0</v>
      </c>
      <c r="BZ23">
        <f t="shared" si="68"/>
        <v>18</v>
      </c>
      <c r="CA23" s="80">
        <f t="shared" si="69"/>
        <v>0</v>
      </c>
      <c r="CB23" s="50">
        <f t="shared" si="70"/>
        <v>0</v>
      </c>
      <c r="CC23" s="80">
        <f t="shared" si="71"/>
        <v>0</v>
      </c>
      <c r="CD23" s="50">
        <f t="shared" si="14"/>
        <v>0</v>
      </c>
      <c r="CE23" s="54">
        <f t="shared" si="72"/>
        <v>18</v>
      </c>
      <c r="CF23" s="80">
        <f t="shared" si="73"/>
        <v>0</v>
      </c>
      <c r="CG23" s="50">
        <f t="shared" si="74"/>
        <v>0</v>
      </c>
      <c r="CH23" s="80">
        <f t="shared" si="75"/>
        <v>0</v>
      </c>
      <c r="CI23" s="50">
        <f t="shared" si="15"/>
        <v>0</v>
      </c>
      <c r="CJ23" s="54">
        <f t="shared" si="76"/>
        <v>18</v>
      </c>
      <c r="CK23" s="80">
        <f t="shared" si="77"/>
        <v>0</v>
      </c>
      <c r="CL23" s="50">
        <f t="shared" si="78"/>
        <v>0</v>
      </c>
      <c r="CM23" s="80">
        <f t="shared" si="79"/>
        <v>0</v>
      </c>
      <c r="CN23" s="50">
        <f t="shared" si="16"/>
        <v>0</v>
      </c>
      <c r="CO23">
        <f t="shared" si="80"/>
        <v>18</v>
      </c>
      <c r="CP23" s="80">
        <f t="shared" si="81"/>
        <v>0</v>
      </c>
      <c r="CQ23" s="50">
        <f t="shared" si="82"/>
        <v>0</v>
      </c>
      <c r="CR23" s="80">
        <f t="shared" si="83"/>
        <v>0</v>
      </c>
      <c r="CS23" s="50">
        <f t="shared" si="17"/>
        <v>0</v>
      </c>
      <c r="CT23">
        <f t="shared" si="84"/>
        <v>18</v>
      </c>
      <c r="CU23" s="80">
        <f t="shared" si="85"/>
        <v>0</v>
      </c>
      <c r="CV23" s="50">
        <f t="shared" si="86"/>
        <v>0</v>
      </c>
      <c r="CW23" s="80">
        <f t="shared" si="87"/>
        <v>0</v>
      </c>
      <c r="CX23" s="50">
        <f t="shared" si="18"/>
        <v>0</v>
      </c>
      <c r="CY23" s="54">
        <f t="shared" si="88"/>
        <v>18</v>
      </c>
      <c r="CZ23" s="80">
        <f t="shared" si="89"/>
        <v>0</v>
      </c>
      <c r="DA23" s="50">
        <f t="shared" si="90"/>
        <v>0</v>
      </c>
      <c r="DB23" s="80">
        <f t="shared" si="91"/>
        <v>0</v>
      </c>
      <c r="DC23" s="50">
        <f t="shared" si="19"/>
        <v>0</v>
      </c>
      <c r="DD23" s="50">
        <f t="shared" si="3"/>
        <v>0</v>
      </c>
      <c r="DE23" s="50">
        <f t="shared" si="107"/>
        <v>-6981018.586925975</v>
      </c>
      <c r="DF23" s="50">
        <f t="shared" si="108"/>
        <v>0</v>
      </c>
      <c r="DG23" s="50">
        <f t="shared" si="109"/>
        <v>-6981018.586925975</v>
      </c>
      <c r="DH23" s="80">
        <f t="shared" si="93"/>
        <v>110657263.927974</v>
      </c>
      <c r="DI23" s="50">
        <f t="shared" si="94"/>
        <v>118724048.52336119</v>
      </c>
      <c r="DJ23" s="54">
        <f t="shared" si="95"/>
        <v>18</v>
      </c>
    </row>
    <row r="24" spans="1:114" x14ac:dyDescent="0.25">
      <c r="A24" s="48" t="s">
        <v>55</v>
      </c>
      <c r="B24" s="54"/>
      <c r="C24" s="52">
        <v>19967220</v>
      </c>
      <c r="G24" s="74">
        <f t="shared" si="4"/>
        <v>19</v>
      </c>
      <c r="H24" s="75">
        <f t="shared" si="0"/>
        <v>0.43362900015020184</v>
      </c>
      <c r="I24" s="75">
        <f t="shared" si="1"/>
        <v>7.1765205252128492</v>
      </c>
      <c r="J24" s="77">
        <f t="shared" si="98"/>
        <v>3.5999999999999999E-3</v>
      </c>
      <c r="K24" s="77">
        <f t="shared" si="96"/>
        <v>5.3E-3</v>
      </c>
      <c r="L24" s="88">
        <f t="shared" si="100"/>
        <v>-1687240536.1062193</v>
      </c>
      <c r="M24" s="88">
        <f t="shared" si="105"/>
        <v>110109489.69774868</v>
      </c>
      <c r="N24" s="88">
        <f t="shared" si="101"/>
        <v>-6128610.5640020072</v>
      </c>
      <c r="O24" s="88">
        <f t="shared" si="21"/>
        <v>7789318.2826994359</v>
      </c>
      <c r="P24" s="88">
        <f t="shared" si="102"/>
        <v>226580517.92093885</v>
      </c>
      <c r="Q24" s="88">
        <f t="shared" si="103"/>
        <v>-116471028.22319017</v>
      </c>
      <c r="R24" s="88">
        <f t="shared" si="104"/>
        <v>2036324.4392087914</v>
      </c>
      <c r="S24" s="88">
        <f t="shared" si="2"/>
        <v>0</v>
      </c>
      <c r="T24" s="88">
        <f t="shared" si="97"/>
        <v>-2925164.6501661274</v>
      </c>
      <c r="U24" s="89">
        <f t="shared" si="22"/>
        <v>110881357.20548877</v>
      </c>
      <c r="W24" s="54">
        <f t="shared" si="23"/>
        <v>19</v>
      </c>
      <c r="X24" s="80">
        <f t="shared" si="24"/>
        <v>0</v>
      </c>
      <c r="Y24" s="50">
        <f t="shared" si="25"/>
        <v>0</v>
      </c>
      <c r="Z24" s="80">
        <f t="shared" si="26"/>
        <v>0</v>
      </c>
      <c r="AA24" s="80">
        <f t="shared" si="27"/>
        <v>0</v>
      </c>
      <c r="AB24" s="54">
        <f t="shared" si="28"/>
        <v>19</v>
      </c>
      <c r="AC24" s="80">
        <f t="shared" si="29"/>
        <v>0</v>
      </c>
      <c r="AD24" s="50">
        <f t="shared" si="30"/>
        <v>0</v>
      </c>
      <c r="AE24" s="80">
        <f t="shared" si="31"/>
        <v>0</v>
      </c>
      <c r="AF24" s="50">
        <f t="shared" si="32"/>
        <v>0</v>
      </c>
      <c r="AG24" s="54">
        <f t="shared" si="33"/>
        <v>19</v>
      </c>
      <c r="AH24" s="80">
        <f t="shared" si="106"/>
        <v>0</v>
      </c>
      <c r="AI24" s="50">
        <f t="shared" si="35"/>
        <v>0</v>
      </c>
      <c r="AJ24" s="80">
        <f t="shared" si="36"/>
        <v>0</v>
      </c>
      <c r="AK24" s="50">
        <f t="shared" si="5"/>
        <v>0</v>
      </c>
      <c r="AL24" s="54">
        <f t="shared" si="37"/>
        <v>19</v>
      </c>
      <c r="AM24" s="80">
        <f t="shared" si="38"/>
        <v>0</v>
      </c>
      <c r="AN24" s="50">
        <f t="shared" si="39"/>
        <v>0</v>
      </c>
      <c r="AO24" s="80">
        <f t="shared" si="40"/>
        <v>0</v>
      </c>
      <c r="AP24" s="50">
        <f t="shared" si="6"/>
        <v>0</v>
      </c>
      <c r="AQ24" s="54">
        <f t="shared" si="41"/>
        <v>19</v>
      </c>
      <c r="AR24" s="80">
        <f t="shared" si="42"/>
        <v>0</v>
      </c>
      <c r="AS24" s="50">
        <f t="shared" si="43"/>
        <v>0</v>
      </c>
      <c r="AT24" s="80">
        <f t="shared" si="44"/>
        <v>0</v>
      </c>
      <c r="AU24" s="50">
        <f t="shared" si="7"/>
        <v>0</v>
      </c>
      <c r="AV24" s="54">
        <f t="shared" si="45"/>
        <v>19</v>
      </c>
      <c r="AW24" s="79">
        <f t="shared" si="46"/>
        <v>-1687240536.1062193</v>
      </c>
      <c r="AX24" s="50">
        <f t="shared" si="47"/>
        <v>-8066784.5953871971</v>
      </c>
      <c r="AY24" s="50">
        <v>0</v>
      </c>
      <c r="AZ24" s="50">
        <f t="shared" si="8"/>
        <v>-8066784.5953871971</v>
      </c>
      <c r="BA24" s="54">
        <f t="shared" si="48"/>
        <v>19</v>
      </c>
      <c r="BB24" s="80">
        <f t="shared" si="49"/>
        <v>0</v>
      </c>
      <c r="BC24" s="50">
        <f t="shared" si="50"/>
        <v>0</v>
      </c>
      <c r="BD24" s="80">
        <f t="shared" si="51"/>
        <v>0</v>
      </c>
      <c r="BE24" s="50">
        <f t="shared" si="9"/>
        <v>0</v>
      </c>
      <c r="BF24" s="54">
        <f t="shared" si="52"/>
        <v>19</v>
      </c>
      <c r="BG24" s="80">
        <f t="shared" si="53"/>
        <v>0</v>
      </c>
      <c r="BH24" s="50">
        <f t="shared" si="54"/>
        <v>0</v>
      </c>
      <c r="BI24" s="80">
        <f t="shared" si="55"/>
        <v>0</v>
      </c>
      <c r="BJ24" s="50">
        <f t="shared" si="10"/>
        <v>0</v>
      </c>
      <c r="BK24" s="54">
        <f t="shared" si="56"/>
        <v>19</v>
      </c>
      <c r="BL24" s="80">
        <f t="shared" si="57"/>
        <v>0</v>
      </c>
      <c r="BM24" s="50">
        <f t="shared" si="58"/>
        <v>0</v>
      </c>
      <c r="BN24" s="80">
        <f t="shared" si="59"/>
        <v>0</v>
      </c>
      <c r="BO24" s="50">
        <f t="shared" si="11"/>
        <v>0</v>
      </c>
      <c r="BP24" s="54">
        <f t="shared" si="60"/>
        <v>19</v>
      </c>
      <c r="BQ24" s="80">
        <f t="shared" si="61"/>
        <v>0</v>
      </c>
      <c r="BR24" s="50">
        <f t="shared" si="62"/>
        <v>0</v>
      </c>
      <c r="BS24" s="80">
        <f t="shared" si="63"/>
        <v>0</v>
      </c>
      <c r="BT24" s="50">
        <f t="shared" si="12"/>
        <v>0</v>
      </c>
      <c r="BU24" s="54">
        <f t="shared" si="64"/>
        <v>19</v>
      </c>
      <c r="BV24" s="80">
        <f t="shared" si="65"/>
        <v>0</v>
      </c>
      <c r="BW24" s="50">
        <f t="shared" si="66"/>
        <v>0</v>
      </c>
      <c r="BX24" s="80">
        <f t="shared" si="67"/>
        <v>0</v>
      </c>
      <c r="BY24" s="50">
        <f t="shared" si="13"/>
        <v>0</v>
      </c>
      <c r="BZ24">
        <f t="shared" si="68"/>
        <v>19</v>
      </c>
      <c r="CA24" s="80">
        <f t="shared" si="69"/>
        <v>0</v>
      </c>
      <c r="CB24" s="50">
        <f t="shared" si="70"/>
        <v>0</v>
      </c>
      <c r="CC24" s="80">
        <f t="shared" si="71"/>
        <v>0</v>
      </c>
      <c r="CD24" s="50">
        <f t="shared" si="14"/>
        <v>0</v>
      </c>
      <c r="CE24" s="54">
        <f t="shared" si="72"/>
        <v>19</v>
      </c>
      <c r="CF24" s="80">
        <f t="shared" si="73"/>
        <v>0</v>
      </c>
      <c r="CG24" s="50">
        <f t="shared" si="74"/>
        <v>0</v>
      </c>
      <c r="CH24" s="80">
        <f t="shared" si="75"/>
        <v>0</v>
      </c>
      <c r="CI24" s="50">
        <f t="shared" si="15"/>
        <v>0</v>
      </c>
      <c r="CJ24" s="54">
        <f t="shared" si="76"/>
        <v>19</v>
      </c>
      <c r="CK24" s="80">
        <f t="shared" si="77"/>
        <v>0</v>
      </c>
      <c r="CL24" s="50">
        <f t="shared" si="78"/>
        <v>0</v>
      </c>
      <c r="CM24" s="80">
        <f t="shared" si="79"/>
        <v>0</v>
      </c>
      <c r="CN24" s="50">
        <f t="shared" si="16"/>
        <v>0</v>
      </c>
      <c r="CO24">
        <f t="shared" si="80"/>
        <v>19</v>
      </c>
      <c r="CP24" s="80">
        <f t="shared" si="81"/>
        <v>0</v>
      </c>
      <c r="CQ24" s="50">
        <f t="shared" si="82"/>
        <v>0</v>
      </c>
      <c r="CR24" s="80">
        <f t="shared" si="83"/>
        <v>0</v>
      </c>
      <c r="CS24" s="50">
        <f t="shared" si="17"/>
        <v>0</v>
      </c>
      <c r="CT24">
        <f t="shared" si="84"/>
        <v>19</v>
      </c>
      <c r="CU24" s="80">
        <f t="shared" si="85"/>
        <v>0</v>
      </c>
      <c r="CV24" s="50">
        <f t="shared" si="86"/>
        <v>0</v>
      </c>
      <c r="CW24" s="80">
        <f t="shared" si="87"/>
        <v>0</v>
      </c>
      <c r="CX24" s="50">
        <f t="shared" si="18"/>
        <v>0</v>
      </c>
      <c r="CY24" s="54">
        <f t="shared" si="88"/>
        <v>19</v>
      </c>
      <c r="CZ24" s="80">
        <f t="shared" si="89"/>
        <v>0</v>
      </c>
      <c r="DA24" s="50">
        <f t="shared" si="90"/>
        <v>0</v>
      </c>
      <c r="DB24" s="80">
        <f t="shared" si="91"/>
        <v>0</v>
      </c>
      <c r="DC24" s="50">
        <f t="shared" si="19"/>
        <v>0</v>
      </c>
      <c r="DD24" s="50">
        <f t="shared" si="3"/>
        <v>0</v>
      </c>
      <c r="DE24" s="50">
        <f t="shared" si="107"/>
        <v>-8066784.5953871971</v>
      </c>
      <c r="DF24" s="50">
        <f t="shared" si="108"/>
        <v>0</v>
      </c>
      <c r="DG24" s="50">
        <f t="shared" si="109"/>
        <v>-8066784.5953871971</v>
      </c>
      <c r="DH24" s="80">
        <f t="shared" si="93"/>
        <v>109725685.03051937</v>
      </c>
      <c r="DI24" s="50">
        <f t="shared" si="94"/>
        <v>118948141.80087596</v>
      </c>
      <c r="DJ24" s="54">
        <f t="shared" si="95"/>
        <v>19</v>
      </c>
    </row>
    <row r="25" spans="1:114" x14ac:dyDescent="0.25">
      <c r="A25" s="48" t="s">
        <v>56</v>
      </c>
      <c r="B25" s="54"/>
      <c r="C25" s="51">
        <v>7.1480000000000002E-2</v>
      </c>
      <c r="G25" s="74">
        <f t="shared" si="4"/>
        <v>20</v>
      </c>
      <c r="H25" s="75">
        <f t="shared" si="0"/>
        <v>0.46785100084205583</v>
      </c>
      <c r="I25" s="75">
        <f t="shared" si="1"/>
        <v>6.7428915250626478</v>
      </c>
      <c r="J25" s="77">
        <f t="shared" si="98"/>
        <v>3.5999999999999999E-3</v>
      </c>
      <c r="K25" s="77">
        <f t="shared" si="96"/>
        <v>5.3E-3</v>
      </c>
      <c r="L25" s="88">
        <f t="shared" si="100"/>
        <v>-1912354283.4925098</v>
      </c>
      <c r="M25" s="88">
        <f t="shared" si="105"/>
        <v>109129515.23943871</v>
      </c>
      <c r="N25" s="88">
        <f t="shared" si="101"/>
        <v>-6946297.4680385785</v>
      </c>
      <c r="O25" s="88">
        <f t="shared" si="21"/>
        <v>8905559.4647823572</v>
      </c>
      <c r="P25" s="88">
        <f t="shared" si="102"/>
        <v>242286538.34894153</v>
      </c>
      <c r="Q25" s="88">
        <f t="shared" si="103"/>
        <v>-133157023.10950281</v>
      </c>
      <c r="R25" s="88">
        <f t="shared" si="104"/>
        <v>2328054.4917193605</v>
      </c>
      <c r="S25" s="88">
        <f t="shared" si="2"/>
        <v>0</v>
      </c>
      <c r="T25" s="88">
        <f t="shared" si="97"/>
        <v>-3380270.1981525854</v>
      </c>
      <c r="U25" s="89">
        <f t="shared" si="22"/>
        <v>110036561.52974927</v>
      </c>
      <c r="W25" s="54">
        <f t="shared" si="23"/>
        <v>20</v>
      </c>
      <c r="X25" s="80">
        <f t="shared" si="24"/>
        <v>0</v>
      </c>
      <c r="Y25" s="50">
        <f t="shared" si="25"/>
        <v>0</v>
      </c>
      <c r="Z25" s="80">
        <f t="shared" si="26"/>
        <v>0</v>
      </c>
      <c r="AA25" s="80">
        <f t="shared" si="27"/>
        <v>0</v>
      </c>
      <c r="AB25" s="54">
        <f t="shared" si="28"/>
        <v>20</v>
      </c>
      <c r="AC25" s="80">
        <f t="shared" si="29"/>
        <v>0</v>
      </c>
      <c r="AD25" s="50">
        <f t="shared" si="30"/>
        <v>0</v>
      </c>
      <c r="AE25" s="80">
        <f t="shared" si="31"/>
        <v>0</v>
      </c>
      <c r="AF25" s="50">
        <f t="shared" si="32"/>
        <v>0</v>
      </c>
      <c r="AG25" s="54">
        <f t="shared" si="33"/>
        <v>20</v>
      </c>
      <c r="AH25" s="80">
        <f t="shared" si="106"/>
        <v>0</v>
      </c>
      <c r="AI25" s="50">
        <f t="shared" si="35"/>
        <v>0</v>
      </c>
      <c r="AJ25" s="80">
        <f t="shared" si="36"/>
        <v>0</v>
      </c>
      <c r="AK25" s="50">
        <f t="shared" si="5"/>
        <v>0</v>
      </c>
      <c r="AL25" s="54">
        <f t="shared" si="37"/>
        <v>20</v>
      </c>
      <c r="AM25" s="80">
        <f t="shared" si="38"/>
        <v>0</v>
      </c>
      <c r="AN25" s="50">
        <f t="shared" si="39"/>
        <v>0</v>
      </c>
      <c r="AO25" s="80">
        <f t="shared" si="40"/>
        <v>0</v>
      </c>
      <c r="AP25" s="50">
        <f t="shared" si="6"/>
        <v>0</v>
      </c>
      <c r="AQ25" s="54">
        <f t="shared" si="41"/>
        <v>20</v>
      </c>
      <c r="AR25" s="80">
        <f t="shared" si="42"/>
        <v>0</v>
      </c>
      <c r="AS25" s="50">
        <f t="shared" si="43"/>
        <v>0</v>
      </c>
      <c r="AT25" s="80">
        <f t="shared" si="44"/>
        <v>0</v>
      </c>
      <c r="AU25" s="50">
        <f t="shared" si="7"/>
        <v>0</v>
      </c>
      <c r="AV25" s="54">
        <f t="shared" si="45"/>
        <v>20</v>
      </c>
      <c r="AW25" s="79">
        <f t="shared" si="46"/>
        <v>-1912354283.4925098</v>
      </c>
      <c r="AX25" s="50">
        <f t="shared" si="47"/>
        <v>-9222456.7703565955</v>
      </c>
      <c r="AY25" s="50">
        <v>0</v>
      </c>
      <c r="AZ25" s="50">
        <f t="shared" si="8"/>
        <v>-9222456.7703565955</v>
      </c>
      <c r="BA25" s="54">
        <f t="shared" si="48"/>
        <v>20</v>
      </c>
      <c r="BB25" s="80">
        <f t="shared" si="49"/>
        <v>0</v>
      </c>
      <c r="BC25" s="50">
        <f t="shared" si="50"/>
        <v>0</v>
      </c>
      <c r="BD25" s="80">
        <f t="shared" si="51"/>
        <v>0</v>
      </c>
      <c r="BE25" s="50">
        <f t="shared" si="9"/>
        <v>0</v>
      </c>
      <c r="BF25" s="54">
        <f t="shared" si="52"/>
        <v>20</v>
      </c>
      <c r="BG25" s="80">
        <f t="shared" si="53"/>
        <v>0</v>
      </c>
      <c r="BH25" s="50">
        <f t="shared" si="54"/>
        <v>0</v>
      </c>
      <c r="BI25" s="80">
        <f t="shared" si="55"/>
        <v>0</v>
      </c>
      <c r="BJ25" s="50">
        <f t="shared" si="10"/>
        <v>0</v>
      </c>
      <c r="BK25" s="54">
        <f t="shared" si="56"/>
        <v>20</v>
      </c>
      <c r="BL25" s="80">
        <f t="shared" si="57"/>
        <v>0</v>
      </c>
      <c r="BM25" s="50">
        <f t="shared" si="58"/>
        <v>0</v>
      </c>
      <c r="BN25" s="80">
        <f t="shared" si="59"/>
        <v>0</v>
      </c>
      <c r="BO25" s="50">
        <f t="shared" si="11"/>
        <v>0</v>
      </c>
      <c r="BP25" s="54">
        <f t="shared" si="60"/>
        <v>20</v>
      </c>
      <c r="BQ25" s="80">
        <f t="shared" si="61"/>
        <v>0</v>
      </c>
      <c r="BR25" s="50">
        <f t="shared" si="62"/>
        <v>0</v>
      </c>
      <c r="BS25" s="80">
        <f t="shared" si="63"/>
        <v>0</v>
      </c>
      <c r="BT25" s="50">
        <f t="shared" si="12"/>
        <v>0</v>
      </c>
      <c r="BU25" s="54">
        <f t="shared" si="64"/>
        <v>20</v>
      </c>
      <c r="BV25" s="80">
        <f t="shared" si="65"/>
        <v>0</v>
      </c>
      <c r="BW25" s="50">
        <f t="shared" si="66"/>
        <v>0</v>
      </c>
      <c r="BX25" s="80">
        <f t="shared" si="67"/>
        <v>0</v>
      </c>
      <c r="BY25" s="50">
        <f t="shared" si="13"/>
        <v>0</v>
      </c>
      <c r="BZ25">
        <f t="shared" si="68"/>
        <v>20</v>
      </c>
      <c r="CA25" s="80">
        <f t="shared" si="69"/>
        <v>0</v>
      </c>
      <c r="CB25" s="50">
        <f t="shared" si="70"/>
        <v>0</v>
      </c>
      <c r="CC25" s="80">
        <f t="shared" si="71"/>
        <v>0</v>
      </c>
      <c r="CD25" s="50">
        <f t="shared" si="14"/>
        <v>0</v>
      </c>
      <c r="CE25" s="54">
        <f t="shared" si="72"/>
        <v>20</v>
      </c>
      <c r="CF25" s="80">
        <f t="shared" si="73"/>
        <v>0</v>
      </c>
      <c r="CG25" s="50">
        <f t="shared" si="74"/>
        <v>0</v>
      </c>
      <c r="CH25" s="80">
        <f t="shared" si="75"/>
        <v>0</v>
      </c>
      <c r="CI25" s="50">
        <f t="shared" si="15"/>
        <v>0</v>
      </c>
      <c r="CJ25" s="54">
        <f t="shared" si="76"/>
        <v>20</v>
      </c>
      <c r="CK25" s="80">
        <f t="shared" si="77"/>
        <v>0</v>
      </c>
      <c r="CL25" s="50">
        <f t="shared" si="78"/>
        <v>0</v>
      </c>
      <c r="CM25" s="80">
        <f t="shared" si="79"/>
        <v>0</v>
      </c>
      <c r="CN25" s="50">
        <f t="shared" si="16"/>
        <v>0</v>
      </c>
      <c r="CO25">
        <f t="shared" si="80"/>
        <v>20</v>
      </c>
      <c r="CP25" s="80">
        <f t="shared" si="81"/>
        <v>0</v>
      </c>
      <c r="CQ25" s="50">
        <f t="shared" si="82"/>
        <v>0</v>
      </c>
      <c r="CR25" s="80">
        <f t="shared" si="83"/>
        <v>0</v>
      </c>
      <c r="CS25" s="50">
        <f t="shared" si="17"/>
        <v>0</v>
      </c>
      <c r="CT25">
        <f t="shared" si="84"/>
        <v>20</v>
      </c>
      <c r="CU25" s="80">
        <f t="shared" si="85"/>
        <v>0</v>
      </c>
      <c r="CV25" s="50">
        <f t="shared" si="86"/>
        <v>0</v>
      </c>
      <c r="CW25" s="80">
        <f t="shared" si="87"/>
        <v>0</v>
      </c>
      <c r="CX25" s="50">
        <f t="shared" si="18"/>
        <v>0</v>
      </c>
      <c r="CY25" s="54">
        <f t="shared" si="88"/>
        <v>20</v>
      </c>
      <c r="CZ25" s="80">
        <f t="shared" si="89"/>
        <v>0</v>
      </c>
      <c r="DA25" s="50">
        <f t="shared" si="90"/>
        <v>0</v>
      </c>
      <c r="DB25" s="80">
        <f t="shared" si="91"/>
        <v>0</v>
      </c>
      <c r="DC25" s="50">
        <f t="shared" si="19"/>
        <v>0</v>
      </c>
      <c r="DD25" s="50">
        <f t="shared" si="3"/>
        <v>0</v>
      </c>
      <c r="DE25" s="50">
        <f t="shared" si="107"/>
        <v>-9222456.7703565955</v>
      </c>
      <c r="DF25" s="50">
        <f t="shared" si="108"/>
        <v>0</v>
      </c>
      <c r="DG25" s="50">
        <f t="shared" si="109"/>
        <v>-9222456.7703565955</v>
      </c>
      <c r="DH25" s="80">
        <f t="shared" si="93"/>
        <v>108806089.78653581</v>
      </c>
      <c r="DI25" s="50">
        <f t="shared" si="94"/>
        <v>119259018.30010587</v>
      </c>
      <c r="DJ25" s="54">
        <f t="shared" si="95"/>
        <v>20</v>
      </c>
    </row>
    <row r="26" spans="1:114" x14ac:dyDescent="0.25">
      <c r="A26" s="54"/>
      <c r="B26" s="54"/>
      <c r="C26" s="54"/>
      <c r="G26" s="74">
        <f t="shared" si="4"/>
        <v>21</v>
      </c>
      <c r="H26" s="75">
        <f t="shared" si="0"/>
        <v>0.50477380182851095</v>
      </c>
      <c r="I26" s="75">
        <f t="shared" si="1"/>
        <v>6.2750405242205902</v>
      </c>
      <c r="J26" s="77">
        <f t="shared" si="98"/>
        <v>3.5999999999999999E-3</v>
      </c>
      <c r="K26" s="77">
        <f t="shared" si="96"/>
        <v>5.3E-3</v>
      </c>
      <c r="L26" s="88">
        <f t="shared" si="100"/>
        <v>-2152109769.7392607</v>
      </c>
      <c r="M26" s="88">
        <f t="shared" si="105"/>
        <v>108158262.55380771</v>
      </c>
      <c r="N26" s="88">
        <f t="shared" si="101"/>
        <v>-7817167.9659583671</v>
      </c>
      <c r="O26" s="88">
        <f t="shared" si="21"/>
        <v>10094046.712290723</v>
      </c>
      <c r="P26" s="88">
        <f t="shared" si="102"/>
        <v>259081262.60703665</v>
      </c>
      <c r="Q26" s="88">
        <f t="shared" si="103"/>
        <v>-150923000.05322891</v>
      </c>
      <c r="R26" s="88">
        <f t="shared" si="104"/>
        <v>2638666.4403629657</v>
      </c>
      <c r="S26" s="88">
        <f t="shared" si="2"/>
        <v>0</v>
      </c>
      <c r="T26" s="88">
        <f t="shared" si="97"/>
        <v>-3864676.7488678158</v>
      </c>
      <c r="U26" s="89">
        <f t="shared" si="22"/>
        <v>109209130.99163523</v>
      </c>
      <c r="W26" s="54">
        <f t="shared" si="23"/>
        <v>21</v>
      </c>
      <c r="X26" s="80">
        <f t="shared" si="24"/>
        <v>0</v>
      </c>
      <c r="Y26" s="50">
        <f t="shared" si="25"/>
        <v>0</v>
      </c>
      <c r="Z26" s="80">
        <f t="shared" si="26"/>
        <v>0</v>
      </c>
      <c r="AA26" s="80">
        <f t="shared" si="27"/>
        <v>0</v>
      </c>
      <c r="AB26" s="54">
        <f t="shared" si="28"/>
        <v>21</v>
      </c>
      <c r="AC26" s="80">
        <f t="shared" si="29"/>
        <v>0</v>
      </c>
      <c r="AD26" s="50">
        <f t="shared" si="30"/>
        <v>0</v>
      </c>
      <c r="AE26" s="80">
        <f t="shared" si="31"/>
        <v>0</v>
      </c>
      <c r="AF26" s="50">
        <f t="shared" si="32"/>
        <v>0</v>
      </c>
      <c r="AG26" s="54">
        <f t="shared" si="33"/>
        <v>21</v>
      </c>
      <c r="AH26" s="80">
        <f t="shared" si="106"/>
        <v>0</v>
      </c>
      <c r="AI26" s="50">
        <f t="shared" si="35"/>
        <v>0</v>
      </c>
      <c r="AJ26" s="80">
        <f t="shared" si="36"/>
        <v>0</v>
      </c>
      <c r="AK26" s="50">
        <f t="shared" si="5"/>
        <v>0</v>
      </c>
      <c r="AL26" s="54">
        <f t="shared" si="37"/>
        <v>21</v>
      </c>
      <c r="AM26" s="80">
        <f t="shared" si="38"/>
        <v>0</v>
      </c>
      <c r="AN26" s="50">
        <f t="shared" si="39"/>
        <v>0</v>
      </c>
      <c r="AO26" s="80">
        <f t="shared" si="40"/>
        <v>0</v>
      </c>
      <c r="AP26" s="50">
        <f t="shared" si="6"/>
        <v>0</v>
      </c>
      <c r="AQ26" s="54">
        <f t="shared" si="41"/>
        <v>21</v>
      </c>
      <c r="AR26" s="80">
        <f t="shared" si="42"/>
        <v>0</v>
      </c>
      <c r="AS26" s="50">
        <f t="shared" si="43"/>
        <v>0</v>
      </c>
      <c r="AT26" s="80">
        <f t="shared" si="44"/>
        <v>0</v>
      </c>
      <c r="AU26" s="50">
        <f t="shared" si="7"/>
        <v>0</v>
      </c>
      <c r="AV26" s="54">
        <f t="shared" si="45"/>
        <v>21</v>
      </c>
      <c r="AW26" s="79">
        <f t="shared" si="46"/>
        <v>-2152109769.7392607</v>
      </c>
      <c r="AX26" s="50">
        <f t="shared" si="47"/>
        <v>-10452928.513570059</v>
      </c>
      <c r="AY26" s="50">
        <v>0</v>
      </c>
      <c r="AZ26" s="50">
        <f t="shared" si="8"/>
        <v>-10452928.513570059</v>
      </c>
      <c r="BA26" s="54">
        <f t="shared" si="48"/>
        <v>21</v>
      </c>
      <c r="BB26" s="80">
        <f t="shared" si="49"/>
        <v>0</v>
      </c>
      <c r="BC26" s="50">
        <f t="shared" si="50"/>
        <v>0</v>
      </c>
      <c r="BD26" s="80">
        <f t="shared" si="51"/>
        <v>0</v>
      </c>
      <c r="BE26" s="50">
        <f t="shared" si="9"/>
        <v>0</v>
      </c>
      <c r="BF26" s="54">
        <f t="shared" si="52"/>
        <v>21</v>
      </c>
      <c r="BG26" s="80">
        <f t="shared" si="53"/>
        <v>0</v>
      </c>
      <c r="BH26" s="50">
        <f t="shared" si="54"/>
        <v>0</v>
      </c>
      <c r="BI26" s="80">
        <f t="shared" si="55"/>
        <v>0</v>
      </c>
      <c r="BJ26" s="50">
        <f t="shared" si="10"/>
        <v>0</v>
      </c>
      <c r="BK26" s="54">
        <f t="shared" si="56"/>
        <v>21</v>
      </c>
      <c r="BL26" s="80">
        <f t="shared" si="57"/>
        <v>0</v>
      </c>
      <c r="BM26" s="50">
        <f t="shared" si="58"/>
        <v>0</v>
      </c>
      <c r="BN26" s="80">
        <f t="shared" si="59"/>
        <v>0</v>
      </c>
      <c r="BO26" s="50">
        <f t="shared" si="11"/>
        <v>0</v>
      </c>
      <c r="BP26" s="54">
        <f t="shared" si="60"/>
        <v>21</v>
      </c>
      <c r="BQ26" s="80">
        <f t="shared" si="61"/>
        <v>0</v>
      </c>
      <c r="BR26" s="50">
        <f t="shared" si="62"/>
        <v>0</v>
      </c>
      <c r="BS26" s="80">
        <f t="shared" si="63"/>
        <v>0</v>
      </c>
      <c r="BT26" s="50">
        <f t="shared" si="12"/>
        <v>0</v>
      </c>
      <c r="BU26" s="54">
        <f t="shared" si="64"/>
        <v>21</v>
      </c>
      <c r="BV26" s="80">
        <f t="shared" si="65"/>
        <v>0</v>
      </c>
      <c r="BW26" s="50">
        <f t="shared" si="66"/>
        <v>0</v>
      </c>
      <c r="BX26" s="80">
        <f t="shared" si="67"/>
        <v>0</v>
      </c>
      <c r="BY26" s="50">
        <f t="shared" si="13"/>
        <v>0</v>
      </c>
      <c r="BZ26">
        <f t="shared" si="68"/>
        <v>21</v>
      </c>
      <c r="CA26" s="80">
        <f t="shared" si="69"/>
        <v>0</v>
      </c>
      <c r="CB26" s="50">
        <f t="shared" si="70"/>
        <v>0</v>
      </c>
      <c r="CC26" s="80">
        <f t="shared" si="71"/>
        <v>0</v>
      </c>
      <c r="CD26" s="50">
        <f t="shared" si="14"/>
        <v>0</v>
      </c>
      <c r="CE26" s="54">
        <f t="shared" si="72"/>
        <v>21</v>
      </c>
      <c r="CF26" s="80">
        <f t="shared" si="73"/>
        <v>0</v>
      </c>
      <c r="CG26" s="50">
        <f t="shared" si="74"/>
        <v>0</v>
      </c>
      <c r="CH26" s="80">
        <f t="shared" si="75"/>
        <v>0</v>
      </c>
      <c r="CI26" s="50">
        <f t="shared" si="15"/>
        <v>0</v>
      </c>
      <c r="CJ26" s="54">
        <f t="shared" si="76"/>
        <v>21</v>
      </c>
      <c r="CK26" s="80">
        <f t="shared" si="77"/>
        <v>0</v>
      </c>
      <c r="CL26" s="50">
        <f t="shared" si="78"/>
        <v>0</v>
      </c>
      <c r="CM26" s="80">
        <f t="shared" si="79"/>
        <v>0</v>
      </c>
      <c r="CN26" s="50">
        <f t="shared" si="16"/>
        <v>0</v>
      </c>
      <c r="CO26">
        <f t="shared" si="80"/>
        <v>21</v>
      </c>
      <c r="CP26" s="80">
        <f t="shared" si="81"/>
        <v>0</v>
      </c>
      <c r="CQ26" s="50">
        <f t="shared" si="82"/>
        <v>0</v>
      </c>
      <c r="CR26" s="80">
        <f t="shared" si="83"/>
        <v>0</v>
      </c>
      <c r="CS26" s="50">
        <f t="shared" si="17"/>
        <v>0</v>
      </c>
      <c r="CT26">
        <f t="shared" si="84"/>
        <v>21</v>
      </c>
      <c r="CU26" s="80">
        <f t="shared" si="85"/>
        <v>0</v>
      </c>
      <c r="CV26" s="50">
        <f t="shared" si="86"/>
        <v>0</v>
      </c>
      <c r="CW26" s="80">
        <f t="shared" si="87"/>
        <v>0</v>
      </c>
      <c r="CX26" s="50">
        <f t="shared" si="18"/>
        <v>0</v>
      </c>
      <c r="CY26" s="54">
        <f t="shared" si="88"/>
        <v>21</v>
      </c>
      <c r="CZ26" s="80">
        <f t="shared" si="89"/>
        <v>0</v>
      </c>
      <c r="DA26" s="50">
        <f t="shared" si="90"/>
        <v>0</v>
      </c>
      <c r="DB26" s="80">
        <f t="shared" si="91"/>
        <v>0</v>
      </c>
      <c r="DC26" s="50">
        <f t="shared" si="19"/>
        <v>0</v>
      </c>
      <c r="DD26" s="50">
        <f t="shared" si="3"/>
        <v>0</v>
      </c>
      <c r="DE26" s="50">
        <f t="shared" si="107"/>
        <v>-10452928.513570059</v>
      </c>
      <c r="DF26" s="50">
        <f t="shared" si="108"/>
        <v>0</v>
      </c>
      <c r="DG26" s="50">
        <f t="shared" si="109"/>
        <v>-10452928.513570059</v>
      </c>
      <c r="DH26" s="80">
        <f t="shared" si="93"/>
        <v>107898627.5038105</v>
      </c>
      <c r="DI26" s="50">
        <f t="shared" si="94"/>
        <v>119662059.50520529</v>
      </c>
      <c r="DJ26" s="54">
        <f t="shared" si="95"/>
        <v>21</v>
      </c>
    </row>
    <row r="27" spans="1:114" x14ac:dyDescent="0.25">
      <c r="A27" s="48" t="s">
        <v>57</v>
      </c>
      <c r="B27" s="54"/>
      <c r="C27" s="52">
        <v>771179585</v>
      </c>
      <c r="G27" s="74">
        <f t="shared" si="4"/>
        <v>22</v>
      </c>
      <c r="H27" s="75">
        <f t="shared" si="0"/>
        <v>0.54461055026881711</v>
      </c>
      <c r="I27" s="75">
        <f t="shared" si="1"/>
        <v>5.7702667223920789</v>
      </c>
      <c r="J27" s="77">
        <f t="shared" si="98"/>
        <v>3.5999999999999999E-3</v>
      </c>
      <c r="K27" s="77">
        <f t="shared" si="96"/>
        <v>5.3E-3</v>
      </c>
      <c r="L27" s="88">
        <f t="shared" si="100"/>
        <v>-2407530492.4357843</v>
      </c>
      <c r="M27" s="88">
        <f t="shared" si="105"/>
        <v>107195654.01707882</v>
      </c>
      <c r="N27" s="88">
        <f t="shared" si="101"/>
        <v>-8744939.7364229877</v>
      </c>
      <c r="O27" s="88">
        <f t="shared" si="21"/>
        <v>11359833.59901504</v>
      </c>
      <c r="P27" s="88">
        <f t="shared" si="102"/>
        <v>277040157.04490131</v>
      </c>
      <c r="Q27" s="88">
        <f t="shared" si="103"/>
        <v>-169844503.02782246</v>
      </c>
      <c r="R27" s="88">
        <f t="shared" si="104"/>
        <v>2969481.0602862318</v>
      </c>
      <c r="S27" s="88">
        <f t="shared" si="2"/>
        <v>0</v>
      </c>
      <c r="T27" s="88">
        <f t="shared" si="97"/>
        <v>-4380435.3657110687</v>
      </c>
      <c r="U27" s="89">
        <f t="shared" si="22"/>
        <v>108399593.57424606</v>
      </c>
      <c r="W27" s="54">
        <f t="shared" si="23"/>
        <v>22</v>
      </c>
      <c r="X27" s="80">
        <f t="shared" si="24"/>
        <v>0</v>
      </c>
      <c r="Y27" s="50">
        <f t="shared" si="25"/>
        <v>0</v>
      </c>
      <c r="Z27" s="80">
        <f t="shared" si="26"/>
        <v>0</v>
      </c>
      <c r="AA27" s="80">
        <f t="shared" si="27"/>
        <v>0</v>
      </c>
      <c r="AB27" s="54">
        <f t="shared" si="28"/>
        <v>22</v>
      </c>
      <c r="AC27" s="80">
        <f t="shared" si="29"/>
        <v>0</v>
      </c>
      <c r="AD27" s="50">
        <f t="shared" si="30"/>
        <v>0</v>
      </c>
      <c r="AE27" s="80">
        <f t="shared" si="31"/>
        <v>0</v>
      </c>
      <c r="AF27" s="50">
        <f t="shared" si="32"/>
        <v>0</v>
      </c>
      <c r="AG27" s="54">
        <f t="shared" si="33"/>
        <v>22</v>
      </c>
      <c r="AH27" s="80">
        <f t="shared" si="106"/>
        <v>0</v>
      </c>
      <c r="AI27" s="50">
        <f t="shared" si="35"/>
        <v>0</v>
      </c>
      <c r="AJ27" s="80">
        <f t="shared" si="36"/>
        <v>0</v>
      </c>
      <c r="AK27" s="50">
        <f t="shared" si="5"/>
        <v>0</v>
      </c>
      <c r="AL27" s="54">
        <f t="shared" si="37"/>
        <v>22</v>
      </c>
      <c r="AM27" s="80">
        <f t="shared" si="38"/>
        <v>0</v>
      </c>
      <c r="AN27" s="50">
        <f t="shared" si="39"/>
        <v>0</v>
      </c>
      <c r="AO27" s="80">
        <f t="shared" si="40"/>
        <v>0</v>
      </c>
      <c r="AP27" s="50">
        <f t="shared" si="6"/>
        <v>0</v>
      </c>
      <c r="AQ27" s="54">
        <f t="shared" si="41"/>
        <v>22</v>
      </c>
      <c r="AR27" s="80">
        <f t="shared" si="42"/>
        <v>0</v>
      </c>
      <c r="AS27" s="50">
        <f t="shared" si="43"/>
        <v>0</v>
      </c>
      <c r="AT27" s="80">
        <f t="shared" si="44"/>
        <v>0</v>
      </c>
      <c r="AU27" s="50">
        <f t="shared" si="7"/>
        <v>0</v>
      </c>
      <c r="AV27" s="54">
        <f t="shared" si="45"/>
        <v>22</v>
      </c>
      <c r="AW27" s="79">
        <f t="shared" si="46"/>
        <v>-2407530492.4357843</v>
      </c>
      <c r="AX27" s="50">
        <f t="shared" si="47"/>
        <v>-11763432.001394799</v>
      </c>
      <c r="AY27" s="50">
        <v>0</v>
      </c>
      <c r="AZ27" s="50">
        <f t="shared" si="8"/>
        <v>-11763432.001394799</v>
      </c>
      <c r="BA27" s="54">
        <f t="shared" si="48"/>
        <v>22</v>
      </c>
      <c r="BB27" s="80">
        <f t="shared" si="49"/>
        <v>0</v>
      </c>
      <c r="BC27" s="50">
        <f t="shared" si="50"/>
        <v>0</v>
      </c>
      <c r="BD27" s="80">
        <f t="shared" si="51"/>
        <v>0</v>
      </c>
      <c r="BE27" s="50">
        <f t="shared" si="9"/>
        <v>0</v>
      </c>
      <c r="BF27" s="54">
        <f t="shared" si="52"/>
        <v>22</v>
      </c>
      <c r="BG27" s="80">
        <f t="shared" si="53"/>
        <v>0</v>
      </c>
      <c r="BH27" s="50">
        <f t="shared" si="54"/>
        <v>0</v>
      </c>
      <c r="BI27" s="80">
        <f t="shared" si="55"/>
        <v>0</v>
      </c>
      <c r="BJ27" s="50">
        <f t="shared" si="10"/>
        <v>0</v>
      </c>
      <c r="BK27" s="54">
        <f t="shared" si="56"/>
        <v>22</v>
      </c>
      <c r="BL27" s="80">
        <f t="shared" si="57"/>
        <v>0</v>
      </c>
      <c r="BM27" s="50">
        <f t="shared" si="58"/>
        <v>0</v>
      </c>
      <c r="BN27" s="80">
        <f t="shared" si="59"/>
        <v>0</v>
      </c>
      <c r="BO27" s="50">
        <f t="shared" si="11"/>
        <v>0</v>
      </c>
      <c r="BP27" s="54">
        <f t="shared" si="60"/>
        <v>22</v>
      </c>
      <c r="BQ27" s="80">
        <f t="shared" si="61"/>
        <v>0</v>
      </c>
      <c r="BR27" s="50">
        <f t="shared" si="62"/>
        <v>0</v>
      </c>
      <c r="BS27" s="80">
        <f t="shared" si="63"/>
        <v>0</v>
      </c>
      <c r="BT27" s="50">
        <f t="shared" si="12"/>
        <v>0</v>
      </c>
      <c r="BU27" s="54">
        <f t="shared" si="64"/>
        <v>22</v>
      </c>
      <c r="BV27" s="80">
        <f t="shared" si="65"/>
        <v>0</v>
      </c>
      <c r="BW27" s="50">
        <f t="shared" si="66"/>
        <v>0</v>
      </c>
      <c r="BX27" s="80">
        <f t="shared" si="67"/>
        <v>0</v>
      </c>
      <c r="BY27" s="50">
        <f t="shared" si="13"/>
        <v>0</v>
      </c>
      <c r="BZ27">
        <f t="shared" si="68"/>
        <v>22</v>
      </c>
      <c r="CA27" s="80">
        <f t="shared" si="69"/>
        <v>0</v>
      </c>
      <c r="CB27" s="50">
        <f t="shared" si="70"/>
        <v>0</v>
      </c>
      <c r="CC27" s="80">
        <f t="shared" si="71"/>
        <v>0</v>
      </c>
      <c r="CD27" s="50">
        <f t="shared" si="14"/>
        <v>0</v>
      </c>
      <c r="CE27" s="54">
        <f t="shared" si="72"/>
        <v>22</v>
      </c>
      <c r="CF27" s="80">
        <f t="shared" si="73"/>
        <v>0</v>
      </c>
      <c r="CG27" s="50">
        <f t="shared" si="74"/>
        <v>0</v>
      </c>
      <c r="CH27" s="80">
        <f t="shared" si="75"/>
        <v>0</v>
      </c>
      <c r="CI27" s="50">
        <f t="shared" si="15"/>
        <v>0</v>
      </c>
      <c r="CJ27" s="54">
        <f t="shared" si="76"/>
        <v>22</v>
      </c>
      <c r="CK27" s="80">
        <f t="shared" si="77"/>
        <v>0</v>
      </c>
      <c r="CL27" s="50">
        <f t="shared" si="78"/>
        <v>0</v>
      </c>
      <c r="CM27" s="80">
        <f t="shared" si="79"/>
        <v>0</v>
      </c>
      <c r="CN27" s="50">
        <f t="shared" si="16"/>
        <v>0</v>
      </c>
      <c r="CO27">
        <f t="shared" si="80"/>
        <v>22</v>
      </c>
      <c r="CP27" s="80">
        <f t="shared" si="81"/>
        <v>0</v>
      </c>
      <c r="CQ27" s="50">
        <f t="shared" si="82"/>
        <v>0</v>
      </c>
      <c r="CR27" s="80">
        <f t="shared" si="83"/>
        <v>0</v>
      </c>
      <c r="CS27" s="50">
        <f t="shared" si="17"/>
        <v>0</v>
      </c>
      <c r="CT27">
        <f t="shared" si="84"/>
        <v>22</v>
      </c>
      <c r="CU27" s="80">
        <f t="shared" si="85"/>
        <v>0</v>
      </c>
      <c r="CV27" s="50">
        <f t="shared" si="86"/>
        <v>0</v>
      </c>
      <c r="CW27" s="80">
        <f t="shared" si="87"/>
        <v>0</v>
      </c>
      <c r="CX27" s="50">
        <f t="shared" si="18"/>
        <v>0</v>
      </c>
      <c r="CY27" s="54">
        <f t="shared" si="88"/>
        <v>22</v>
      </c>
      <c r="CZ27" s="80">
        <f t="shared" si="89"/>
        <v>0</v>
      </c>
      <c r="DA27" s="50">
        <f t="shared" si="90"/>
        <v>0</v>
      </c>
      <c r="DB27" s="80">
        <f t="shared" si="91"/>
        <v>0</v>
      </c>
      <c r="DC27" s="50">
        <f t="shared" si="19"/>
        <v>0</v>
      </c>
      <c r="DD27" s="50">
        <f t="shared" si="3"/>
        <v>0</v>
      </c>
      <c r="DE27" s="50">
        <f t="shared" si="107"/>
        <v>-11763432.001394799</v>
      </c>
      <c r="DF27" s="50">
        <f t="shared" si="108"/>
        <v>0</v>
      </c>
      <c r="DG27" s="50">
        <f t="shared" si="109"/>
        <v>-11763432.001394799</v>
      </c>
      <c r="DH27" s="80">
        <f t="shared" si="93"/>
        <v>107003463.90398686</v>
      </c>
      <c r="DI27" s="50">
        <f t="shared" si="94"/>
        <v>120163025.57564086</v>
      </c>
      <c r="DJ27" s="54">
        <f t="shared" si="95"/>
        <v>22</v>
      </c>
    </row>
    <row r="28" spans="1:114" x14ac:dyDescent="0.25">
      <c r="A28" s="48" t="s">
        <v>58</v>
      </c>
      <c r="B28" s="54"/>
      <c r="C28" s="51">
        <v>5.4660000000000004E-3</v>
      </c>
      <c r="G28" s="74">
        <f t="shared" si="4"/>
        <v>23</v>
      </c>
      <c r="H28" s="75">
        <f t="shared" si="0"/>
        <v>0.58759121489603217</v>
      </c>
      <c r="I28" s="75">
        <f t="shared" si="1"/>
        <v>5.2256561721232613</v>
      </c>
      <c r="J28" s="77">
        <f t="shared" si="98"/>
        <v>3.5999999999999999E-3</v>
      </c>
      <c r="K28" s="77">
        <f t="shared" si="96"/>
        <v>5.3E-3</v>
      </c>
      <c r="L28" s="88">
        <f t="shared" si="100"/>
        <v>-2679710819.3319454</v>
      </c>
      <c r="M28" s="88">
        <f t="shared" si="105"/>
        <v>106241612.69632681</v>
      </c>
      <c r="N28" s="88">
        <f t="shared" si="101"/>
        <v>-9733587.8817425128</v>
      </c>
      <c r="O28" s="88">
        <f t="shared" si="21"/>
        <v>12708323.594136423</v>
      </c>
      <c r="P28" s="88">
        <f t="shared" si="102"/>
        <v>296243919.15935886</v>
      </c>
      <c r="Q28" s="88">
        <f t="shared" si="103"/>
        <v>-190002306.4630321</v>
      </c>
      <c r="R28" s="88">
        <f t="shared" si="104"/>
        <v>3321910.5734628951</v>
      </c>
      <c r="S28" s="88">
        <f t="shared" si="2"/>
        <v>0</v>
      </c>
      <c r="T28" s="88">
        <f t="shared" si="97"/>
        <v>-4929739.1090065269</v>
      </c>
      <c r="U28" s="89">
        <f t="shared" si="22"/>
        <v>107608519.87317701</v>
      </c>
      <c r="W28" s="54">
        <f t="shared" si="23"/>
        <v>23</v>
      </c>
      <c r="X28" s="80">
        <f t="shared" si="24"/>
        <v>0</v>
      </c>
      <c r="Y28" s="50">
        <f t="shared" si="25"/>
        <v>0</v>
      </c>
      <c r="Z28" s="80">
        <f t="shared" si="26"/>
        <v>0</v>
      </c>
      <c r="AA28" s="80">
        <f t="shared" si="27"/>
        <v>0</v>
      </c>
      <c r="AB28" s="54">
        <f t="shared" si="28"/>
        <v>23</v>
      </c>
      <c r="AC28" s="80">
        <f t="shared" si="29"/>
        <v>0</v>
      </c>
      <c r="AD28" s="50">
        <f t="shared" si="30"/>
        <v>0</v>
      </c>
      <c r="AE28" s="80">
        <f t="shared" si="31"/>
        <v>0</v>
      </c>
      <c r="AF28" s="50">
        <f t="shared" si="32"/>
        <v>0</v>
      </c>
      <c r="AG28" s="54">
        <f t="shared" si="33"/>
        <v>23</v>
      </c>
      <c r="AH28" s="80">
        <f t="shared" si="106"/>
        <v>0</v>
      </c>
      <c r="AI28" s="50">
        <f t="shared" si="35"/>
        <v>0</v>
      </c>
      <c r="AJ28" s="80">
        <f t="shared" si="36"/>
        <v>0</v>
      </c>
      <c r="AK28" s="50">
        <f t="shared" si="5"/>
        <v>0</v>
      </c>
      <c r="AL28" s="54">
        <f t="shared" si="37"/>
        <v>23</v>
      </c>
      <c r="AM28" s="80">
        <f t="shared" si="38"/>
        <v>0</v>
      </c>
      <c r="AN28" s="50">
        <f t="shared" si="39"/>
        <v>0</v>
      </c>
      <c r="AO28" s="80">
        <f t="shared" si="40"/>
        <v>0</v>
      </c>
      <c r="AP28" s="50">
        <f t="shared" si="6"/>
        <v>0</v>
      </c>
      <c r="AQ28" s="54">
        <f t="shared" si="41"/>
        <v>23</v>
      </c>
      <c r="AR28" s="80">
        <f t="shared" si="42"/>
        <v>0</v>
      </c>
      <c r="AS28" s="50">
        <f t="shared" si="43"/>
        <v>0</v>
      </c>
      <c r="AT28" s="80">
        <f t="shared" si="44"/>
        <v>0</v>
      </c>
      <c r="AU28" s="50">
        <f t="shared" si="7"/>
        <v>0</v>
      </c>
      <c r="AV28" s="54">
        <f t="shared" si="45"/>
        <v>23</v>
      </c>
      <c r="AW28" s="79">
        <f t="shared" si="46"/>
        <v>-2679710819.3319454</v>
      </c>
      <c r="AX28" s="50">
        <f t="shared" si="47"/>
        <v>-13159561.671653999</v>
      </c>
      <c r="AY28" s="50">
        <v>0</v>
      </c>
      <c r="AZ28" s="50">
        <f t="shared" si="8"/>
        <v>-13159561.671653999</v>
      </c>
      <c r="BA28" s="54">
        <f t="shared" si="48"/>
        <v>23</v>
      </c>
      <c r="BB28" s="80">
        <f t="shared" si="49"/>
        <v>0</v>
      </c>
      <c r="BC28" s="50">
        <f t="shared" si="50"/>
        <v>0</v>
      </c>
      <c r="BD28" s="80">
        <f t="shared" si="51"/>
        <v>0</v>
      </c>
      <c r="BE28" s="50">
        <f t="shared" si="9"/>
        <v>0</v>
      </c>
      <c r="BF28" s="54">
        <f t="shared" si="52"/>
        <v>23</v>
      </c>
      <c r="BG28" s="80">
        <f t="shared" si="53"/>
        <v>0</v>
      </c>
      <c r="BH28" s="50">
        <f t="shared" si="54"/>
        <v>0</v>
      </c>
      <c r="BI28" s="80">
        <f t="shared" si="55"/>
        <v>0</v>
      </c>
      <c r="BJ28" s="50">
        <f t="shared" si="10"/>
        <v>0</v>
      </c>
      <c r="BK28" s="54">
        <f t="shared" si="56"/>
        <v>23</v>
      </c>
      <c r="BL28" s="80">
        <f t="shared" si="57"/>
        <v>0</v>
      </c>
      <c r="BM28" s="50">
        <f t="shared" si="58"/>
        <v>0</v>
      </c>
      <c r="BN28" s="80">
        <f t="shared" si="59"/>
        <v>0</v>
      </c>
      <c r="BO28" s="50">
        <f t="shared" si="11"/>
        <v>0</v>
      </c>
      <c r="BP28" s="54">
        <f t="shared" si="60"/>
        <v>23</v>
      </c>
      <c r="BQ28" s="80">
        <f t="shared" si="61"/>
        <v>0</v>
      </c>
      <c r="BR28" s="50">
        <f t="shared" si="62"/>
        <v>0</v>
      </c>
      <c r="BS28" s="80">
        <f t="shared" si="63"/>
        <v>0</v>
      </c>
      <c r="BT28" s="50">
        <f t="shared" si="12"/>
        <v>0</v>
      </c>
      <c r="BU28" s="54">
        <f t="shared" si="64"/>
        <v>23</v>
      </c>
      <c r="BV28" s="80">
        <f t="shared" si="65"/>
        <v>0</v>
      </c>
      <c r="BW28" s="50">
        <f t="shared" si="66"/>
        <v>0</v>
      </c>
      <c r="BX28" s="80">
        <f t="shared" si="67"/>
        <v>0</v>
      </c>
      <c r="BY28" s="50">
        <f t="shared" si="13"/>
        <v>0</v>
      </c>
      <c r="BZ28">
        <f t="shared" si="68"/>
        <v>23</v>
      </c>
      <c r="CA28" s="80">
        <f t="shared" si="69"/>
        <v>0</v>
      </c>
      <c r="CB28" s="50">
        <f t="shared" si="70"/>
        <v>0</v>
      </c>
      <c r="CC28" s="80">
        <f t="shared" si="71"/>
        <v>0</v>
      </c>
      <c r="CD28" s="50">
        <f t="shared" si="14"/>
        <v>0</v>
      </c>
      <c r="CE28" s="54">
        <f t="shared" si="72"/>
        <v>23</v>
      </c>
      <c r="CF28" s="80">
        <f t="shared" si="73"/>
        <v>0</v>
      </c>
      <c r="CG28" s="50">
        <f t="shared" si="74"/>
        <v>0</v>
      </c>
      <c r="CH28" s="80">
        <f t="shared" si="75"/>
        <v>0</v>
      </c>
      <c r="CI28" s="50">
        <f t="shared" si="15"/>
        <v>0</v>
      </c>
      <c r="CJ28" s="54">
        <f t="shared" si="76"/>
        <v>23</v>
      </c>
      <c r="CK28" s="80">
        <f t="shared" si="77"/>
        <v>0</v>
      </c>
      <c r="CL28" s="50">
        <f t="shared" si="78"/>
        <v>0</v>
      </c>
      <c r="CM28" s="80">
        <f t="shared" si="79"/>
        <v>0</v>
      </c>
      <c r="CN28" s="50">
        <f t="shared" si="16"/>
        <v>0</v>
      </c>
      <c r="CO28">
        <f t="shared" si="80"/>
        <v>23</v>
      </c>
      <c r="CP28" s="80">
        <f t="shared" si="81"/>
        <v>0</v>
      </c>
      <c r="CQ28" s="50">
        <f t="shared" si="82"/>
        <v>0</v>
      </c>
      <c r="CR28" s="80">
        <f t="shared" si="83"/>
        <v>0</v>
      </c>
      <c r="CS28" s="50">
        <f t="shared" si="17"/>
        <v>0</v>
      </c>
      <c r="CT28">
        <f t="shared" si="84"/>
        <v>23</v>
      </c>
      <c r="CU28" s="80">
        <f t="shared" si="85"/>
        <v>0</v>
      </c>
      <c r="CV28" s="50">
        <f t="shared" si="86"/>
        <v>0</v>
      </c>
      <c r="CW28" s="80">
        <f t="shared" si="87"/>
        <v>0</v>
      </c>
      <c r="CX28" s="50">
        <f t="shared" si="18"/>
        <v>0</v>
      </c>
      <c r="CY28" s="54">
        <f t="shared" si="88"/>
        <v>23</v>
      </c>
      <c r="CZ28" s="80">
        <f t="shared" si="89"/>
        <v>0</v>
      </c>
      <c r="DA28" s="50">
        <f t="shared" si="90"/>
        <v>0</v>
      </c>
      <c r="DB28" s="80">
        <f t="shared" si="91"/>
        <v>0</v>
      </c>
      <c r="DC28" s="50">
        <f t="shared" si="19"/>
        <v>0</v>
      </c>
      <c r="DD28" s="50">
        <f t="shared" si="3"/>
        <v>0</v>
      </c>
      <c r="DE28" s="50">
        <f t="shared" si="107"/>
        <v>-13159561.671653999</v>
      </c>
      <c r="DF28" s="50">
        <f t="shared" si="108"/>
        <v>0</v>
      </c>
      <c r="DG28" s="50">
        <f t="shared" si="109"/>
        <v>-13159561.671653999</v>
      </c>
      <c r="DH28" s="80">
        <f t="shared" si="93"/>
        <v>106120782.20636259</v>
      </c>
      <c r="DI28" s="50">
        <f t="shared" si="94"/>
        <v>120768081.54483101</v>
      </c>
      <c r="DJ28" s="54">
        <f t="shared" si="95"/>
        <v>23</v>
      </c>
    </row>
    <row r="29" spans="1:114" x14ac:dyDescent="0.25">
      <c r="A29" s="54"/>
      <c r="B29" s="54"/>
      <c r="C29" s="54"/>
      <c r="G29" s="74">
        <f t="shared" si="4"/>
        <v>24</v>
      </c>
      <c r="H29" s="75">
        <f t="shared" si="0"/>
        <v>0.63396391357562709</v>
      </c>
      <c r="I29" s="75">
        <f t="shared" si="1"/>
        <v>4.6380649572272281</v>
      </c>
      <c r="J29" s="77">
        <f t="shared" si="98"/>
        <v>3.5999999999999999E-3</v>
      </c>
      <c r="K29" s="77">
        <f t="shared" si="96"/>
        <v>5.3E-3</v>
      </c>
      <c r="L29" s="88">
        <f t="shared" si="100"/>
        <v>-2969820901.5670733</v>
      </c>
      <c r="M29" s="88">
        <f t="shared" si="105"/>
        <v>105296062.3433295</v>
      </c>
      <c r="N29" s="88">
        <f t="shared" si="101"/>
        <v>-10787362.774333026</v>
      </c>
      <c r="O29" s="88">
        <f t="shared" si="21"/>
        <v>14145294.319755346</v>
      </c>
      <c r="P29" s="88">
        <f t="shared" si="102"/>
        <v>316778840.2050066</v>
      </c>
      <c r="Q29" s="88">
        <f t="shared" si="103"/>
        <v>-211482777.86167717</v>
      </c>
      <c r="R29" s="88">
        <f t="shared" si="104"/>
        <v>3697464.9885142185</v>
      </c>
      <c r="S29" s="88">
        <f t="shared" si="2"/>
        <v>0</v>
      </c>
      <c r="T29" s="88">
        <f t="shared" si="97"/>
        <v>-5514932.8804742964</v>
      </c>
      <c r="U29" s="89">
        <f t="shared" si="22"/>
        <v>106836525.99679166</v>
      </c>
      <c r="W29" s="54">
        <f t="shared" si="23"/>
        <v>24</v>
      </c>
      <c r="X29" s="80">
        <f t="shared" si="24"/>
        <v>0</v>
      </c>
      <c r="Y29" s="50">
        <f t="shared" si="25"/>
        <v>0</v>
      </c>
      <c r="Z29" s="80">
        <f t="shared" si="26"/>
        <v>0</v>
      </c>
      <c r="AA29" s="80">
        <f t="shared" si="27"/>
        <v>0</v>
      </c>
      <c r="AB29" s="54">
        <f t="shared" si="28"/>
        <v>24</v>
      </c>
      <c r="AC29" s="80">
        <f t="shared" si="29"/>
        <v>0</v>
      </c>
      <c r="AD29" s="50">
        <f t="shared" si="30"/>
        <v>0</v>
      </c>
      <c r="AE29" s="80">
        <f t="shared" si="31"/>
        <v>0</v>
      </c>
      <c r="AF29" s="50">
        <f t="shared" si="32"/>
        <v>0</v>
      </c>
      <c r="AG29" s="54">
        <f t="shared" si="33"/>
        <v>24</v>
      </c>
      <c r="AH29" s="80">
        <f t="shared" si="106"/>
        <v>0</v>
      </c>
      <c r="AI29" s="50">
        <f t="shared" si="35"/>
        <v>0</v>
      </c>
      <c r="AJ29" s="80">
        <f t="shared" si="36"/>
        <v>0</v>
      </c>
      <c r="AK29" s="50">
        <f t="shared" si="5"/>
        <v>0</v>
      </c>
      <c r="AL29" s="54">
        <f t="shared" si="37"/>
        <v>24</v>
      </c>
      <c r="AM29" s="80">
        <f t="shared" si="38"/>
        <v>0</v>
      </c>
      <c r="AN29" s="50">
        <f t="shared" si="39"/>
        <v>0</v>
      </c>
      <c r="AO29" s="80">
        <f t="shared" si="40"/>
        <v>0</v>
      </c>
      <c r="AP29" s="50">
        <f t="shared" si="6"/>
        <v>0</v>
      </c>
      <c r="AQ29" s="54">
        <f t="shared" si="41"/>
        <v>24</v>
      </c>
      <c r="AR29" s="80">
        <f t="shared" si="42"/>
        <v>0</v>
      </c>
      <c r="AS29" s="50">
        <f t="shared" si="43"/>
        <v>0</v>
      </c>
      <c r="AT29" s="80">
        <f t="shared" si="44"/>
        <v>0</v>
      </c>
      <c r="AU29" s="50">
        <f t="shared" si="7"/>
        <v>0</v>
      </c>
      <c r="AV29" s="54">
        <f t="shared" si="45"/>
        <v>24</v>
      </c>
      <c r="AW29" s="79">
        <f t="shared" si="46"/>
        <v>-2969820901.5670733</v>
      </c>
      <c r="AX29" s="50">
        <f t="shared" si="47"/>
        <v>-14647299.338468414</v>
      </c>
      <c r="AY29" s="50">
        <v>0</v>
      </c>
      <c r="AZ29" s="50">
        <f t="shared" si="8"/>
        <v>-14647299.338468414</v>
      </c>
      <c r="BA29" s="54">
        <f t="shared" si="48"/>
        <v>24</v>
      </c>
      <c r="BB29" s="80">
        <f t="shared" si="49"/>
        <v>0</v>
      </c>
      <c r="BC29" s="50">
        <f t="shared" si="50"/>
        <v>0</v>
      </c>
      <c r="BD29" s="80">
        <f t="shared" si="51"/>
        <v>0</v>
      </c>
      <c r="BE29" s="50">
        <f t="shared" si="9"/>
        <v>0</v>
      </c>
      <c r="BF29" s="54">
        <f t="shared" si="52"/>
        <v>24</v>
      </c>
      <c r="BG29" s="80">
        <f t="shared" si="53"/>
        <v>0</v>
      </c>
      <c r="BH29" s="50">
        <f t="shared" si="54"/>
        <v>0</v>
      </c>
      <c r="BI29" s="80">
        <f t="shared" si="55"/>
        <v>0</v>
      </c>
      <c r="BJ29" s="50">
        <f t="shared" si="10"/>
        <v>0</v>
      </c>
      <c r="BK29" s="54">
        <f t="shared" si="56"/>
        <v>24</v>
      </c>
      <c r="BL29" s="80">
        <f t="shared" si="57"/>
        <v>0</v>
      </c>
      <c r="BM29" s="50">
        <f t="shared" si="58"/>
        <v>0</v>
      </c>
      <c r="BN29" s="80">
        <f t="shared" si="59"/>
        <v>0</v>
      </c>
      <c r="BO29" s="50">
        <f t="shared" si="11"/>
        <v>0</v>
      </c>
      <c r="BP29" s="54">
        <f t="shared" si="60"/>
        <v>24</v>
      </c>
      <c r="BQ29" s="80">
        <f t="shared" si="61"/>
        <v>0</v>
      </c>
      <c r="BR29" s="50">
        <f t="shared" si="62"/>
        <v>0</v>
      </c>
      <c r="BS29" s="80">
        <f t="shared" si="63"/>
        <v>0</v>
      </c>
      <c r="BT29" s="50">
        <f t="shared" si="12"/>
        <v>0</v>
      </c>
      <c r="BU29" s="54">
        <f t="shared" si="64"/>
        <v>24</v>
      </c>
      <c r="BV29" s="80">
        <f t="shared" si="65"/>
        <v>0</v>
      </c>
      <c r="BW29" s="50">
        <f t="shared" si="66"/>
        <v>0</v>
      </c>
      <c r="BX29" s="80">
        <f t="shared" si="67"/>
        <v>0</v>
      </c>
      <c r="BY29" s="50">
        <f t="shared" si="13"/>
        <v>0</v>
      </c>
      <c r="BZ29">
        <f t="shared" si="68"/>
        <v>24</v>
      </c>
      <c r="CA29" s="80">
        <f t="shared" si="69"/>
        <v>0</v>
      </c>
      <c r="CB29" s="50">
        <f t="shared" si="70"/>
        <v>0</v>
      </c>
      <c r="CC29" s="80">
        <f t="shared" si="71"/>
        <v>0</v>
      </c>
      <c r="CD29" s="50">
        <f t="shared" si="14"/>
        <v>0</v>
      </c>
      <c r="CE29" s="54">
        <f t="shared" si="72"/>
        <v>24</v>
      </c>
      <c r="CF29" s="80">
        <f t="shared" si="73"/>
        <v>0</v>
      </c>
      <c r="CG29" s="50">
        <f t="shared" si="74"/>
        <v>0</v>
      </c>
      <c r="CH29" s="80">
        <f t="shared" si="75"/>
        <v>0</v>
      </c>
      <c r="CI29" s="50">
        <f t="shared" si="15"/>
        <v>0</v>
      </c>
      <c r="CJ29" s="54">
        <f t="shared" si="76"/>
        <v>24</v>
      </c>
      <c r="CK29" s="80">
        <f t="shared" si="77"/>
        <v>0</v>
      </c>
      <c r="CL29" s="50">
        <f t="shared" si="78"/>
        <v>0</v>
      </c>
      <c r="CM29" s="80">
        <f t="shared" si="79"/>
        <v>0</v>
      </c>
      <c r="CN29" s="50">
        <f t="shared" si="16"/>
        <v>0</v>
      </c>
      <c r="CO29">
        <f t="shared" si="80"/>
        <v>24</v>
      </c>
      <c r="CP29" s="80">
        <f t="shared" si="81"/>
        <v>0</v>
      </c>
      <c r="CQ29" s="50">
        <f t="shared" si="82"/>
        <v>0</v>
      </c>
      <c r="CR29" s="80">
        <f t="shared" si="83"/>
        <v>0</v>
      </c>
      <c r="CS29" s="50">
        <f t="shared" si="17"/>
        <v>0</v>
      </c>
      <c r="CT29">
        <f t="shared" si="84"/>
        <v>24</v>
      </c>
      <c r="CU29" s="80">
        <f t="shared" si="85"/>
        <v>0</v>
      </c>
      <c r="CV29" s="50">
        <f t="shared" si="86"/>
        <v>0</v>
      </c>
      <c r="CW29" s="80">
        <f t="shared" si="87"/>
        <v>0</v>
      </c>
      <c r="CX29" s="50">
        <f t="shared" si="18"/>
        <v>0</v>
      </c>
      <c r="CY29" s="54">
        <f t="shared" si="88"/>
        <v>24</v>
      </c>
      <c r="CZ29" s="80">
        <f t="shared" si="89"/>
        <v>0</v>
      </c>
      <c r="DA29" s="50">
        <f t="shared" si="90"/>
        <v>0</v>
      </c>
      <c r="DB29" s="80">
        <f t="shared" si="91"/>
        <v>0</v>
      </c>
      <c r="DC29" s="50">
        <f t="shared" si="19"/>
        <v>0</v>
      </c>
      <c r="DD29" s="50">
        <f t="shared" si="3"/>
        <v>0</v>
      </c>
      <c r="DE29" s="50">
        <f t="shared" si="107"/>
        <v>-14647299.338468414</v>
      </c>
      <c r="DF29" s="50">
        <f t="shared" si="108"/>
        <v>0</v>
      </c>
      <c r="DG29" s="50">
        <f t="shared" si="109"/>
        <v>-14647299.338468414</v>
      </c>
      <c r="DH29" s="80">
        <f t="shared" si="93"/>
        <v>105250784.28729445</v>
      </c>
      <c r="DI29" s="50">
        <f t="shared" si="94"/>
        <v>121483825.33526008</v>
      </c>
      <c r="DJ29" s="54">
        <f t="shared" si="95"/>
        <v>24</v>
      </c>
    </row>
    <row r="30" spans="1:114" x14ac:dyDescent="0.25">
      <c r="A30" s="48" t="s">
        <v>59</v>
      </c>
      <c r="B30" s="54"/>
      <c r="C30" s="52">
        <v>40999766</v>
      </c>
      <c r="G30" s="74">
        <f t="shared" si="4"/>
        <v>25</v>
      </c>
      <c r="H30" s="75">
        <f t="shared" si="0"/>
        <v>0.68399634563501566</v>
      </c>
      <c r="I30" s="75">
        <f t="shared" si="1"/>
        <v>4.0041010436516</v>
      </c>
      <c r="J30" s="77">
        <f t="shared" si="98"/>
        <v>3.5999999999999999E-3</v>
      </c>
      <c r="K30" s="77">
        <f t="shared" si="96"/>
        <v>5.3E-3</v>
      </c>
      <c r="L30" s="88">
        <f t="shared" si="100"/>
        <v>-3279111927.4661069</v>
      </c>
      <c r="M30" s="88">
        <f t="shared" si="105"/>
        <v>104358927.38847387</v>
      </c>
      <c r="N30" s="88">
        <f t="shared" si="101"/>
        <v>-11910809.140225995</v>
      </c>
      <c r="O30" s="88">
        <f t="shared" si="21"/>
        <v>15676923.489862291</v>
      </c>
      <c r="P30" s="88">
        <f t="shared" si="102"/>
        <v>338737192.94014734</v>
      </c>
      <c r="Q30" s="88">
        <f t="shared" si="103"/>
        <v>-234378265.55167341</v>
      </c>
      <c r="R30" s="88">
        <f t="shared" si="104"/>
        <v>4097758.879982247</v>
      </c>
      <c r="S30" s="88">
        <f t="shared" si="2"/>
        <v>0</v>
      </c>
      <c r="T30" s="88">
        <f t="shared" si="97"/>
        <v>-6138523.9500825088</v>
      </c>
      <c r="U30" s="89">
        <f t="shared" si="22"/>
        <v>106084276.66800998</v>
      </c>
      <c r="W30" s="54">
        <f t="shared" si="23"/>
        <v>25</v>
      </c>
      <c r="X30" s="80">
        <f t="shared" si="24"/>
        <v>0</v>
      </c>
      <c r="Y30" s="50">
        <f t="shared" si="25"/>
        <v>0</v>
      </c>
      <c r="Z30" s="80">
        <f t="shared" si="26"/>
        <v>0</v>
      </c>
      <c r="AA30" s="80">
        <f t="shared" si="27"/>
        <v>0</v>
      </c>
      <c r="AB30" s="54">
        <f t="shared" si="28"/>
        <v>25</v>
      </c>
      <c r="AC30" s="80">
        <f t="shared" si="29"/>
        <v>0</v>
      </c>
      <c r="AD30" s="50">
        <f t="shared" si="30"/>
        <v>0</v>
      </c>
      <c r="AE30" s="80">
        <f t="shared" si="31"/>
        <v>0</v>
      </c>
      <c r="AF30" s="50">
        <f t="shared" si="32"/>
        <v>0</v>
      </c>
      <c r="AG30" s="54">
        <f t="shared" si="33"/>
        <v>25</v>
      </c>
      <c r="AH30" s="80">
        <f t="shared" si="106"/>
        <v>0</v>
      </c>
      <c r="AI30" s="50">
        <f t="shared" si="35"/>
        <v>0</v>
      </c>
      <c r="AJ30" s="80">
        <f t="shared" si="36"/>
        <v>0</v>
      </c>
      <c r="AK30" s="50">
        <f t="shared" si="5"/>
        <v>0</v>
      </c>
      <c r="AL30" s="54">
        <f t="shared" si="37"/>
        <v>25</v>
      </c>
      <c r="AM30" s="80">
        <f t="shared" si="38"/>
        <v>0</v>
      </c>
      <c r="AN30" s="50">
        <f t="shared" si="39"/>
        <v>0</v>
      </c>
      <c r="AO30" s="80">
        <f t="shared" si="40"/>
        <v>0</v>
      </c>
      <c r="AP30" s="50">
        <f t="shared" si="6"/>
        <v>0</v>
      </c>
      <c r="AQ30" s="54">
        <f t="shared" si="41"/>
        <v>25</v>
      </c>
      <c r="AR30" s="80">
        <f t="shared" si="42"/>
        <v>0</v>
      </c>
      <c r="AS30" s="50">
        <f t="shared" si="43"/>
        <v>0</v>
      </c>
      <c r="AT30" s="80">
        <f t="shared" si="44"/>
        <v>0</v>
      </c>
      <c r="AU30" s="50">
        <f t="shared" si="7"/>
        <v>0</v>
      </c>
      <c r="AV30" s="54">
        <f t="shared" si="45"/>
        <v>25</v>
      </c>
      <c r="AW30" s="79">
        <f t="shared" si="46"/>
        <v>-3279111927.4661069</v>
      </c>
      <c r="AX30" s="50">
        <f t="shared" si="47"/>
        <v>-16233041.047965623</v>
      </c>
      <c r="AY30" s="50">
        <v>0</v>
      </c>
      <c r="AZ30" s="50">
        <f t="shared" si="8"/>
        <v>-16233041.047965623</v>
      </c>
      <c r="BA30" s="54">
        <f t="shared" si="48"/>
        <v>25</v>
      </c>
      <c r="BB30" s="80">
        <f t="shared" si="49"/>
        <v>0</v>
      </c>
      <c r="BC30" s="50">
        <f t="shared" si="50"/>
        <v>0</v>
      </c>
      <c r="BD30" s="80">
        <f t="shared" si="51"/>
        <v>0</v>
      </c>
      <c r="BE30" s="50">
        <f t="shared" si="9"/>
        <v>0</v>
      </c>
      <c r="BF30" s="54">
        <f t="shared" si="52"/>
        <v>25</v>
      </c>
      <c r="BG30" s="80">
        <f t="shared" si="53"/>
        <v>0</v>
      </c>
      <c r="BH30" s="50">
        <f t="shared" si="54"/>
        <v>0</v>
      </c>
      <c r="BI30" s="80">
        <f t="shared" si="55"/>
        <v>0</v>
      </c>
      <c r="BJ30" s="50">
        <f t="shared" si="10"/>
        <v>0</v>
      </c>
      <c r="BK30" s="54">
        <f t="shared" si="56"/>
        <v>25</v>
      </c>
      <c r="BL30" s="80">
        <f t="shared" si="57"/>
        <v>0</v>
      </c>
      <c r="BM30" s="50">
        <f t="shared" si="58"/>
        <v>0</v>
      </c>
      <c r="BN30" s="80">
        <f t="shared" si="59"/>
        <v>0</v>
      </c>
      <c r="BO30" s="50">
        <f t="shared" si="11"/>
        <v>0</v>
      </c>
      <c r="BP30" s="54">
        <f t="shared" si="60"/>
        <v>25</v>
      </c>
      <c r="BQ30" s="80">
        <f t="shared" si="61"/>
        <v>0</v>
      </c>
      <c r="BR30" s="50">
        <f t="shared" si="62"/>
        <v>0</v>
      </c>
      <c r="BS30" s="80">
        <f t="shared" si="63"/>
        <v>0</v>
      </c>
      <c r="BT30" s="50">
        <f t="shared" si="12"/>
        <v>0</v>
      </c>
      <c r="BU30" s="54">
        <f t="shared" si="64"/>
        <v>25</v>
      </c>
      <c r="BV30" s="80">
        <f t="shared" si="65"/>
        <v>0</v>
      </c>
      <c r="BW30" s="50">
        <f t="shared" si="66"/>
        <v>0</v>
      </c>
      <c r="BX30" s="80">
        <f t="shared" si="67"/>
        <v>0</v>
      </c>
      <c r="BY30" s="50">
        <f t="shared" si="13"/>
        <v>0</v>
      </c>
      <c r="BZ30">
        <f t="shared" si="68"/>
        <v>25</v>
      </c>
      <c r="CA30" s="80">
        <f t="shared" si="69"/>
        <v>0</v>
      </c>
      <c r="CB30" s="50">
        <f t="shared" si="70"/>
        <v>0</v>
      </c>
      <c r="CC30" s="80">
        <f t="shared" si="71"/>
        <v>0</v>
      </c>
      <c r="CD30" s="50">
        <f t="shared" si="14"/>
        <v>0</v>
      </c>
      <c r="CE30" s="54">
        <f t="shared" si="72"/>
        <v>25</v>
      </c>
      <c r="CF30" s="80">
        <f t="shared" si="73"/>
        <v>0</v>
      </c>
      <c r="CG30" s="50">
        <f t="shared" si="74"/>
        <v>0</v>
      </c>
      <c r="CH30" s="80">
        <f t="shared" si="75"/>
        <v>0</v>
      </c>
      <c r="CI30" s="50">
        <f t="shared" si="15"/>
        <v>0</v>
      </c>
      <c r="CJ30" s="54">
        <f t="shared" si="76"/>
        <v>25</v>
      </c>
      <c r="CK30" s="80">
        <f t="shared" si="77"/>
        <v>0</v>
      </c>
      <c r="CL30" s="50">
        <f t="shared" si="78"/>
        <v>0</v>
      </c>
      <c r="CM30" s="80">
        <f t="shared" si="79"/>
        <v>0</v>
      </c>
      <c r="CN30" s="50">
        <f t="shared" si="16"/>
        <v>0</v>
      </c>
      <c r="CO30">
        <f t="shared" si="80"/>
        <v>25</v>
      </c>
      <c r="CP30" s="80">
        <f t="shared" si="81"/>
        <v>0</v>
      </c>
      <c r="CQ30" s="50">
        <f t="shared" si="82"/>
        <v>0</v>
      </c>
      <c r="CR30" s="80">
        <f t="shared" si="83"/>
        <v>0</v>
      </c>
      <c r="CS30" s="50">
        <f t="shared" si="17"/>
        <v>0</v>
      </c>
      <c r="CT30">
        <f t="shared" si="84"/>
        <v>25</v>
      </c>
      <c r="CU30" s="80">
        <f t="shared" si="85"/>
        <v>0</v>
      </c>
      <c r="CV30" s="50">
        <f t="shared" si="86"/>
        <v>0</v>
      </c>
      <c r="CW30" s="80">
        <f t="shared" si="87"/>
        <v>0</v>
      </c>
      <c r="CX30" s="50">
        <f t="shared" si="18"/>
        <v>0</v>
      </c>
      <c r="CY30" s="54">
        <f t="shared" si="88"/>
        <v>25</v>
      </c>
      <c r="CZ30" s="80">
        <f t="shared" si="89"/>
        <v>0</v>
      </c>
      <c r="DA30" s="50">
        <f t="shared" si="90"/>
        <v>0</v>
      </c>
      <c r="DB30" s="80">
        <f t="shared" si="91"/>
        <v>0</v>
      </c>
      <c r="DC30" s="50">
        <f t="shared" si="19"/>
        <v>0</v>
      </c>
      <c r="DD30" s="50">
        <f t="shared" si="3"/>
        <v>0</v>
      </c>
      <c r="DE30" s="50">
        <f t="shared" si="107"/>
        <v>-16233041.047965623</v>
      </c>
      <c r="DF30" s="50">
        <f t="shared" si="108"/>
        <v>0</v>
      </c>
      <c r="DG30" s="50">
        <f t="shared" si="109"/>
        <v>-16233041.047965623</v>
      </c>
      <c r="DH30" s="80">
        <f t="shared" si="93"/>
        <v>104393691.92044587</v>
      </c>
      <c r="DI30" s="50">
        <f t="shared" si="94"/>
        <v>122317317.71597561</v>
      </c>
      <c r="DJ30" s="54">
        <f t="shared" si="95"/>
        <v>25</v>
      </c>
    </row>
    <row r="31" spans="1:114" x14ac:dyDescent="0.25">
      <c r="A31" s="48" t="s">
        <v>60</v>
      </c>
      <c r="B31" s="54"/>
      <c r="C31" s="51">
        <v>7.5120000000000006E-2</v>
      </c>
      <c r="G31" s="74">
        <f t="shared" si="4"/>
        <v>26</v>
      </c>
      <c r="H31" s="75">
        <f t="shared" si="0"/>
        <v>0.73797733723253123</v>
      </c>
      <c r="I31" s="75">
        <f t="shared" si="1"/>
        <v>3.3201046980165834</v>
      </c>
      <c r="J31" s="77">
        <f t="shared" si="98"/>
        <v>3.5999999999999999E-3</v>
      </c>
      <c r="K31" s="77">
        <f t="shared" si="96"/>
        <v>5.3E-3</v>
      </c>
      <c r="L31" s="88">
        <f t="shared" si="100"/>
        <v>-3608921740.5103736</v>
      </c>
      <c r="M31" s="88">
        <f t="shared" si="105"/>
        <v>103430132.93471645</v>
      </c>
      <c r="N31" s="88">
        <f t="shared" si="101"/>
        <v>-13108786.46537922</v>
      </c>
      <c r="O31" s="88">
        <f t="shared" si="21"/>
        <v>17309816.647303857</v>
      </c>
      <c r="P31" s="88">
        <f t="shared" si="102"/>
        <v>362217646.25034159</v>
      </c>
      <c r="Q31" s="88">
        <f t="shared" si="103"/>
        <v>-258787513.31562519</v>
      </c>
      <c r="R31" s="88">
        <f t="shared" si="104"/>
        <v>4524518.6375177344</v>
      </c>
      <c r="S31" s="88">
        <f t="shared" si="2"/>
        <v>0</v>
      </c>
      <c r="T31" s="88">
        <f t="shared" si="97"/>
        <v>-6803193.2125817491</v>
      </c>
      <c r="U31" s="89">
        <f t="shared" si="22"/>
        <v>105352488.54157703</v>
      </c>
      <c r="W31" s="54">
        <f t="shared" si="23"/>
        <v>26</v>
      </c>
      <c r="X31" s="80">
        <f t="shared" si="24"/>
        <v>0</v>
      </c>
      <c r="Y31" s="50">
        <f t="shared" si="25"/>
        <v>0</v>
      </c>
      <c r="Z31" s="80">
        <f t="shared" si="26"/>
        <v>0</v>
      </c>
      <c r="AA31" s="80">
        <f t="shared" si="27"/>
        <v>0</v>
      </c>
      <c r="AB31" s="54">
        <f t="shared" si="28"/>
        <v>26</v>
      </c>
      <c r="AC31" s="80">
        <f t="shared" si="29"/>
        <v>0</v>
      </c>
      <c r="AD31" s="50">
        <f t="shared" si="30"/>
        <v>0</v>
      </c>
      <c r="AE31" s="80">
        <f t="shared" si="31"/>
        <v>0</v>
      </c>
      <c r="AF31" s="50">
        <f t="shared" si="32"/>
        <v>0</v>
      </c>
      <c r="AG31" s="54">
        <f t="shared" si="33"/>
        <v>26</v>
      </c>
      <c r="AH31" s="80">
        <f t="shared" si="106"/>
        <v>0</v>
      </c>
      <c r="AI31" s="50">
        <f t="shared" si="35"/>
        <v>0</v>
      </c>
      <c r="AJ31" s="80">
        <f t="shared" si="36"/>
        <v>0</v>
      </c>
      <c r="AK31" s="50">
        <f t="shared" si="5"/>
        <v>0</v>
      </c>
      <c r="AL31" s="54">
        <f t="shared" si="37"/>
        <v>26</v>
      </c>
      <c r="AM31" s="80">
        <f t="shared" si="38"/>
        <v>0</v>
      </c>
      <c r="AN31" s="50">
        <f t="shared" si="39"/>
        <v>0</v>
      </c>
      <c r="AO31" s="80">
        <f t="shared" si="40"/>
        <v>0</v>
      </c>
      <c r="AP31" s="50">
        <f t="shared" si="6"/>
        <v>0</v>
      </c>
      <c r="AQ31" s="54">
        <f t="shared" si="41"/>
        <v>26</v>
      </c>
      <c r="AR31" s="80">
        <f t="shared" si="42"/>
        <v>0</v>
      </c>
      <c r="AS31" s="50">
        <f t="shared" si="43"/>
        <v>0</v>
      </c>
      <c r="AT31" s="80">
        <f t="shared" si="44"/>
        <v>0</v>
      </c>
      <c r="AU31" s="50">
        <f t="shared" si="7"/>
        <v>0</v>
      </c>
      <c r="AV31" s="54">
        <f t="shared" si="45"/>
        <v>26</v>
      </c>
      <c r="AW31" s="79">
        <f t="shared" si="46"/>
        <v>-3608921740.5103736</v>
      </c>
      <c r="AX31" s="50">
        <f t="shared" si="47"/>
        <v>-17923625.795529742</v>
      </c>
      <c r="AY31" s="50">
        <v>0</v>
      </c>
      <c r="AZ31" s="50">
        <f t="shared" si="8"/>
        <v>-17923625.795529742</v>
      </c>
      <c r="BA31" s="54">
        <f t="shared" si="48"/>
        <v>26</v>
      </c>
      <c r="BB31" s="80">
        <f t="shared" si="49"/>
        <v>0</v>
      </c>
      <c r="BC31" s="50">
        <f t="shared" si="50"/>
        <v>0</v>
      </c>
      <c r="BD31" s="80">
        <f t="shared" si="51"/>
        <v>0</v>
      </c>
      <c r="BE31" s="50">
        <f t="shared" si="9"/>
        <v>0</v>
      </c>
      <c r="BF31" s="54">
        <f t="shared" si="52"/>
        <v>26</v>
      </c>
      <c r="BG31" s="80">
        <f t="shared" si="53"/>
        <v>0</v>
      </c>
      <c r="BH31" s="50">
        <f t="shared" si="54"/>
        <v>0</v>
      </c>
      <c r="BI31" s="80">
        <f t="shared" si="55"/>
        <v>0</v>
      </c>
      <c r="BJ31" s="50">
        <f t="shared" si="10"/>
        <v>0</v>
      </c>
      <c r="BK31" s="54">
        <f t="shared" si="56"/>
        <v>26</v>
      </c>
      <c r="BL31" s="80">
        <f t="shared" si="57"/>
        <v>0</v>
      </c>
      <c r="BM31" s="50">
        <f t="shared" si="58"/>
        <v>0</v>
      </c>
      <c r="BN31" s="80">
        <f t="shared" si="59"/>
        <v>0</v>
      </c>
      <c r="BO31" s="50">
        <f t="shared" si="11"/>
        <v>0</v>
      </c>
      <c r="BP31" s="54">
        <f t="shared" si="60"/>
        <v>26</v>
      </c>
      <c r="BQ31" s="80">
        <f t="shared" si="61"/>
        <v>0</v>
      </c>
      <c r="BR31" s="50">
        <f t="shared" si="62"/>
        <v>0</v>
      </c>
      <c r="BS31" s="80">
        <f t="shared" si="63"/>
        <v>0</v>
      </c>
      <c r="BT31" s="50">
        <f t="shared" si="12"/>
        <v>0</v>
      </c>
      <c r="BU31" s="54">
        <f t="shared" si="64"/>
        <v>26</v>
      </c>
      <c r="BV31" s="80">
        <f t="shared" si="65"/>
        <v>0</v>
      </c>
      <c r="BW31" s="50">
        <f t="shared" si="66"/>
        <v>0</v>
      </c>
      <c r="BX31" s="80">
        <f t="shared" si="67"/>
        <v>0</v>
      </c>
      <c r="BY31" s="50">
        <f t="shared" si="13"/>
        <v>0</v>
      </c>
      <c r="BZ31">
        <f t="shared" si="68"/>
        <v>26</v>
      </c>
      <c r="CA31" s="80">
        <f t="shared" si="69"/>
        <v>0</v>
      </c>
      <c r="CB31" s="50">
        <f t="shared" si="70"/>
        <v>0</v>
      </c>
      <c r="CC31" s="80">
        <f t="shared" si="71"/>
        <v>0</v>
      </c>
      <c r="CD31" s="50">
        <f t="shared" si="14"/>
        <v>0</v>
      </c>
      <c r="CE31" s="54">
        <f t="shared" si="72"/>
        <v>26</v>
      </c>
      <c r="CF31" s="80">
        <f t="shared" si="73"/>
        <v>0</v>
      </c>
      <c r="CG31" s="50">
        <f t="shared" si="74"/>
        <v>0</v>
      </c>
      <c r="CH31" s="80">
        <f t="shared" si="75"/>
        <v>0</v>
      </c>
      <c r="CI31" s="50">
        <f t="shared" si="15"/>
        <v>0</v>
      </c>
      <c r="CJ31" s="54">
        <f t="shared" si="76"/>
        <v>26</v>
      </c>
      <c r="CK31" s="80">
        <f t="shared" si="77"/>
        <v>0</v>
      </c>
      <c r="CL31" s="50">
        <f t="shared" si="78"/>
        <v>0</v>
      </c>
      <c r="CM31" s="80">
        <f t="shared" si="79"/>
        <v>0</v>
      </c>
      <c r="CN31" s="50">
        <f t="shared" si="16"/>
        <v>0</v>
      </c>
      <c r="CO31">
        <f t="shared" si="80"/>
        <v>26</v>
      </c>
      <c r="CP31" s="80">
        <f t="shared" si="81"/>
        <v>0</v>
      </c>
      <c r="CQ31" s="50">
        <f t="shared" si="82"/>
        <v>0</v>
      </c>
      <c r="CR31" s="80">
        <f t="shared" si="83"/>
        <v>0</v>
      </c>
      <c r="CS31" s="50">
        <f t="shared" si="17"/>
        <v>0</v>
      </c>
      <c r="CT31">
        <f t="shared" si="84"/>
        <v>26</v>
      </c>
      <c r="CU31" s="80">
        <f t="shared" si="85"/>
        <v>0</v>
      </c>
      <c r="CV31" s="50">
        <f t="shared" si="86"/>
        <v>0</v>
      </c>
      <c r="CW31" s="80">
        <f t="shared" si="87"/>
        <v>0</v>
      </c>
      <c r="CX31" s="50">
        <f t="shared" si="18"/>
        <v>0</v>
      </c>
      <c r="CY31" s="54">
        <f t="shared" si="88"/>
        <v>26</v>
      </c>
      <c r="CZ31" s="80">
        <f t="shared" si="89"/>
        <v>0</v>
      </c>
      <c r="DA31" s="50">
        <f t="shared" si="90"/>
        <v>0</v>
      </c>
      <c r="DB31" s="80">
        <f t="shared" si="91"/>
        <v>0</v>
      </c>
      <c r="DC31" s="50">
        <f t="shared" si="19"/>
        <v>0</v>
      </c>
      <c r="DD31" s="50">
        <f t="shared" si="3"/>
        <v>0</v>
      </c>
      <c r="DE31" s="50">
        <f t="shared" si="107"/>
        <v>-17923625.795529742</v>
      </c>
      <c r="DF31" s="50">
        <f t="shared" si="108"/>
        <v>0</v>
      </c>
      <c r="DG31" s="50">
        <f t="shared" si="109"/>
        <v>-17923625.795529742</v>
      </c>
      <c r="DH31" s="80">
        <f t="shared" si="93"/>
        <v>103549748.10347706</v>
      </c>
      <c r="DI31" s="50">
        <f t="shared" si="94"/>
        <v>123276114.33710676</v>
      </c>
      <c r="DJ31" s="54">
        <f t="shared" si="95"/>
        <v>26</v>
      </c>
    </row>
    <row r="32" spans="1:114" x14ac:dyDescent="0.25">
      <c r="A32" s="54"/>
      <c r="B32" s="54"/>
      <c r="C32" s="54"/>
      <c r="G32" s="74">
        <f t="shared" si="4"/>
        <v>27</v>
      </c>
      <c r="H32" s="75">
        <f t="shared" si="0"/>
        <v>0.79621850868692268</v>
      </c>
      <c r="I32" s="75">
        <f t="shared" si="1"/>
        <v>2.5821273607840509</v>
      </c>
      <c r="J32" s="77">
        <f t="shared" si="98"/>
        <v>3.5999999999999999E-3</v>
      </c>
      <c r="K32" s="77">
        <f t="shared" si="96"/>
        <v>5.3E-3</v>
      </c>
      <c r="L32" s="88">
        <f t="shared" si="100"/>
        <v>-3960680846.7267451</v>
      </c>
      <c r="M32" s="88">
        <f t="shared" si="105"/>
        <v>102509604.75159748</v>
      </c>
      <c r="N32" s="88">
        <f t="shared" si="101"/>
        <v>-14386490.816482982</v>
      </c>
      <c r="O32" s="88">
        <f t="shared" si="21"/>
        <v>19051036.82337762</v>
      </c>
      <c r="P32" s="88">
        <f t="shared" si="102"/>
        <v>387325708.51267612</v>
      </c>
      <c r="Q32" s="88">
        <f t="shared" si="103"/>
        <v>-284816103.76107872</v>
      </c>
      <c r="R32" s="88">
        <f t="shared" si="104"/>
        <v>4979590.217556214</v>
      </c>
      <c r="S32" s="88">
        <f t="shared" si="2"/>
        <v>0</v>
      </c>
      <c r="T32" s="88">
        <f t="shared" si="97"/>
        <v>-7511807.2243016735</v>
      </c>
      <c r="U32" s="89">
        <f t="shared" si="22"/>
        <v>104641933.75174659</v>
      </c>
      <c r="W32" s="54">
        <f t="shared" si="23"/>
        <v>27</v>
      </c>
      <c r="X32" s="80">
        <f t="shared" si="24"/>
        <v>0</v>
      </c>
      <c r="Y32" s="50">
        <f t="shared" si="25"/>
        <v>0</v>
      </c>
      <c r="Z32" s="80">
        <f t="shared" si="26"/>
        <v>0</v>
      </c>
      <c r="AA32" s="80">
        <f t="shared" si="27"/>
        <v>0</v>
      </c>
      <c r="AB32" s="54">
        <f t="shared" si="28"/>
        <v>27</v>
      </c>
      <c r="AC32" s="80">
        <f t="shared" si="29"/>
        <v>0</v>
      </c>
      <c r="AD32" s="50">
        <f t="shared" si="30"/>
        <v>0</v>
      </c>
      <c r="AE32" s="80">
        <f t="shared" si="31"/>
        <v>0</v>
      </c>
      <c r="AF32" s="50">
        <f t="shared" si="32"/>
        <v>0</v>
      </c>
      <c r="AG32" s="54">
        <f t="shared" si="33"/>
        <v>27</v>
      </c>
      <c r="AH32" s="80">
        <f t="shared" si="106"/>
        <v>0</v>
      </c>
      <c r="AI32" s="50">
        <f t="shared" si="35"/>
        <v>0</v>
      </c>
      <c r="AJ32" s="80">
        <f t="shared" si="36"/>
        <v>0</v>
      </c>
      <c r="AK32" s="50">
        <f t="shared" si="5"/>
        <v>0</v>
      </c>
      <c r="AL32" s="54">
        <f t="shared" si="37"/>
        <v>27</v>
      </c>
      <c r="AM32" s="80">
        <f t="shared" si="38"/>
        <v>0</v>
      </c>
      <c r="AN32" s="50">
        <f t="shared" si="39"/>
        <v>0</v>
      </c>
      <c r="AO32" s="80">
        <f t="shared" si="40"/>
        <v>0</v>
      </c>
      <c r="AP32" s="50">
        <f t="shared" si="6"/>
        <v>0</v>
      </c>
      <c r="AQ32" s="54">
        <f t="shared" si="41"/>
        <v>27</v>
      </c>
      <c r="AR32" s="80">
        <f t="shared" si="42"/>
        <v>0</v>
      </c>
      <c r="AS32" s="50">
        <f t="shared" si="43"/>
        <v>0</v>
      </c>
      <c r="AT32" s="80">
        <f t="shared" si="44"/>
        <v>0</v>
      </c>
      <c r="AU32" s="50">
        <f t="shared" si="7"/>
        <v>0</v>
      </c>
      <c r="AV32" s="54">
        <f t="shared" si="45"/>
        <v>27</v>
      </c>
      <c r="AW32" s="79">
        <f t="shared" si="46"/>
        <v>-3960680846.7267451</v>
      </c>
      <c r="AX32" s="50">
        <f t="shared" si="47"/>
        <v>-19726366.233629704</v>
      </c>
      <c r="AY32" s="50">
        <v>0</v>
      </c>
      <c r="AZ32" s="50">
        <f t="shared" si="8"/>
        <v>-19726366.233629704</v>
      </c>
      <c r="BA32" s="54">
        <f t="shared" si="48"/>
        <v>27</v>
      </c>
      <c r="BB32" s="80">
        <f t="shared" si="49"/>
        <v>0</v>
      </c>
      <c r="BC32" s="50">
        <f t="shared" si="50"/>
        <v>0</v>
      </c>
      <c r="BD32" s="80">
        <f t="shared" si="51"/>
        <v>0</v>
      </c>
      <c r="BE32" s="50">
        <f t="shared" si="9"/>
        <v>0</v>
      </c>
      <c r="BF32" s="54">
        <f t="shared" si="52"/>
        <v>27</v>
      </c>
      <c r="BG32" s="80">
        <f t="shared" si="53"/>
        <v>0</v>
      </c>
      <c r="BH32" s="50">
        <f t="shared" si="54"/>
        <v>0</v>
      </c>
      <c r="BI32" s="80">
        <f t="shared" si="55"/>
        <v>0</v>
      </c>
      <c r="BJ32" s="50">
        <f t="shared" si="10"/>
        <v>0</v>
      </c>
      <c r="BK32" s="54">
        <f t="shared" si="56"/>
        <v>27</v>
      </c>
      <c r="BL32" s="80">
        <f t="shared" si="57"/>
        <v>0</v>
      </c>
      <c r="BM32" s="50">
        <f t="shared" si="58"/>
        <v>0</v>
      </c>
      <c r="BN32" s="80">
        <f t="shared" si="59"/>
        <v>0</v>
      </c>
      <c r="BO32" s="50">
        <f t="shared" si="11"/>
        <v>0</v>
      </c>
      <c r="BP32" s="54">
        <f t="shared" si="60"/>
        <v>27</v>
      </c>
      <c r="BQ32" s="80">
        <f t="shared" si="61"/>
        <v>0</v>
      </c>
      <c r="BR32" s="50">
        <f t="shared" si="62"/>
        <v>0</v>
      </c>
      <c r="BS32" s="80">
        <f t="shared" si="63"/>
        <v>0</v>
      </c>
      <c r="BT32" s="50">
        <f t="shared" si="12"/>
        <v>0</v>
      </c>
      <c r="BU32" s="54">
        <f t="shared" si="64"/>
        <v>27</v>
      </c>
      <c r="BV32" s="80">
        <f t="shared" si="65"/>
        <v>0</v>
      </c>
      <c r="BW32" s="50">
        <f t="shared" si="66"/>
        <v>0</v>
      </c>
      <c r="BX32" s="80">
        <f t="shared" si="67"/>
        <v>0</v>
      </c>
      <c r="BY32" s="50">
        <f t="shared" si="13"/>
        <v>0</v>
      </c>
      <c r="BZ32">
        <f t="shared" si="68"/>
        <v>27</v>
      </c>
      <c r="CA32" s="80">
        <f t="shared" si="69"/>
        <v>0</v>
      </c>
      <c r="CB32" s="50">
        <f t="shared" si="70"/>
        <v>0</v>
      </c>
      <c r="CC32" s="80">
        <f t="shared" si="71"/>
        <v>0</v>
      </c>
      <c r="CD32" s="50">
        <f t="shared" si="14"/>
        <v>0</v>
      </c>
      <c r="CE32" s="54">
        <f t="shared" si="72"/>
        <v>27</v>
      </c>
      <c r="CF32" s="80">
        <f t="shared" si="73"/>
        <v>0</v>
      </c>
      <c r="CG32" s="50">
        <f t="shared" si="74"/>
        <v>0</v>
      </c>
      <c r="CH32" s="80">
        <f t="shared" si="75"/>
        <v>0</v>
      </c>
      <c r="CI32" s="50">
        <f t="shared" si="15"/>
        <v>0</v>
      </c>
      <c r="CJ32" s="54">
        <f t="shared" si="76"/>
        <v>27</v>
      </c>
      <c r="CK32" s="80">
        <f t="shared" si="77"/>
        <v>0</v>
      </c>
      <c r="CL32" s="50">
        <f t="shared" si="78"/>
        <v>0</v>
      </c>
      <c r="CM32" s="80">
        <f t="shared" si="79"/>
        <v>0</v>
      </c>
      <c r="CN32" s="50">
        <f t="shared" si="16"/>
        <v>0</v>
      </c>
      <c r="CO32">
        <f t="shared" si="80"/>
        <v>27</v>
      </c>
      <c r="CP32" s="80">
        <f t="shared" si="81"/>
        <v>0</v>
      </c>
      <c r="CQ32" s="50">
        <f t="shared" si="82"/>
        <v>0</v>
      </c>
      <c r="CR32" s="80">
        <f t="shared" si="83"/>
        <v>0</v>
      </c>
      <c r="CS32" s="50">
        <f t="shared" si="17"/>
        <v>0</v>
      </c>
      <c r="CT32">
        <f t="shared" si="84"/>
        <v>27</v>
      </c>
      <c r="CU32" s="80">
        <f t="shared" si="85"/>
        <v>0</v>
      </c>
      <c r="CV32" s="50">
        <f t="shared" si="86"/>
        <v>0</v>
      </c>
      <c r="CW32" s="80">
        <f t="shared" si="87"/>
        <v>0</v>
      </c>
      <c r="CX32" s="50">
        <f t="shared" si="18"/>
        <v>0</v>
      </c>
      <c r="CY32" s="54">
        <f t="shared" si="88"/>
        <v>27</v>
      </c>
      <c r="CZ32" s="80">
        <f t="shared" si="89"/>
        <v>0</v>
      </c>
      <c r="DA32" s="50">
        <f t="shared" si="90"/>
        <v>0</v>
      </c>
      <c r="DB32" s="80">
        <f t="shared" si="91"/>
        <v>0</v>
      </c>
      <c r="DC32" s="50">
        <f t="shared" si="19"/>
        <v>0</v>
      </c>
      <c r="DD32" s="50">
        <f t="shared" si="3"/>
        <v>0</v>
      </c>
      <c r="DE32" s="50">
        <f t="shared" si="107"/>
        <v>-19726366.233629704</v>
      </c>
      <c r="DF32" s="50">
        <f t="shared" si="108"/>
        <v>0</v>
      </c>
      <c r="DG32" s="50">
        <f t="shared" si="109"/>
        <v>-19726366.233629704</v>
      </c>
      <c r="DH32" s="80">
        <f t="shared" si="93"/>
        <v>102719218.4771679</v>
      </c>
      <c r="DI32" s="50">
        <f t="shared" si="94"/>
        <v>124368299.9853763</v>
      </c>
      <c r="DJ32" s="54">
        <f t="shared" si="95"/>
        <v>27</v>
      </c>
    </row>
    <row r="33" spans="1:114" x14ac:dyDescent="0.25">
      <c r="A33" s="48" t="s">
        <v>61</v>
      </c>
      <c r="B33" s="54"/>
      <c r="C33" s="52">
        <v>35142657</v>
      </c>
      <c r="G33" s="74">
        <f t="shared" si="4"/>
        <v>28</v>
      </c>
      <c r="H33" s="75">
        <f t="shared" si="0"/>
        <v>0.85905607339249468</v>
      </c>
      <c r="I33" s="75">
        <f t="shared" si="1"/>
        <v>1.7859088520971276</v>
      </c>
      <c r="J33" s="77">
        <f t="shared" si="98"/>
        <v>3.5999999999999999E-3</v>
      </c>
      <c r="K33" s="77">
        <f t="shared" si="96"/>
        <v>5.3E-3</v>
      </c>
      <c r="L33" s="88">
        <f t="shared" si="100"/>
        <v>-4335918838.4887924</v>
      </c>
      <c r="M33" s="88">
        <f t="shared" si="105"/>
        <v>101597269.26930824</v>
      </c>
      <c r="N33" s="88">
        <f t="shared" si="101"/>
        <v>-15749478.174311021</v>
      </c>
      <c r="O33" s="88">
        <f t="shared" si="21"/>
        <v>20908136.253327899</v>
      </c>
      <c r="P33" s="88">
        <f t="shared" si="102"/>
        <v>414174201.69298291</v>
      </c>
      <c r="Q33" s="88">
        <f t="shared" si="103"/>
        <v>-312576932.42367464</v>
      </c>
      <c r="R33" s="88">
        <f t="shared" si="104"/>
        <v>5464947.4323135614</v>
      </c>
      <c r="S33" s="88">
        <f t="shared" si="2"/>
        <v>0</v>
      </c>
      <c r="T33" s="88">
        <f t="shared" si="97"/>
        <v>-8267431.0742959483</v>
      </c>
      <c r="U33" s="89">
        <f t="shared" si="22"/>
        <v>103953443.70634274</v>
      </c>
      <c r="W33" s="54">
        <f t="shared" si="23"/>
        <v>28</v>
      </c>
      <c r="X33" s="80">
        <f t="shared" si="24"/>
        <v>0</v>
      </c>
      <c r="Y33" s="50">
        <f t="shared" si="25"/>
        <v>0</v>
      </c>
      <c r="Z33" s="80">
        <f t="shared" si="26"/>
        <v>0</v>
      </c>
      <c r="AA33" s="80">
        <f t="shared" si="27"/>
        <v>0</v>
      </c>
      <c r="AB33" s="54">
        <f t="shared" si="28"/>
        <v>28</v>
      </c>
      <c r="AC33" s="80">
        <f t="shared" si="29"/>
        <v>0</v>
      </c>
      <c r="AD33" s="50">
        <f t="shared" si="30"/>
        <v>0</v>
      </c>
      <c r="AE33" s="80">
        <f t="shared" si="31"/>
        <v>0</v>
      </c>
      <c r="AF33" s="50">
        <f t="shared" si="32"/>
        <v>0</v>
      </c>
      <c r="AG33" s="54">
        <f t="shared" si="33"/>
        <v>28</v>
      </c>
      <c r="AH33" s="80">
        <f t="shared" si="106"/>
        <v>0</v>
      </c>
      <c r="AI33" s="50">
        <f t="shared" si="35"/>
        <v>0</v>
      </c>
      <c r="AJ33" s="80">
        <f t="shared" si="36"/>
        <v>0</v>
      </c>
      <c r="AK33" s="50">
        <f t="shared" si="5"/>
        <v>0</v>
      </c>
      <c r="AL33" s="54">
        <f t="shared" si="37"/>
        <v>28</v>
      </c>
      <c r="AM33" s="80">
        <f t="shared" si="38"/>
        <v>0</v>
      </c>
      <c r="AN33" s="50">
        <f t="shared" si="39"/>
        <v>0</v>
      </c>
      <c r="AO33" s="80">
        <f t="shared" si="40"/>
        <v>0</v>
      </c>
      <c r="AP33" s="50">
        <f t="shared" si="6"/>
        <v>0</v>
      </c>
      <c r="AQ33" s="54">
        <f t="shared" si="41"/>
        <v>28</v>
      </c>
      <c r="AR33" s="80">
        <f t="shared" si="42"/>
        <v>0</v>
      </c>
      <c r="AS33" s="50">
        <f t="shared" si="43"/>
        <v>0</v>
      </c>
      <c r="AT33" s="80">
        <f t="shared" si="44"/>
        <v>0</v>
      </c>
      <c r="AU33" s="50">
        <f t="shared" si="7"/>
        <v>0</v>
      </c>
      <c r="AV33" s="54">
        <f t="shared" si="45"/>
        <v>28</v>
      </c>
      <c r="AW33" s="79">
        <f t="shared" si="46"/>
        <v>-4335918838.4887924</v>
      </c>
      <c r="AX33" s="50">
        <f t="shared" si="47"/>
        <v>-21649081.50820839</v>
      </c>
      <c r="AY33" s="50">
        <v>0</v>
      </c>
      <c r="AZ33" s="50">
        <f t="shared" si="8"/>
        <v>-21649081.50820839</v>
      </c>
      <c r="BA33" s="54">
        <f t="shared" si="48"/>
        <v>28</v>
      </c>
      <c r="BB33" s="80">
        <f t="shared" si="49"/>
        <v>0</v>
      </c>
      <c r="BC33" s="50">
        <f t="shared" si="50"/>
        <v>0</v>
      </c>
      <c r="BD33" s="80">
        <f t="shared" si="51"/>
        <v>0</v>
      </c>
      <c r="BE33" s="50">
        <f t="shared" si="9"/>
        <v>0</v>
      </c>
      <c r="BF33" s="54">
        <f t="shared" si="52"/>
        <v>28</v>
      </c>
      <c r="BG33" s="80">
        <f t="shared" si="53"/>
        <v>0</v>
      </c>
      <c r="BH33" s="50">
        <f t="shared" si="54"/>
        <v>0</v>
      </c>
      <c r="BI33" s="80">
        <f t="shared" si="55"/>
        <v>0</v>
      </c>
      <c r="BJ33" s="50">
        <f t="shared" si="10"/>
        <v>0</v>
      </c>
      <c r="BK33" s="54">
        <f t="shared" si="56"/>
        <v>28</v>
      </c>
      <c r="BL33" s="80">
        <f t="shared" si="57"/>
        <v>0</v>
      </c>
      <c r="BM33" s="50">
        <f t="shared" si="58"/>
        <v>0</v>
      </c>
      <c r="BN33" s="80">
        <f t="shared" si="59"/>
        <v>0</v>
      </c>
      <c r="BO33" s="50">
        <f t="shared" si="11"/>
        <v>0</v>
      </c>
      <c r="BP33" s="54">
        <f t="shared" si="60"/>
        <v>28</v>
      </c>
      <c r="BQ33" s="80">
        <f t="shared" si="61"/>
        <v>0</v>
      </c>
      <c r="BR33" s="50">
        <f t="shared" si="62"/>
        <v>0</v>
      </c>
      <c r="BS33" s="80">
        <f t="shared" si="63"/>
        <v>0</v>
      </c>
      <c r="BT33" s="50">
        <f t="shared" si="12"/>
        <v>0</v>
      </c>
      <c r="BU33" s="54">
        <f t="shared" si="64"/>
        <v>28</v>
      </c>
      <c r="BV33" s="80">
        <f t="shared" si="65"/>
        <v>0</v>
      </c>
      <c r="BW33" s="50">
        <f t="shared" si="66"/>
        <v>0</v>
      </c>
      <c r="BX33" s="80">
        <f t="shared" si="67"/>
        <v>0</v>
      </c>
      <c r="BY33" s="50">
        <f t="shared" si="13"/>
        <v>0</v>
      </c>
      <c r="BZ33">
        <f t="shared" si="68"/>
        <v>28</v>
      </c>
      <c r="CA33" s="80">
        <f t="shared" si="69"/>
        <v>0</v>
      </c>
      <c r="CB33" s="50">
        <f t="shared" si="70"/>
        <v>0</v>
      </c>
      <c r="CC33" s="80">
        <f t="shared" si="71"/>
        <v>0</v>
      </c>
      <c r="CD33" s="50">
        <f t="shared" si="14"/>
        <v>0</v>
      </c>
      <c r="CE33" s="54">
        <f t="shared" si="72"/>
        <v>28</v>
      </c>
      <c r="CF33" s="80">
        <f t="shared" si="73"/>
        <v>0</v>
      </c>
      <c r="CG33" s="50">
        <f t="shared" si="74"/>
        <v>0</v>
      </c>
      <c r="CH33" s="80">
        <f t="shared" si="75"/>
        <v>0</v>
      </c>
      <c r="CI33" s="50">
        <f t="shared" si="15"/>
        <v>0</v>
      </c>
      <c r="CJ33" s="54">
        <f t="shared" si="76"/>
        <v>28</v>
      </c>
      <c r="CK33" s="80">
        <f t="shared" si="77"/>
        <v>0</v>
      </c>
      <c r="CL33" s="50">
        <f t="shared" si="78"/>
        <v>0</v>
      </c>
      <c r="CM33" s="80">
        <f t="shared" si="79"/>
        <v>0</v>
      </c>
      <c r="CN33" s="50">
        <f t="shared" si="16"/>
        <v>0</v>
      </c>
      <c r="CO33">
        <f t="shared" si="80"/>
        <v>28</v>
      </c>
      <c r="CP33" s="80">
        <f t="shared" si="81"/>
        <v>0</v>
      </c>
      <c r="CQ33" s="50">
        <f t="shared" si="82"/>
        <v>0</v>
      </c>
      <c r="CR33" s="80">
        <f t="shared" si="83"/>
        <v>0</v>
      </c>
      <c r="CS33" s="50">
        <f t="shared" si="17"/>
        <v>0</v>
      </c>
      <c r="CT33">
        <f t="shared" si="84"/>
        <v>28</v>
      </c>
      <c r="CU33" s="80">
        <f t="shared" si="85"/>
        <v>0</v>
      </c>
      <c r="CV33" s="50">
        <f t="shared" si="86"/>
        <v>0</v>
      </c>
      <c r="CW33" s="80">
        <f t="shared" si="87"/>
        <v>0</v>
      </c>
      <c r="CX33" s="50">
        <f t="shared" si="18"/>
        <v>0</v>
      </c>
      <c r="CY33" s="54">
        <f t="shared" si="88"/>
        <v>28</v>
      </c>
      <c r="CZ33" s="80">
        <f t="shared" si="89"/>
        <v>0</v>
      </c>
      <c r="DA33" s="50">
        <f t="shared" si="90"/>
        <v>0</v>
      </c>
      <c r="DB33" s="80">
        <f t="shared" si="91"/>
        <v>0</v>
      </c>
      <c r="DC33" s="50">
        <f t="shared" si="19"/>
        <v>0</v>
      </c>
      <c r="DD33" s="50">
        <f t="shared" si="3"/>
        <v>0</v>
      </c>
      <c r="DE33" s="50">
        <f t="shared" si="107"/>
        <v>-21649081.50820839</v>
      </c>
      <c r="DF33" s="50">
        <f t="shared" si="108"/>
        <v>0</v>
      </c>
      <c r="DG33" s="50">
        <f t="shared" si="109"/>
        <v>-21649081.50820839</v>
      </c>
      <c r="DH33" s="80">
        <f t="shared" si="93"/>
        <v>101902392.84337139</v>
      </c>
      <c r="DI33" s="50">
        <f t="shared" si="94"/>
        <v>125602525.21455114</v>
      </c>
      <c r="DJ33" s="54">
        <f t="shared" si="95"/>
        <v>28</v>
      </c>
    </row>
    <row r="34" spans="1:114" x14ac:dyDescent="0.25">
      <c r="A34" s="48" t="s">
        <v>62</v>
      </c>
      <c r="B34" s="54"/>
      <c r="C34" s="51">
        <v>7.6509999999999995E-2</v>
      </c>
      <c r="G34" s="74">
        <f t="shared" si="4"/>
        <v>29</v>
      </c>
      <c r="H34" s="75">
        <f t="shared" si="0"/>
        <v>0.92685277870463045</v>
      </c>
      <c r="I34" s="75">
        <f t="shared" si="1"/>
        <v>0.92685277870463179</v>
      </c>
      <c r="J34" s="77">
        <f t="shared" si="98"/>
        <v>3.5999999999999999E-3</v>
      </c>
      <c r="K34" s="77">
        <f t="shared" si="96"/>
        <v>5.3E-3</v>
      </c>
      <c r="L34" s="88">
        <f t="shared" si="100"/>
        <v>-4736271263.5946636</v>
      </c>
      <c r="M34" s="88">
        <f t="shared" si="105"/>
        <v>100693053.57281139</v>
      </c>
      <c r="N34" s="88">
        <f t="shared" si="101"/>
        <v>-17203689.384462506</v>
      </c>
      <c r="O34" s="88">
        <f t="shared" si="21"/>
        <v>22889190.29025295</v>
      </c>
      <c r="P34" s="88">
        <f t="shared" si="102"/>
        <v>442883768.30634695</v>
      </c>
      <c r="Q34" s="88">
        <f t="shared" si="103"/>
        <v>-342190714.73353553</v>
      </c>
      <c r="R34" s="88">
        <f t="shared" si="104"/>
        <v>5982700.8133468358</v>
      </c>
      <c r="S34" s="88">
        <f t="shared" si="2"/>
        <v>0</v>
      </c>
      <c r="T34" s="88">
        <f t="shared" si="97"/>
        <v>-9073342.1476705987</v>
      </c>
      <c r="U34" s="89">
        <f t="shared" si="22"/>
        <v>103287913.14427811</v>
      </c>
      <c r="W34" s="54">
        <f t="shared" si="23"/>
        <v>29</v>
      </c>
      <c r="X34" s="80">
        <f t="shared" si="24"/>
        <v>0</v>
      </c>
      <c r="Y34" s="50">
        <f t="shared" si="25"/>
        <v>0</v>
      </c>
      <c r="Z34" s="80">
        <f t="shared" si="26"/>
        <v>0</v>
      </c>
      <c r="AA34" s="80">
        <f t="shared" si="27"/>
        <v>0</v>
      </c>
      <c r="AB34" s="54">
        <f t="shared" si="28"/>
        <v>29</v>
      </c>
      <c r="AC34" s="80">
        <f t="shared" si="29"/>
        <v>0</v>
      </c>
      <c r="AD34" s="50">
        <f t="shared" si="30"/>
        <v>0</v>
      </c>
      <c r="AE34" s="80">
        <f t="shared" si="31"/>
        <v>0</v>
      </c>
      <c r="AF34" s="50">
        <f t="shared" si="32"/>
        <v>0</v>
      </c>
      <c r="AG34" s="54">
        <f t="shared" si="33"/>
        <v>29</v>
      </c>
      <c r="AH34" s="80">
        <f t="shared" si="106"/>
        <v>0</v>
      </c>
      <c r="AI34" s="50">
        <f t="shared" si="35"/>
        <v>0</v>
      </c>
      <c r="AJ34" s="80">
        <f t="shared" si="36"/>
        <v>0</v>
      </c>
      <c r="AK34" s="50">
        <f t="shared" si="5"/>
        <v>0</v>
      </c>
      <c r="AL34" s="54">
        <f t="shared" si="37"/>
        <v>29</v>
      </c>
      <c r="AM34" s="80">
        <f t="shared" si="38"/>
        <v>0</v>
      </c>
      <c r="AN34" s="50">
        <f t="shared" si="39"/>
        <v>0</v>
      </c>
      <c r="AO34" s="80">
        <f t="shared" si="40"/>
        <v>0</v>
      </c>
      <c r="AP34" s="50">
        <f t="shared" si="6"/>
        <v>0</v>
      </c>
      <c r="AQ34" s="54">
        <f t="shared" si="41"/>
        <v>29</v>
      </c>
      <c r="AR34" s="80">
        <f t="shared" si="42"/>
        <v>0</v>
      </c>
      <c r="AS34" s="50">
        <f t="shared" si="43"/>
        <v>0</v>
      </c>
      <c r="AT34" s="80">
        <f t="shared" si="44"/>
        <v>0</v>
      </c>
      <c r="AU34" s="50">
        <f t="shared" si="7"/>
        <v>0</v>
      </c>
      <c r="AV34" s="54">
        <f t="shared" si="45"/>
        <v>29</v>
      </c>
      <c r="AW34" s="79">
        <f t="shared" si="46"/>
        <v>-4736271263.5946636</v>
      </c>
      <c r="AX34" s="50">
        <f t="shared" si="47"/>
        <v>-23700132.371179741</v>
      </c>
      <c r="AY34" s="50">
        <v>0</v>
      </c>
      <c r="AZ34" s="50">
        <f t="shared" si="8"/>
        <v>-23700132.371179741</v>
      </c>
      <c r="BA34" s="54">
        <f t="shared" si="48"/>
        <v>29</v>
      </c>
      <c r="BB34" s="80">
        <f t="shared" si="49"/>
        <v>0</v>
      </c>
      <c r="BC34" s="50">
        <f t="shared" si="50"/>
        <v>0</v>
      </c>
      <c r="BD34" s="80">
        <f t="shared" si="51"/>
        <v>0</v>
      </c>
      <c r="BE34" s="50">
        <f t="shared" si="9"/>
        <v>0</v>
      </c>
      <c r="BF34" s="54">
        <f t="shared" si="52"/>
        <v>29</v>
      </c>
      <c r="BG34" s="80">
        <f t="shared" si="53"/>
        <v>0</v>
      </c>
      <c r="BH34" s="50">
        <f t="shared" si="54"/>
        <v>0</v>
      </c>
      <c r="BI34" s="80">
        <f t="shared" si="55"/>
        <v>0</v>
      </c>
      <c r="BJ34" s="50">
        <f t="shared" si="10"/>
        <v>0</v>
      </c>
      <c r="BK34" s="54">
        <f t="shared" si="56"/>
        <v>29</v>
      </c>
      <c r="BL34" s="80">
        <f t="shared" si="57"/>
        <v>0</v>
      </c>
      <c r="BM34" s="50">
        <f t="shared" si="58"/>
        <v>0</v>
      </c>
      <c r="BN34" s="80">
        <f t="shared" si="59"/>
        <v>0</v>
      </c>
      <c r="BO34" s="50">
        <f t="shared" si="11"/>
        <v>0</v>
      </c>
      <c r="BP34" s="54">
        <f t="shared" si="60"/>
        <v>29</v>
      </c>
      <c r="BQ34" s="80">
        <f t="shared" si="61"/>
        <v>0</v>
      </c>
      <c r="BR34" s="50">
        <f t="shared" si="62"/>
        <v>0</v>
      </c>
      <c r="BS34" s="80">
        <f t="shared" si="63"/>
        <v>0</v>
      </c>
      <c r="BT34" s="50">
        <f t="shared" si="12"/>
        <v>0</v>
      </c>
      <c r="BU34" s="54">
        <f t="shared" si="64"/>
        <v>29</v>
      </c>
      <c r="BV34" s="80">
        <f t="shared" si="65"/>
        <v>0</v>
      </c>
      <c r="BW34" s="50">
        <f t="shared" si="66"/>
        <v>0</v>
      </c>
      <c r="BX34" s="80">
        <f t="shared" si="67"/>
        <v>0</v>
      </c>
      <c r="BY34" s="50">
        <f t="shared" si="13"/>
        <v>0</v>
      </c>
      <c r="BZ34">
        <f t="shared" si="68"/>
        <v>29</v>
      </c>
      <c r="CA34" s="80">
        <f t="shared" si="69"/>
        <v>0</v>
      </c>
      <c r="CB34" s="50">
        <f t="shared" si="70"/>
        <v>0</v>
      </c>
      <c r="CC34" s="80">
        <f t="shared" si="71"/>
        <v>0</v>
      </c>
      <c r="CD34" s="50">
        <f t="shared" si="14"/>
        <v>0</v>
      </c>
      <c r="CE34" s="54">
        <f t="shared" si="72"/>
        <v>29</v>
      </c>
      <c r="CF34" s="80">
        <f t="shared" si="73"/>
        <v>0</v>
      </c>
      <c r="CG34" s="50">
        <f t="shared" si="74"/>
        <v>0</v>
      </c>
      <c r="CH34" s="80">
        <f t="shared" si="75"/>
        <v>0</v>
      </c>
      <c r="CI34" s="50">
        <f t="shared" si="15"/>
        <v>0</v>
      </c>
      <c r="CJ34" s="54">
        <f t="shared" si="76"/>
        <v>29</v>
      </c>
      <c r="CK34" s="80">
        <f t="shared" si="77"/>
        <v>0</v>
      </c>
      <c r="CL34" s="50">
        <f t="shared" si="78"/>
        <v>0</v>
      </c>
      <c r="CM34" s="80">
        <f t="shared" si="79"/>
        <v>0</v>
      </c>
      <c r="CN34" s="50">
        <f t="shared" si="16"/>
        <v>0</v>
      </c>
      <c r="CO34">
        <f t="shared" si="80"/>
        <v>29</v>
      </c>
      <c r="CP34" s="80">
        <f t="shared" si="81"/>
        <v>0</v>
      </c>
      <c r="CQ34" s="50">
        <f t="shared" si="82"/>
        <v>0</v>
      </c>
      <c r="CR34" s="80">
        <f t="shared" si="83"/>
        <v>0</v>
      </c>
      <c r="CS34" s="50">
        <f t="shared" si="17"/>
        <v>0</v>
      </c>
      <c r="CT34">
        <f t="shared" si="84"/>
        <v>29</v>
      </c>
      <c r="CU34" s="80">
        <f t="shared" si="85"/>
        <v>0</v>
      </c>
      <c r="CV34" s="50">
        <f t="shared" si="86"/>
        <v>0</v>
      </c>
      <c r="CW34" s="80">
        <f t="shared" si="87"/>
        <v>0</v>
      </c>
      <c r="CX34" s="50">
        <f t="shared" si="18"/>
        <v>0</v>
      </c>
      <c r="CY34" s="54">
        <f t="shared" si="88"/>
        <v>29</v>
      </c>
      <c r="CZ34" s="80">
        <f t="shared" si="89"/>
        <v>0</v>
      </c>
      <c r="DA34" s="50">
        <f t="shared" si="90"/>
        <v>0</v>
      </c>
      <c r="DB34" s="80">
        <f t="shared" si="91"/>
        <v>0</v>
      </c>
      <c r="DC34" s="50">
        <f t="shared" si="19"/>
        <v>0</v>
      </c>
      <c r="DD34" s="50">
        <f t="shared" si="3"/>
        <v>0</v>
      </c>
      <c r="DE34" s="50">
        <f t="shared" si="107"/>
        <v>-23700132.371179741</v>
      </c>
      <c r="DF34" s="50">
        <f t="shared" si="108"/>
        <v>0</v>
      </c>
      <c r="DG34" s="50">
        <f t="shared" si="109"/>
        <v>-23700132.371179741</v>
      </c>
      <c r="DH34" s="80">
        <f t="shared" si="93"/>
        <v>101099586.78864942</v>
      </c>
      <c r="DI34" s="50">
        <f t="shared" si="94"/>
        <v>126988045.51545785</v>
      </c>
      <c r="DJ34" s="54">
        <f t="shared" si="95"/>
        <v>29</v>
      </c>
    </row>
    <row r="35" spans="1:114" x14ac:dyDescent="0.25">
      <c r="A35" s="54"/>
      <c r="B35" s="54"/>
      <c r="C35" s="54"/>
      <c r="G35" s="74">
        <f t="shared" si="4"/>
        <v>30</v>
      </c>
      <c r="H35" s="75">
        <v>1</v>
      </c>
      <c r="I35" s="75">
        <f t="shared" si="1"/>
        <v>0</v>
      </c>
      <c r="J35" s="77">
        <f t="shared" si="98"/>
        <v>3.5999999999999999E-3</v>
      </c>
      <c r="K35" s="77">
        <f t="shared" si="96"/>
        <v>5.3E-3</v>
      </c>
      <c r="L35" s="88">
        <f t="shared" si="100"/>
        <v>-5163486970.487258</v>
      </c>
      <c r="M35" s="88">
        <f t="shared" si="105"/>
        <v>99796885.396013379</v>
      </c>
      <c r="N35" s="88">
        <f t="shared" si="101"/>
        <v>-18755476.837608844</v>
      </c>
      <c r="O35" s="88">
        <f t="shared" si="21"/>
        <v>25002833.669812389</v>
      </c>
      <c r="P35" s="88">
        <f t="shared" si="102"/>
        <v>473583413.51890433</v>
      </c>
      <c r="Q35" s="88">
        <f t="shared" si="103"/>
        <v>-373786528.12289089</v>
      </c>
      <c r="R35" s="88">
        <f t="shared" si="104"/>
        <v>6535107.0895079169</v>
      </c>
      <c r="S35" s="88">
        <f t="shared" si="2"/>
        <v>0</v>
      </c>
      <c r="T35" s="88">
        <f t="shared" si="97"/>
        <v>-9933044.8429399598</v>
      </c>
      <c r="U35" s="89">
        <f t="shared" si="22"/>
        <v>102646304.47478497</v>
      </c>
      <c r="W35" s="54">
        <f t="shared" si="23"/>
        <v>30</v>
      </c>
      <c r="X35" s="80">
        <f t="shared" si="24"/>
        <v>0</v>
      </c>
      <c r="Y35" s="50">
        <f t="shared" si="25"/>
        <v>0</v>
      </c>
      <c r="Z35" s="80">
        <f t="shared" si="26"/>
        <v>0</v>
      </c>
      <c r="AA35" s="80">
        <f t="shared" si="27"/>
        <v>0</v>
      </c>
      <c r="AB35" s="54">
        <f t="shared" si="28"/>
        <v>30</v>
      </c>
      <c r="AC35" s="80">
        <f t="shared" si="29"/>
        <v>0</v>
      </c>
      <c r="AD35" s="50">
        <f t="shared" si="30"/>
        <v>0</v>
      </c>
      <c r="AE35" s="80">
        <f t="shared" si="31"/>
        <v>0</v>
      </c>
      <c r="AF35" s="50">
        <f t="shared" si="32"/>
        <v>0</v>
      </c>
      <c r="AG35" s="54">
        <f t="shared" si="33"/>
        <v>30</v>
      </c>
      <c r="AH35" s="80">
        <f t="shared" si="106"/>
        <v>0</v>
      </c>
      <c r="AI35" s="50">
        <f t="shared" si="35"/>
        <v>0</v>
      </c>
      <c r="AJ35" s="80">
        <f t="shared" si="36"/>
        <v>0</v>
      </c>
      <c r="AK35" s="50">
        <f t="shared" si="5"/>
        <v>0</v>
      </c>
      <c r="AL35" s="54">
        <f t="shared" si="37"/>
        <v>30</v>
      </c>
      <c r="AM35" s="80">
        <f t="shared" si="38"/>
        <v>0</v>
      </c>
      <c r="AN35" s="50">
        <f t="shared" si="39"/>
        <v>0</v>
      </c>
      <c r="AO35" s="80">
        <f t="shared" si="40"/>
        <v>0</v>
      </c>
      <c r="AP35" s="50">
        <f t="shared" si="6"/>
        <v>0</v>
      </c>
      <c r="AQ35" s="54">
        <f t="shared" si="41"/>
        <v>30</v>
      </c>
      <c r="AR35" s="80">
        <f t="shared" si="42"/>
        <v>0</v>
      </c>
      <c r="AS35" s="50">
        <f t="shared" si="43"/>
        <v>0</v>
      </c>
      <c r="AT35" s="80">
        <f t="shared" si="44"/>
        <v>0</v>
      </c>
      <c r="AU35" s="50">
        <f t="shared" si="7"/>
        <v>0</v>
      </c>
      <c r="AV35" s="54">
        <f t="shared" si="45"/>
        <v>30</v>
      </c>
      <c r="AW35" s="79">
        <f t="shared" si="46"/>
        <v>-5163486970.487258</v>
      </c>
      <c r="AX35" s="50">
        <f t="shared" si="47"/>
        <v>-25888458.726808432</v>
      </c>
      <c r="AY35" s="50">
        <v>0</v>
      </c>
      <c r="AZ35" s="50">
        <f t="shared" si="8"/>
        <v>-25888458.726808432</v>
      </c>
      <c r="BA35" s="54">
        <f t="shared" si="48"/>
        <v>30</v>
      </c>
      <c r="BB35" s="80">
        <f t="shared" si="49"/>
        <v>0</v>
      </c>
      <c r="BC35" s="50">
        <f t="shared" si="50"/>
        <v>0</v>
      </c>
      <c r="BD35" s="80">
        <f t="shared" si="51"/>
        <v>0</v>
      </c>
      <c r="BE35" s="50">
        <f t="shared" si="9"/>
        <v>0</v>
      </c>
      <c r="BF35" s="54">
        <f t="shared" si="52"/>
        <v>30</v>
      </c>
      <c r="BG35" s="80">
        <f t="shared" si="53"/>
        <v>0</v>
      </c>
      <c r="BH35" s="50">
        <f t="shared" si="54"/>
        <v>0</v>
      </c>
      <c r="BI35" s="80">
        <f t="shared" si="55"/>
        <v>0</v>
      </c>
      <c r="BJ35" s="50">
        <f t="shared" si="10"/>
        <v>0</v>
      </c>
      <c r="BK35" s="54">
        <f t="shared" si="56"/>
        <v>30</v>
      </c>
      <c r="BL35" s="80">
        <f t="shared" si="57"/>
        <v>0</v>
      </c>
      <c r="BM35" s="50">
        <f t="shared" si="58"/>
        <v>0</v>
      </c>
      <c r="BN35" s="80">
        <f t="shared" si="59"/>
        <v>0</v>
      </c>
      <c r="BO35" s="50">
        <f t="shared" si="11"/>
        <v>0</v>
      </c>
      <c r="BP35" s="54">
        <f t="shared" si="60"/>
        <v>30</v>
      </c>
      <c r="BQ35" s="80">
        <f t="shared" si="61"/>
        <v>0</v>
      </c>
      <c r="BR35" s="50">
        <f t="shared" si="62"/>
        <v>0</v>
      </c>
      <c r="BS35" s="80">
        <f t="shared" si="63"/>
        <v>0</v>
      </c>
      <c r="BT35" s="50">
        <f t="shared" si="12"/>
        <v>0</v>
      </c>
      <c r="BU35" s="54">
        <f t="shared" si="64"/>
        <v>30</v>
      </c>
      <c r="BV35" s="80">
        <f t="shared" si="65"/>
        <v>0</v>
      </c>
      <c r="BW35" s="50">
        <f t="shared" si="66"/>
        <v>0</v>
      </c>
      <c r="BX35" s="80">
        <f t="shared" si="67"/>
        <v>0</v>
      </c>
      <c r="BY35" s="50">
        <f t="shared" si="13"/>
        <v>0</v>
      </c>
      <c r="BZ35">
        <f t="shared" si="68"/>
        <v>30</v>
      </c>
      <c r="CA35" s="80">
        <f t="shared" si="69"/>
        <v>0</v>
      </c>
      <c r="CB35" s="50">
        <f t="shared" si="70"/>
        <v>0</v>
      </c>
      <c r="CC35" s="80">
        <f t="shared" si="71"/>
        <v>0</v>
      </c>
      <c r="CD35" s="50">
        <f t="shared" si="14"/>
        <v>0</v>
      </c>
      <c r="CE35" s="54">
        <f t="shared" si="72"/>
        <v>30</v>
      </c>
      <c r="CF35" s="80">
        <f t="shared" si="73"/>
        <v>0</v>
      </c>
      <c r="CG35" s="50">
        <f t="shared" si="74"/>
        <v>0</v>
      </c>
      <c r="CH35" s="80">
        <f t="shared" si="75"/>
        <v>0</v>
      </c>
      <c r="CI35" s="50">
        <f t="shared" si="15"/>
        <v>0</v>
      </c>
      <c r="CJ35" s="54">
        <f t="shared" si="76"/>
        <v>30</v>
      </c>
      <c r="CK35" s="80">
        <f t="shared" si="77"/>
        <v>0</v>
      </c>
      <c r="CL35" s="50">
        <f t="shared" si="78"/>
        <v>0</v>
      </c>
      <c r="CM35" s="80">
        <f t="shared" si="79"/>
        <v>0</v>
      </c>
      <c r="CN35" s="50">
        <f t="shared" si="16"/>
        <v>0</v>
      </c>
      <c r="CO35">
        <f t="shared" si="80"/>
        <v>30</v>
      </c>
      <c r="CP35" s="80">
        <f t="shared" si="81"/>
        <v>0</v>
      </c>
      <c r="CQ35" s="50">
        <f t="shared" si="82"/>
        <v>0</v>
      </c>
      <c r="CR35" s="80">
        <f t="shared" si="83"/>
        <v>0</v>
      </c>
      <c r="CS35" s="50">
        <f t="shared" si="17"/>
        <v>0</v>
      </c>
      <c r="CT35">
        <f t="shared" si="84"/>
        <v>30</v>
      </c>
      <c r="CU35" s="80">
        <f t="shared" si="85"/>
        <v>0</v>
      </c>
      <c r="CV35" s="50">
        <f t="shared" si="86"/>
        <v>0</v>
      </c>
      <c r="CW35" s="80">
        <f t="shared" si="87"/>
        <v>0</v>
      </c>
      <c r="CX35" s="50">
        <f t="shared" si="18"/>
        <v>0</v>
      </c>
      <c r="CY35" s="54">
        <f t="shared" si="88"/>
        <v>30</v>
      </c>
      <c r="CZ35" s="80">
        <f t="shared" si="89"/>
        <v>0</v>
      </c>
      <c r="DA35" s="50">
        <f t="shared" si="90"/>
        <v>0</v>
      </c>
      <c r="DB35" s="80">
        <f t="shared" si="91"/>
        <v>0</v>
      </c>
      <c r="DC35" s="50">
        <f t="shared" si="19"/>
        <v>0</v>
      </c>
      <c r="DD35" s="50">
        <f t="shared" si="3"/>
        <v>0</v>
      </c>
      <c r="DE35" s="50">
        <f t="shared" si="107"/>
        <v>-25888458.726808432</v>
      </c>
      <c r="DF35" s="50">
        <f t="shared" si="108"/>
        <v>0</v>
      </c>
      <c r="DG35" s="50">
        <f t="shared" si="109"/>
        <v>-25888458.726808432</v>
      </c>
      <c r="DH35" s="80">
        <f t="shared" si="93"/>
        <v>100311143.42091005</v>
      </c>
      <c r="DI35" s="50">
        <f t="shared" si="94"/>
        <v>128534763.2015934</v>
      </c>
      <c r="DJ35" s="54">
        <f t="shared" si="95"/>
        <v>30</v>
      </c>
    </row>
    <row r="36" spans="1:114" x14ac:dyDescent="0.25">
      <c r="A36" s="48" t="s">
        <v>63</v>
      </c>
      <c r="B36" s="54"/>
      <c r="C36" s="52">
        <v>11714219</v>
      </c>
    </row>
    <row r="37" spans="1:114" x14ac:dyDescent="0.25">
      <c r="A37" s="48" t="s">
        <v>64</v>
      </c>
      <c r="B37" s="54"/>
      <c r="C37" s="51">
        <v>7.6463000000000003E-2</v>
      </c>
    </row>
    <row r="38" spans="1:114" x14ac:dyDescent="0.25">
      <c r="A38" s="54"/>
      <c r="B38" s="54"/>
      <c r="C38" s="54"/>
    </row>
    <row r="39" spans="1:114" x14ac:dyDescent="0.25">
      <c r="A39" s="48" t="s">
        <v>65</v>
      </c>
      <c r="B39" s="54"/>
      <c r="C39" s="52">
        <v>27333177</v>
      </c>
    </row>
    <row r="40" spans="1:114" x14ac:dyDescent="0.25">
      <c r="A40" s="48" t="s">
        <v>66</v>
      </c>
      <c r="B40" s="54"/>
      <c r="C40" s="51">
        <v>7.4880000000000002E-2</v>
      </c>
    </row>
    <row r="41" spans="1:114" x14ac:dyDescent="0.25">
      <c r="A41" s="54"/>
      <c r="B41" s="54"/>
      <c r="C41" s="54"/>
    </row>
    <row r="42" spans="1:114" x14ac:dyDescent="0.25">
      <c r="A42" s="48" t="s">
        <v>67</v>
      </c>
      <c r="B42" s="54"/>
      <c r="C42" s="52">
        <v>11714219</v>
      </c>
    </row>
    <row r="43" spans="1:114" x14ac:dyDescent="0.25">
      <c r="A43" s="48" t="s">
        <v>68</v>
      </c>
      <c r="B43" s="54"/>
      <c r="C43" s="51">
        <v>7.4880000000000002E-2</v>
      </c>
    </row>
    <row r="44" spans="1:114" x14ac:dyDescent="0.25">
      <c r="A44" s="55" t="s">
        <v>69</v>
      </c>
      <c r="B44" s="56"/>
      <c r="C44" s="56"/>
    </row>
    <row r="45" spans="1:114" x14ac:dyDescent="0.25">
      <c r="A45" s="48" t="s">
        <v>70</v>
      </c>
      <c r="B45" s="54"/>
      <c r="C45" s="50">
        <v>11714219</v>
      </c>
    </row>
    <row r="46" spans="1:114" x14ac:dyDescent="0.25">
      <c r="A46" s="48" t="s">
        <v>71</v>
      </c>
      <c r="B46" s="54"/>
      <c r="C46" s="57">
        <v>6.8500000000000005E-2</v>
      </c>
    </row>
    <row r="47" spans="1:114" x14ac:dyDescent="0.25">
      <c r="A47" s="54"/>
      <c r="B47" s="54"/>
      <c r="C47" s="54"/>
    </row>
    <row r="48" spans="1:114" x14ac:dyDescent="0.25">
      <c r="A48" s="48" t="s">
        <v>72</v>
      </c>
      <c r="B48" s="54"/>
      <c r="C48" s="50">
        <v>19523698</v>
      </c>
    </row>
    <row r="49" spans="1:6" x14ac:dyDescent="0.25">
      <c r="A49" s="48" t="s">
        <v>73</v>
      </c>
      <c r="B49" s="54"/>
      <c r="C49" s="57">
        <v>6.8500000000000005E-2</v>
      </c>
    </row>
    <row r="50" spans="1:6" x14ac:dyDescent="0.25">
      <c r="A50" s="54"/>
      <c r="B50" s="54"/>
      <c r="C50" s="54"/>
    </row>
    <row r="51" spans="1:6" x14ac:dyDescent="0.25">
      <c r="A51" s="48" t="s">
        <v>74</v>
      </c>
      <c r="B51" s="54"/>
      <c r="C51" s="50">
        <v>3904740</v>
      </c>
    </row>
    <row r="52" spans="1:6" x14ac:dyDescent="0.25">
      <c r="A52" s="48" t="s">
        <v>75</v>
      </c>
      <c r="B52" s="54"/>
      <c r="C52" s="57">
        <v>6.8500000000000005E-2</v>
      </c>
    </row>
    <row r="53" spans="1:6" x14ac:dyDescent="0.25">
      <c r="A53" s="54"/>
      <c r="B53" s="54"/>
      <c r="C53" s="54"/>
    </row>
    <row r="54" spans="1:6" x14ac:dyDescent="0.25">
      <c r="A54" s="48" t="s">
        <v>76</v>
      </c>
      <c r="B54" s="54"/>
      <c r="C54" s="50">
        <v>15618958</v>
      </c>
    </row>
    <row r="55" spans="1:6" x14ac:dyDescent="0.25">
      <c r="A55" s="48" t="s">
        <v>77</v>
      </c>
      <c r="B55" s="54"/>
      <c r="C55" s="57">
        <v>0.06</v>
      </c>
    </row>
    <row r="56" spans="1:6" x14ac:dyDescent="0.25">
      <c r="A56" s="58"/>
      <c r="B56" s="54"/>
      <c r="C56" s="54"/>
    </row>
    <row r="57" spans="1:6" x14ac:dyDescent="0.25">
      <c r="A57" s="48" t="s">
        <v>78</v>
      </c>
      <c r="B57" s="54"/>
      <c r="C57" s="50">
        <v>7809479</v>
      </c>
    </row>
    <row r="58" spans="1:6" x14ac:dyDescent="0.25">
      <c r="A58" s="48" t="s">
        <v>79</v>
      </c>
      <c r="B58" s="54"/>
      <c r="C58" s="57">
        <v>0.06</v>
      </c>
    </row>
    <row r="59" spans="1:6" x14ac:dyDescent="0.25">
      <c r="A59" s="54"/>
      <c r="B59" s="54"/>
      <c r="C59" s="54"/>
    </row>
    <row r="60" spans="1:6" x14ac:dyDescent="0.25">
      <c r="A60" s="48" t="s">
        <v>80</v>
      </c>
      <c r="B60" s="54"/>
      <c r="C60" s="50">
        <v>19523699</v>
      </c>
      <c r="F60" s="38"/>
    </row>
    <row r="61" spans="1:6" x14ac:dyDescent="0.25">
      <c r="A61" s="48" t="s">
        <v>81</v>
      </c>
      <c r="B61" s="54"/>
      <c r="C61" s="57">
        <v>0.06</v>
      </c>
      <c r="F61" s="38"/>
    </row>
    <row r="62" spans="1:6" x14ac:dyDescent="0.25">
      <c r="F62" s="38"/>
    </row>
    <row r="63" spans="1:6" x14ac:dyDescent="0.25">
      <c r="F63" s="38"/>
    </row>
    <row r="64" spans="1:6" x14ac:dyDescent="0.25">
      <c r="F64" s="38"/>
    </row>
    <row r="65" spans="6:6" x14ac:dyDescent="0.25">
      <c r="F65" s="38"/>
    </row>
    <row r="66" spans="6:6" x14ac:dyDescent="0.25">
      <c r="F66" s="38"/>
    </row>
    <row r="67" spans="6:6" x14ac:dyDescent="0.25">
      <c r="F67" s="38"/>
    </row>
    <row r="68" spans="6:6" x14ac:dyDescent="0.25">
      <c r="F68" s="38"/>
    </row>
    <row r="69" spans="6:6" x14ac:dyDescent="0.25">
      <c r="F69" s="38"/>
    </row>
    <row r="70" spans="6:6" x14ac:dyDescent="0.25">
      <c r="F70" s="38"/>
    </row>
    <row r="71" spans="6:6" x14ac:dyDescent="0.25">
      <c r="F71" s="38"/>
    </row>
    <row r="72" spans="6:6" x14ac:dyDescent="0.25">
      <c r="F72" s="38"/>
    </row>
    <row r="73" spans="6:6" x14ac:dyDescent="0.25">
      <c r="F73" s="38"/>
    </row>
    <row r="74" spans="6:6" x14ac:dyDescent="0.25">
      <c r="F74" s="38"/>
    </row>
    <row r="75" spans="6:6" x14ac:dyDescent="0.25">
      <c r="F75" s="38"/>
    </row>
    <row r="76" spans="6:6" x14ac:dyDescent="0.25">
      <c r="F76" s="38"/>
    </row>
    <row r="77" spans="6:6" x14ac:dyDescent="0.25">
      <c r="F77" s="38"/>
    </row>
    <row r="78" spans="6:6" x14ac:dyDescent="0.25">
      <c r="F78" s="38"/>
    </row>
    <row r="79" spans="6:6" x14ac:dyDescent="0.25">
      <c r="F79" s="38"/>
    </row>
    <row r="80" spans="6:6" x14ac:dyDescent="0.25">
      <c r="F80" s="38"/>
    </row>
    <row r="81" spans="6:6" x14ac:dyDescent="0.25">
      <c r="F81" s="38"/>
    </row>
    <row r="82" spans="6:6" x14ac:dyDescent="0.25">
      <c r="F82" s="38"/>
    </row>
    <row r="83" spans="6:6" x14ac:dyDescent="0.25">
      <c r="F83" s="38"/>
    </row>
    <row r="84" spans="6:6" x14ac:dyDescent="0.25">
      <c r="F84" s="38"/>
    </row>
    <row r="85" spans="6:6" x14ac:dyDescent="0.25">
      <c r="F85" s="38"/>
    </row>
    <row r="86" spans="6:6" x14ac:dyDescent="0.25">
      <c r="F86" s="38"/>
    </row>
    <row r="87" spans="6:6" x14ac:dyDescent="0.25">
      <c r="F87" s="38"/>
    </row>
    <row r="88" spans="6:6" x14ac:dyDescent="0.25">
      <c r="F88" s="38"/>
    </row>
    <row r="89" spans="6:6" x14ac:dyDescent="0.25">
      <c r="F89" s="38"/>
    </row>
    <row r="90" spans="6:6" x14ac:dyDescent="0.25">
      <c r="F90" s="38"/>
    </row>
    <row r="91" spans="6:6" x14ac:dyDescent="0.25">
      <c r="F91" s="38"/>
    </row>
    <row r="92" spans="6:6" x14ac:dyDescent="0.25">
      <c r="F92" s="38"/>
    </row>
    <row r="93" spans="6:6" x14ac:dyDescent="0.25">
      <c r="F93" s="38"/>
    </row>
    <row r="94" spans="6:6" x14ac:dyDescent="0.25">
      <c r="F94" s="38"/>
    </row>
    <row r="95" spans="6:6" x14ac:dyDescent="0.25">
      <c r="F95" s="38"/>
    </row>
    <row r="96" spans="6:6" x14ac:dyDescent="0.25">
      <c r="F96" s="38"/>
    </row>
    <row r="97" spans="6:6" x14ac:dyDescent="0.25">
      <c r="F97" s="38"/>
    </row>
    <row r="98" spans="6:6" x14ac:dyDescent="0.25">
      <c r="F98" s="38"/>
    </row>
    <row r="99" spans="6:6" x14ac:dyDescent="0.25">
      <c r="F99" s="38"/>
    </row>
    <row r="100" spans="6:6" x14ac:dyDescent="0.25">
      <c r="F100" s="38"/>
    </row>
    <row r="101" spans="6:6" x14ac:dyDescent="0.25">
      <c r="F101" s="38"/>
    </row>
    <row r="102" spans="6:6" x14ac:dyDescent="0.25">
      <c r="F102" s="38"/>
    </row>
    <row r="103" spans="6:6" x14ac:dyDescent="0.25">
      <c r="F103" s="38"/>
    </row>
    <row r="104" spans="6:6" x14ac:dyDescent="0.25">
      <c r="F104" s="38"/>
    </row>
    <row r="105" spans="6:6" x14ac:dyDescent="0.25">
      <c r="F105" s="38"/>
    </row>
    <row r="106" spans="6:6" x14ac:dyDescent="0.25">
      <c r="F106" s="38"/>
    </row>
    <row r="107" spans="6:6" x14ac:dyDescent="0.25">
      <c r="F107" s="38"/>
    </row>
    <row r="108" spans="6:6" x14ac:dyDescent="0.25">
      <c r="F108" s="38"/>
    </row>
    <row r="109" spans="6:6" x14ac:dyDescent="0.25">
      <c r="F109" s="38"/>
    </row>
    <row r="110" spans="6:6" x14ac:dyDescent="0.25">
      <c r="F110" s="38"/>
    </row>
    <row r="111" spans="6:6" x14ac:dyDescent="0.25">
      <c r="F111" s="38"/>
    </row>
    <row r="112" spans="6:6" x14ac:dyDescent="0.25">
      <c r="F112" s="38"/>
    </row>
    <row r="113" spans="6:6" x14ac:dyDescent="0.25">
      <c r="F113" s="38"/>
    </row>
    <row r="114" spans="6:6" x14ac:dyDescent="0.25">
      <c r="F114" s="38"/>
    </row>
    <row r="115" spans="6:6" x14ac:dyDescent="0.25">
      <c r="F115" s="38"/>
    </row>
    <row r="116" spans="6:6" x14ac:dyDescent="0.25">
      <c r="F116" s="38"/>
    </row>
    <row r="117" spans="6:6" x14ac:dyDescent="0.25">
      <c r="F117" s="38"/>
    </row>
    <row r="118" spans="6:6" x14ac:dyDescent="0.25">
      <c r="F118" s="38"/>
    </row>
    <row r="119" spans="6:6" x14ac:dyDescent="0.25">
      <c r="F119" s="38"/>
    </row>
    <row r="120" spans="6:6" x14ac:dyDescent="0.25">
      <c r="F120" s="38"/>
    </row>
    <row r="121" spans="6:6" x14ac:dyDescent="0.25">
      <c r="F121" s="38"/>
    </row>
    <row r="122" spans="6:6" x14ac:dyDescent="0.25">
      <c r="F122" s="38"/>
    </row>
    <row r="123" spans="6:6" x14ac:dyDescent="0.25">
      <c r="F123" s="38"/>
    </row>
    <row r="124" spans="6:6" x14ac:dyDescent="0.25">
      <c r="F124" s="38"/>
    </row>
    <row r="125" spans="6:6" x14ac:dyDescent="0.25">
      <c r="F125" s="38"/>
    </row>
    <row r="126" spans="6:6" x14ac:dyDescent="0.25">
      <c r="F126" s="38"/>
    </row>
    <row r="127" spans="6:6" x14ac:dyDescent="0.25">
      <c r="F127" s="38"/>
    </row>
    <row r="128" spans="6:6" x14ac:dyDescent="0.25">
      <c r="F128" s="38"/>
    </row>
    <row r="129" spans="6:6" x14ac:dyDescent="0.25">
      <c r="F129" s="38"/>
    </row>
    <row r="130" spans="6:6" x14ac:dyDescent="0.25">
      <c r="F130" s="38"/>
    </row>
    <row r="131" spans="6:6" x14ac:dyDescent="0.25">
      <c r="F131" s="38"/>
    </row>
    <row r="132" spans="6:6" x14ac:dyDescent="0.25">
      <c r="F132" s="38"/>
    </row>
    <row r="133" spans="6:6" x14ac:dyDescent="0.25">
      <c r="F133" s="38"/>
    </row>
    <row r="134" spans="6:6" x14ac:dyDescent="0.25">
      <c r="F134" s="38"/>
    </row>
    <row r="135" spans="6:6" x14ac:dyDescent="0.25">
      <c r="F135" s="38"/>
    </row>
    <row r="136" spans="6:6" x14ac:dyDescent="0.25">
      <c r="F136" s="38"/>
    </row>
    <row r="137" spans="6:6" x14ac:dyDescent="0.25">
      <c r="F137" s="38"/>
    </row>
    <row r="138" spans="6:6" x14ac:dyDescent="0.25">
      <c r="F138" s="38"/>
    </row>
    <row r="139" spans="6:6" x14ac:dyDescent="0.25">
      <c r="F139" s="38"/>
    </row>
    <row r="140" spans="6:6" x14ac:dyDescent="0.25">
      <c r="F140" s="38"/>
    </row>
    <row r="141" spans="6:6" x14ac:dyDescent="0.25">
      <c r="F141" s="38"/>
    </row>
    <row r="142" spans="6:6" x14ac:dyDescent="0.25">
      <c r="F142" s="38"/>
    </row>
    <row r="143" spans="6:6" x14ac:dyDescent="0.25">
      <c r="F143" s="38"/>
    </row>
    <row r="144" spans="6:6" x14ac:dyDescent="0.25">
      <c r="F144" s="38"/>
    </row>
    <row r="145" spans="6:6" x14ac:dyDescent="0.25">
      <c r="F145" s="38"/>
    </row>
    <row r="146" spans="6:6" x14ac:dyDescent="0.25">
      <c r="F146" s="38"/>
    </row>
    <row r="147" spans="6:6" x14ac:dyDescent="0.25">
      <c r="F147" s="38"/>
    </row>
    <row r="148" spans="6:6" x14ac:dyDescent="0.25">
      <c r="F148" s="38"/>
    </row>
    <row r="149" spans="6:6" x14ac:dyDescent="0.25">
      <c r="F149" s="38"/>
    </row>
    <row r="150" spans="6:6" x14ac:dyDescent="0.25">
      <c r="F150" s="38"/>
    </row>
    <row r="151" spans="6:6" x14ac:dyDescent="0.25">
      <c r="F151" s="38"/>
    </row>
    <row r="152" spans="6:6" x14ac:dyDescent="0.25">
      <c r="F152" s="38"/>
    </row>
    <row r="153" spans="6:6" x14ac:dyDescent="0.25">
      <c r="F153" s="38"/>
    </row>
    <row r="154" spans="6:6" x14ac:dyDescent="0.25">
      <c r="F154" s="38"/>
    </row>
    <row r="155" spans="6:6" x14ac:dyDescent="0.25">
      <c r="F155" s="38"/>
    </row>
    <row r="156" spans="6:6" x14ac:dyDescent="0.25">
      <c r="F156" s="38"/>
    </row>
    <row r="157" spans="6:6" x14ac:dyDescent="0.25">
      <c r="F157" s="38"/>
    </row>
    <row r="158" spans="6:6" x14ac:dyDescent="0.25">
      <c r="F158" s="38"/>
    </row>
    <row r="159" spans="6:6" x14ac:dyDescent="0.25">
      <c r="F159" s="38"/>
    </row>
    <row r="160" spans="6:6" x14ac:dyDescent="0.25">
      <c r="F160" s="38"/>
    </row>
    <row r="161" spans="6:6" x14ac:dyDescent="0.25">
      <c r="F161" s="38"/>
    </row>
    <row r="162" spans="6:6" x14ac:dyDescent="0.25">
      <c r="F162" s="38"/>
    </row>
    <row r="163" spans="6:6" x14ac:dyDescent="0.25">
      <c r="F163" s="38"/>
    </row>
    <row r="164" spans="6:6" x14ac:dyDescent="0.25">
      <c r="F164" s="38"/>
    </row>
    <row r="165" spans="6:6" x14ac:dyDescent="0.25">
      <c r="F165" s="38"/>
    </row>
    <row r="166" spans="6:6" x14ac:dyDescent="0.25">
      <c r="F166" s="38"/>
    </row>
    <row r="167" spans="6:6" x14ac:dyDescent="0.25">
      <c r="F167" s="38"/>
    </row>
    <row r="168" spans="6:6" x14ac:dyDescent="0.25">
      <c r="F168" s="38"/>
    </row>
    <row r="169" spans="6:6" x14ac:dyDescent="0.25">
      <c r="F169" s="38"/>
    </row>
    <row r="170" spans="6:6" x14ac:dyDescent="0.25">
      <c r="F170" s="38"/>
    </row>
    <row r="171" spans="6:6" x14ac:dyDescent="0.25">
      <c r="F171" s="38"/>
    </row>
    <row r="172" spans="6:6" x14ac:dyDescent="0.25">
      <c r="F172" s="38"/>
    </row>
    <row r="173" spans="6:6" x14ac:dyDescent="0.25">
      <c r="F173" s="38"/>
    </row>
    <row r="174" spans="6:6" x14ac:dyDescent="0.25">
      <c r="F174" s="38"/>
    </row>
    <row r="175" spans="6:6" x14ac:dyDescent="0.25">
      <c r="F175" s="38"/>
    </row>
    <row r="176" spans="6:6" x14ac:dyDescent="0.25">
      <c r="F176" s="38"/>
    </row>
    <row r="177" spans="6:6" x14ac:dyDescent="0.25">
      <c r="F177" s="38"/>
    </row>
    <row r="178" spans="6:6" x14ac:dyDescent="0.25">
      <c r="F178" s="38"/>
    </row>
    <row r="179" spans="6:6" x14ac:dyDescent="0.25">
      <c r="F179" s="38"/>
    </row>
    <row r="180" spans="6:6" x14ac:dyDescent="0.25">
      <c r="F180" s="38"/>
    </row>
    <row r="181" spans="6:6" x14ac:dyDescent="0.25">
      <c r="F181" s="38"/>
    </row>
    <row r="182" spans="6:6" x14ac:dyDescent="0.25">
      <c r="F182" s="38"/>
    </row>
    <row r="183" spans="6:6" x14ac:dyDescent="0.25">
      <c r="F183" s="38"/>
    </row>
    <row r="184" spans="6:6" x14ac:dyDescent="0.25">
      <c r="F184" s="38"/>
    </row>
    <row r="185" spans="6:6" x14ac:dyDescent="0.25">
      <c r="F185" s="38"/>
    </row>
    <row r="186" spans="6:6" x14ac:dyDescent="0.25">
      <c r="F186" s="38"/>
    </row>
    <row r="187" spans="6:6" x14ac:dyDescent="0.25">
      <c r="F187" s="38"/>
    </row>
    <row r="188" spans="6:6" x14ac:dyDescent="0.25">
      <c r="F188" s="38"/>
    </row>
    <row r="189" spans="6:6" x14ac:dyDescent="0.25">
      <c r="F189" s="38"/>
    </row>
    <row r="190" spans="6:6" x14ac:dyDescent="0.25">
      <c r="F190" s="38"/>
    </row>
    <row r="191" spans="6:6" x14ac:dyDescent="0.25">
      <c r="F191" s="38"/>
    </row>
    <row r="192" spans="6:6" x14ac:dyDescent="0.25">
      <c r="F192" s="38"/>
    </row>
    <row r="193" spans="6:6" x14ac:dyDescent="0.25">
      <c r="F193" s="38"/>
    </row>
    <row r="194" spans="6:6" x14ac:dyDescent="0.25">
      <c r="F194" s="38"/>
    </row>
    <row r="195" spans="6:6" x14ac:dyDescent="0.25">
      <c r="F195" s="38"/>
    </row>
    <row r="196" spans="6:6" x14ac:dyDescent="0.25">
      <c r="F196" s="38"/>
    </row>
    <row r="197" spans="6:6" x14ac:dyDescent="0.25">
      <c r="F197" s="38"/>
    </row>
    <row r="198" spans="6:6" x14ac:dyDescent="0.25">
      <c r="F198" s="38"/>
    </row>
    <row r="199" spans="6:6" x14ac:dyDescent="0.25">
      <c r="F199" s="38"/>
    </row>
    <row r="200" spans="6:6" x14ac:dyDescent="0.25">
      <c r="F200" s="38"/>
    </row>
    <row r="201" spans="6:6" x14ac:dyDescent="0.25">
      <c r="F201" s="38"/>
    </row>
    <row r="202" spans="6:6" x14ac:dyDescent="0.25">
      <c r="F202" s="38"/>
    </row>
    <row r="203" spans="6:6" x14ac:dyDescent="0.25">
      <c r="F203" s="38"/>
    </row>
    <row r="204" spans="6:6" x14ac:dyDescent="0.25">
      <c r="F204" s="38"/>
    </row>
    <row r="205" spans="6:6" x14ac:dyDescent="0.25">
      <c r="F205" s="38"/>
    </row>
    <row r="206" spans="6:6" x14ac:dyDescent="0.25">
      <c r="F206" s="38"/>
    </row>
    <row r="207" spans="6:6" x14ac:dyDescent="0.25">
      <c r="F207" s="38"/>
    </row>
    <row r="208" spans="6:6" x14ac:dyDescent="0.25">
      <c r="F208" s="38"/>
    </row>
    <row r="209" spans="6:6" x14ac:dyDescent="0.25">
      <c r="F209" s="38"/>
    </row>
    <row r="210" spans="6:6" x14ac:dyDescent="0.25">
      <c r="F210" s="38"/>
    </row>
    <row r="211" spans="6:6" x14ac:dyDescent="0.25">
      <c r="F211" s="38"/>
    </row>
    <row r="212" spans="6:6" x14ac:dyDescent="0.25">
      <c r="F212" s="38"/>
    </row>
    <row r="213" spans="6:6" x14ac:dyDescent="0.25">
      <c r="F213" s="38"/>
    </row>
    <row r="214" spans="6:6" x14ac:dyDescent="0.25">
      <c r="F214" s="38"/>
    </row>
    <row r="215" spans="6:6" x14ac:dyDescent="0.25">
      <c r="F215" s="38"/>
    </row>
    <row r="216" spans="6:6" x14ac:dyDescent="0.25">
      <c r="F216" s="38"/>
    </row>
    <row r="217" spans="6:6" x14ac:dyDescent="0.25">
      <c r="F217" s="38"/>
    </row>
    <row r="218" spans="6:6" x14ac:dyDescent="0.25">
      <c r="F218" s="38"/>
    </row>
    <row r="219" spans="6:6" x14ac:dyDescent="0.25">
      <c r="F219" s="38"/>
    </row>
    <row r="220" spans="6:6" x14ac:dyDescent="0.25">
      <c r="F220" s="38"/>
    </row>
    <row r="221" spans="6:6" x14ac:dyDescent="0.25">
      <c r="F221" s="38"/>
    </row>
    <row r="222" spans="6:6" x14ac:dyDescent="0.25">
      <c r="F222" s="38"/>
    </row>
    <row r="223" spans="6:6" x14ac:dyDescent="0.25">
      <c r="F223" s="38"/>
    </row>
    <row r="224" spans="6:6" x14ac:dyDescent="0.25">
      <c r="F224" s="38"/>
    </row>
    <row r="225" spans="6:6" x14ac:dyDescent="0.25">
      <c r="F225" s="38"/>
    </row>
    <row r="226" spans="6:6" x14ac:dyDescent="0.25">
      <c r="F226" s="38"/>
    </row>
    <row r="227" spans="6:6" x14ac:dyDescent="0.25">
      <c r="F227" s="38"/>
    </row>
    <row r="228" spans="6:6" x14ac:dyDescent="0.25">
      <c r="F228" s="38"/>
    </row>
    <row r="229" spans="6:6" x14ac:dyDescent="0.25">
      <c r="F229" s="38"/>
    </row>
    <row r="230" spans="6:6" x14ac:dyDescent="0.25">
      <c r="F230" s="38"/>
    </row>
    <row r="231" spans="6:6" x14ac:dyDescent="0.25">
      <c r="F231" s="38"/>
    </row>
    <row r="232" spans="6:6" x14ac:dyDescent="0.25">
      <c r="F232" s="38"/>
    </row>
    <row r="233" spans="6:6" x14ac:dyDescent="0.25">
      <c r="F233" s="38"/>
    </row>
    <row r="234" spans="6:6" x14ac:dyDescent="0.25">
      <c r="F234" s="38"/>
    </row>
    <row r="235" spans="6:6" x14ac:dyDescent="0.25">
      <c r="F235" s="38"/>
    </row>
    <row r="236" spans="6:6" x14ac:dyDescent="0.25">
      <c r="F236" s="38"/>
    </row>
    <row r="237" spans="6:6" x14ac:dyDescent="0.25">
      <c r="F237" s="38"/>
    </row>
    <row r="238" spans="6:6" x14ac:dyDescent="0.25">
      <c r="F238" s="38"/>
    </row>
    <row r="239" spans="6:6" x14ac:dyDescent="0.25">
      <c r="F239" s="38"/>
    </row>
    <row r="240" spans="6:6" x14ac:dyDescent="0.25">
      <c r="F240" s="38"/>
    </row>
    <row r="241" spans="6:6" x14ac:dyDescent="0.25">
      <c r="F241" s="38"/>
    </row>
    <row r="242" spans="6:6" x14ac:dyDescent="0.25">
      <c r="F242" s="38"/>
    </row>
    <row r="243" spans="6:6" x14ac:dyDescent="0.25">
      <c r="F243" s="38"/>
    </row>
    <row r="244" spans="6:6" x14ac:dyDescent="0.25">
      <c r="F244" s="38"/>
    </row>
    <row r="245" spans="6:6" x14ac:dyDescent="0.25">
      <c r="F245" s="38"/>
    </row>
    <row r="246" spans="6:6" x14ac:dyDescent="0.25">
      <c r="F246" s="38"/>
    </row>
    <row r="247" spans="6:6" x14ac:dyDescent="0.25">
      <c r="F247" s="38"/>
    </row>
    <row r="248" spans="6:6" x14ac:dyDescent="0.25">
      <c r="F248" s="38"/>
    </row>
    <row r="249" spans="6:6" x14ac:dyDescent="0.25">
      <c r="F249" s="38"/>
    </row>
    <row r="250" spans="6:6" x14ac:dyDescent="0.25">
      <c r="F250" s="38"/>
    </row>
    <row r="251" spans="6:6" x14ac:dyDescent="0.25">
      <c r="F251" s="38"/>
    </row>
    <row r="252" spans="6:6" x14ac:dyDescent="0.25">
      <c r="F252" s="38"/>
    </row>
    <row r="253" spans="6:6" x14ac:dyDescent="0.25">
      <c r="F253" s="38"/>
    </row>
    <row r="254" spans="6:6" x14ac:dyDescent="0.25">
      <c r="F254" s="38"/>
    </row>
    <row r="255" spans="6:6" x14ac:dyDescent="0.25">
      <c r="F255" s="38"/>
    </row>
    <row r="256" spans="6:6" x14ac:dyDescent="0.25">
      <c r="F256" s="38"/>
    </row>
    <row r="257" spans="6:6" x14ac:dyDescent="0.25">
      <c r="F257" s="38"/>
    </row>
    <row r="258" spans="6:6" x14ac:dyDescent="0.25">
      <c r="F258" s="38"/>
    </row>
    <row r="259" spans="6:6" x14ac:dyDescent="0.25">
      <c r="F259" s="38"/>
    </row>
    <row r="260" spans="6:6" x14ac:dyDescent="0.25">
      <c r="F260" s="38"/>
    </row>
    <row r="261" spans="6:6" x14ac:dyDescent="0.25">
      <c r="F261" s="38"/>
    </row>
    <row r="262" spans="6:6" x14ac:dyDescent="0.25">
      <c r="F262" s="38"/>
    </row>
    <row r="263" spans="6:6" x14ac:dyDescent="0.25">
      <c r="F263" s="38"/>
    </row>
    <row r="264" spans="6:6" x14ac:dyDescent="0.25">
      <c r="F264" s="38"/>
    </row>
    <row r="265" spans="6:6" x14ac:dyDescent="0.25">
      <c r="F265" s="38"/>
    </row>
    <row r="266" spans="6:6" x14ac:dyDescent="0.25">
      <c r="F266" s="38"/>
    </row>
    <row r="267" spans="6:6" x14ac:dyDescent="0.25">
      <c r="F267" s="38"/>
    </row>
    <row r="268" spans="6:6" x14ac:dyDescent="0.25">
      <c r="F268" s="38"/>
    </row>
    <row r="269" spans="6:6" x14ac:dyDescent="0.25">
      <c r="F269" s="38"/>
    </row>
    <row r="270" spans="6:6" x14ac:dyDescent="0.25">
      <c r="F270" s="38"/>
    </row>
    <row r="271" spans="6:6" x14ac:dyDescent="0.25">
      <c r="F271" s="38"/>
    </row>
    <row r="272" spans="6:6" x14ac:dyDescent="0.25">
      <c r="F272" s="38"/>
    </row>
    <row r="273" spans="6:6" x14ac:dyDescent="0.25">
      <c r="F273" s="38"/>
    </row>
    <row r="274" spans="6:6" x14ac:dyDescent="0.25">
      <c r="F274" s="38"/>
    </row>
    <row r="275" spans="6:6" x14ac:dyDescent="0.25">
      <c r="F275" s="38"/>
    </row>
    <row r="276" spans="6:6" x14ac:dyDescent="0.25">
      <c r="F276" s="38"/>
    </row>
    <row r="277" spans="6:6" x14ac:dyDescent="0.25">
      <c r="F277" s="38"/>
    </row>
    <row r="278" spans="6:6" x14ac:dyDescent="0.25">
      <c r="F278" s="38"/>
    </row>
    <row r="279" spans="6:6" x14ac:dyDescent="0.25">
      <c r="F279" s="38"/>
    </row>
    <row r="280" spans="6:6" x14ac:dyDescent="0.25">
      <c r="F280" s="38"/>
    </row>
    <row r="281" spans="6:6" x14ac:dyDescent="0.25">
      <c r="F281" s="38"/>
    </row>
    <row r="282" spans="6:6" x14ac:dyDescent="0.25">
      <c r="F282" s="38"/>
    </row>
    <row r="283" spans="6:6" x14ac:dyDescent="0.25">
      <c r="F283" s="38"/>
    </row>
    <row r="284" spans="6:6" x14ac:dyDescent="0.25">
      <c r="F284" s="38"/>
    </row>
    <row r="285" spans="6:6" x14ac:dyDescent="0.25">
      <c r="F285" s="38"/>
    </row>
    <row r="286" spans="6:6" x14ac:dyDescent="0.25">
      <c r="F286" s="38"/>
    </row>
    <row r="287" spans="6:6" x14ac:dyDescent="0.25">
      <c r="F287" s="38"/>
    </row>
    <row r="288" spans="6:6" x14ac:dyDescent="0.25">
      <c r="F288" s="38"/>
    </row>
    <row r="289" spans="6:6" x14ac:dyDescent="0.25">
      <c r="F289" s="38"/>
    </row>
    <row r="290" spans="6:6" x14ac:dyDescent="0.25">
      <c r="F290" s="38"/>
    </row>
    <row r="291" spans="6:6" x14ac:dyDescent="0.25">
      <c r="F291" s="38"/>
    </row>
    <row r="292" spans="6:6" x14ac:dyDescent="0.25">
      <c r="F292" s="38"/>
    </row>
    <row r="293" spans="6:6" x14ac:dyDescent="0.25">
      <c r="F293" s="38"/>
    </row>
    <row r="294" spans="6:6" x14ac:dyDescent="0.25">
      <c r="F294" s="38"/>
    </row>
    <row r="295" spans="6:6" x14ac:dyDescent="0.25">
      <c r="F295" s="38"/>
    </row>
    <row r="296" spans="6:6" x14ac:dyDescent="0.25">
      <c r="F296" s="38"/>
    </row>
    <row r="297" spans="6:6" x14ac:dyDescent="0.25">
      <c r="F297" s="38"/>
    </row>
    <row r="298" spans="6:6" x14ac:dyDescent="0.25">
      <c r="F298" s="38"/>
    </row>
    <row r="299" spans="6:6" x14ac:dyDescent="0.25">
      <c r="F299" s="38"/>
    </row>
    <row r="300" spans="6:6" x14ac:dyDescent="0.25">
      <c r="F300" s="38"/>
    </row>
    <row r="301" spans="6:6" x14ac:dyDescent="0.25">
      <c r="F301" s="38"/>
    </row>
    <row r="302" spans="6:6" x14ac:dyDescent="0.25">
      <c r="F302" s="38"/>
    </row>
    <row r="303" spans="6:6" x14ac:dyDescent="0.25">
      <c r="F303" s="38"/>
    </row>
    <row r="304" spans="6:6" x14ac:dyDescent="0.25">
      <c r="F304" s="38"/>
    </row>
    <row r="305" spans="6:6" x14ac:dyDescent="0.25">
      <c r="F305" s="38"/>
    </row>
    <row r="306" spans="6:6" x14ac:dyDescent="0.25">
      <c r="F306" s="38"/>
    </row>
    <row r="307" spans="6:6" x14ac:dyDescent="0.25">
      <c r="F307" s="38"/>
    </row>
    <row r="308" spans="6:6" x14ac:dyDescent="0.25">
      <c r="F308" s="38"/>
    </row>
    <row r="309" spans="6:6" x14ac:dyDescent="0.25">
      <c r="F309" s="38"/>
    </row>
    <row r="310" spans="6:6" x14ac:dyDescent="0.25">
      <c r="F310" s="38"/>
    </row>
    <row r="311" spans="6:6" x14ac:dyDescent="0.25">
      <c r="F311" s="38"/>
    </row>
    <row r="312" spans="6:6" x14ac:dyDescent="0.25">
      <c r="F312" s="38"/>
    </row>
    <row r="313" spans="6:6" x14ac:dyDescent="0.25">
      <c r="F313" s="38"/>
    </row>
    <row r="314" spans="6:6" x14ac:dyDescent="0.25">
      <c r="F314" s="38"/>
    </row>
    <row r="315" spans="6:6" x14ac:dyDescent="0.25">
      <c r="F315" s="38"/>
    </row>
    <row r="316" spans="6:6" x14ac:dyDescent="0.25">
      <c r="F316" s="38"/>
    </row>
    <row r="317" spans="6:6" x14ac:dyDescent="0.25">
      <c r="F317" s="38"/>
    </row>
    <row r="318" spans="6:6" x14ac:dyDescent="0.25">
      <c r="F318" s="38"/>
    </row>
    <row r="319" spans="6:6" x14ac:dyDescent="0.25">
      <c r="F319" s="38"/>
    </row>
    <row r="320" spans="6:6" x14ac:dyDescent="0.25">
      <c r="F320" s="38"/>
    </row>
    <row r="321" spans="6:6" x14ac:dyDescent="0.25">
      <c r="F321" s="38"/>
    </row>
    <row r="322" spans="6:6" x14ac:dyDescent="0.25">
      <c r="F322" s="38"/>
    </row>
    <row r="323" spans="6:6" x14ac:dyDescent="0.25">
      <c r="F323" s="38"/>
    </row>
    <row r="324" spans="6:6" x14ac:dyDescent="0.25">
      <c r="F324" s="38"/>
    </row>
    <row r="325" spans="6:6" x14ac:dyDescent="0.25">
      <c r="F325" s="38"/>
    </row>
    <row r="326" spans="6:6" x14ac:dyDescent="0.25">
      <c r="F326" s="38"/>
    </row>
    <row r="327" spans="6:6" x14ac:dyDescent="0.25">
      <c r="F327" s="38"/>
    </row>
    <row r="328" spans="6:6" x14ac:dyDescent="0.25">
      <c r="F328" s="38"/>
    </row>
    <row r="329" spans="6:6" x14ac:dyDescent="0.25">
      <c r="F329" s="38"/>
    </row>
    <row r="330" spans="6:6" x14ac:dyDescent="0.25">
      <c r="F330" s="38"/>
    </row>
    <row r="331" spans="6:6" x14ac:dyDescent="0.25">
      <c r="F331" s="38"/>
    </row>
    <row r="332" spans="6:6" x14ac:dyDescent="0.25">
      <c r="F332" s="38"/>
    </row>
    <row r="333" spans="6:6" x14ac:dyDescent="0.25">
      <c r="F333" s="38"/>
    </row>
    <row r="334" spans="6:6" x14ac:dyDescent="0.25">
      <c r="F334" s="38"/>
    </row>
    <row r="335" spans="6:6" x14ac:dyDescent="0.25">
      <c r="F335" s="38"/>
    </row>
    <row r="336" spans="6:6" x14ac:dyDescent="0.25">
      <c r="F336" s="38"/>
    </row>
    <row r="337" spans="6:6" x14ac:dyDescent="0.25">
      <c r="F337" s="38"/>
    </row>
    <row r="338" spans="6:6" x14ac:dyDescent="0.25">
      <c r="F338" s="38"/>
    </row>
    <row r="339" spans="6:6" x14ac:dyDescent="0.25">
      <c r="F339" s="38"/>
    </row>
    <row r="340" spans="6:6" x14ac:dyDescent="0.25">
      <c r="F340" s="38"/>
    </row>
    <row r="341" spans="6:6" x14ac:dyDescent="0.25">
      <c r="F341" s="38"/>
    </row>
    <row r="342" spans="6:6" x14ac:dyDescent="0.25">
      <c r="F342" s="38"/>
    </row>
    <row r="343" spans="6:6" x14ac:dyDescent="0.25">
      <c r="F343" s="38"/>
    </row>
    <row r="344" spans="6:6" x14ac:dyDescent="0.25">
      <c r="F344" s="38"/>
    </row>
    <row r="345" spans="6:6" x14ac:dyDescent="0.25">
      <c r="F345" s="38"/>
    </row>
    <row r="346" spans="6:6" x14ac:dyDescent="0.25">
      <c r="F346" s="38"/>
    </row>
    <row r="347" spans="6:6" x14ac:dyDescent="0.25">
      <c r="F347" s="38"/>
    </row>
    <row r="348" spans="6:6" x14ac:dyDescent="0.25">
      <c r="F348" s="38"/>
    </row>
    <row r="349" spans="6:6" x14ac:dyDescent="0.25">
      <c r="F349" s="38"/>
    </row>
    <row r="350" spans="6:6" x14ac:dyDescent="0.25">
      <c r="F350" s="38"/>
    </row>
    <row r="351" spans="6:6" x14ac:dyDescent="0.25">
      <c r="F351" s="38"/>
    </row>
    <row r="352" spans="6:6" x14ac:dyDescent="0.25">
      <c r="F352" s="38"/>
    </row>
    <row r="353" spans="6:6" x14ac:dyDescent="0.25">
      <c r="F353" s="38"/>
    </row>
    <row r="354" spans="6:6" x14ac:dyDescent="0.25">
      <c r="F354" s="38"/>
    </row>
    <row r="355" spans="6:6" x14ac:dyDescent="0.25">
      <c r="F355" s="38"/>
    </row>
    <row r="356" spans="6:6" x14ac:dyDescent="0.25">
      <c r="F356" s="38"/>
    </row>
    <row r="357" spans="6:6" x14ac:dyDescent="0.25">
      <c r="F357" s="38"/>
    </row>
    <row r="358" spans="6:6" x14ac:dyDescent="0.25">
      <c r="F358" s="38"/>
    </row>
    <row r="359" spans="6:6" x14ac:dyDescent="0.25">
      <c r="F359" s="38"/>
    </row>
    <row r="360" spans="6:6" x14ac:dyDescent="0.25">
      <c r="F360" s="38"/>
    </row>
    <row r="361" spans="6:6" x14ac:dyDescent="0.25">
      <c r="F361" s="38"/>
    </row>
    <row r="362" spans="6:6" x14ac:dyDescent="0.25">
      <c r="F362" s="38"/>
    </row>
    <row r="363" spans="6:6" x14ac:dyDescent="0.25">
      <c r="F363" s="38"/>
    </row>
    <row r="364" spans="6:6" x14ac:dyDescent="0.25">
      <c r="F364" s="38"/>
    </row>
    <row r="365" spans="6:6" x14ac:dyDescent="0.25">
      <c r="F365" s="38"/>
    </row>
    <row r="366" spans="6:6" x14ac:dyDescent="0.25">
      <c r="F366" s="38"/>
    </row>
    <row r="367" spans="6:6" x14ac:dyDescent="0.25">
      <c r="F367" s="38"/>
    </row>
    <row r="368" spans="6:6" x14ac:dyDescent="0.25">
      <c r="F368" s="38"/>
    </row>
    <row r="369" spans="6:6" x14ac:dyDescent="0.25">
      <c r="F369" s="38"/>
    </row>
    <row r="370" spans="6:6" x14ac:dyDescent="0.25">
      <c r="F370" s="38"/>
    </row>
    <row r="371" spans="6:6" x14ac:dyDescent="0.25">
      <c r="F371" s="38"/>
    </row>
    <row r="372" spans="6:6" x14ac:dyDescent="0.25">
      <c r="F372" s="38"/>
    </row>
    <row r="373" spans="6:6" x14ac:dyDescent="0.25">
      <c r="F373" s="38"/>
    </row>
    <row r="374" spans="6:6" x14ac:dyDescent="0.25">
      <c r="F374" s="38"/>
    </row>
    <row r="375" spans="6:6" x14ac:dyDescent="0.25">
      <c r="F375" s="38"/>
    </row>
    <row r="376" spans="6:6" x14ac:dyDescent="0.25">
      <c r="F376" s="38"/>
    </row>
    <row r="377" spans="6:6" x14ac:dyDescent="0.25">
      <c r="F377" s="38"/>
    </row>
    <row r="378" spans="6:6" x14ac:dyDescent="0.25">
      <c r="F378" s="38"/>
    </row>
    <row r="379" spans="6:6" x14ac:dyDescent="0.25">
      <c r="F379" s="38"/>
    </row>
    <row r="380" spans="6:6" x14ac:dyDescent="0.25">
      <c r="F380" s="38"/>
    </row>
    <row r="381" spans="6:6" x14ac:dyDescent="0.25">
      <c r="F381" s="38"/>
    </row>
    <row r="382" spans="6:6" x14ac:dyDescent="0.25">
      <c r="F382" s="38"/>
    </row>
    <row r="383" spans="6:6" x14ac:dyDescent="0.25">
      <c r="F383" s="38"/>
    </row>
    <row r="384" spans="6:6" x14ac:dyDescent="0.25">
      <c r="F384" s="38"/>
    </row>
    <row r="385" spans="6:6" x14ac:dyDescent="0.25">
      <c r="F385" s="38"/>
    </row>
    <row r="386" spans="6:6" x14ac:dyDescent="0.25">
      <c r="F386" s="38"/>
    </row>
    <row r="387" spans="6:6" x14ac:dyDescent="0.25">
      <c r="F387" s="38"/>
    </row>
    <row r="388" spans="6:6" x14ac:dyDescent="0.25">
      <c r="F388" s="38"/>
    </row>
    <row r="389" spans="6:6" x14ac:dyDescent="0.25">
      <c r="F389" s="38"/>
    </row>
    <row r="390" spans="6:6" x14ac:dyDescent="0.25">
      <c r="F390" s="38"/>
    </row>
    <row r="391" spans="6:6" x14ac:dyDescent="0.25">
      <c r="F391" s="38"/>
    </row>
    <row r="392" spans="6:6" x14ac:dyDescent="0.25">
      <c r="F392" s="38"/>
    </row>
    <row r="393" spans="6:6" x14ac:dyDescent="0.25">
      <c r="F393" s="38"/>
    </row>
    <row r="394" spans="6:6" x14ac:dyDescent="0.25">
      <c r="F394" s="38"/>
    </row>
    <row r="395" spans="6:6" x14ac:dyDescent="0.25">
      <c r="F395" s="38"/>
    </row>
    <row r="396" spans="6:6" x14ac:dyDescent="0.25">
      <c r="F396" s="38"/>
    </row>
    <row r="397" spans="6:6" x14ac:dyDescent="0.25">
      <c r="F397" s="38"/>
    </row>
    <row r="398" spans="6:6" x14ac:dyDescent="0.25">
      <c r="F398" s="38"/>
    </row>
    <row r="399" spans="6:6" x14ac:dyDescent="0.25">
      <c r="F399" s="38"/>
    </row>
    <row r="400" spans="6:6" x14ac:dyDescent="0.25">
      <c r="F400" s="38"/>
    </row>
    <row r="401" spans="6:6" x14ac:dyDescent="0.25">
      <c r="F401" s="38"/>
    </row>
    <row r="402" spans="6:6" x14ac:dyDescent="0.25">
      <c r="F402" s="38"/>
    </row>
    <row r="403" spans="6:6" x14ac:dyDescent="0.25">
      <c r="F403" s="38"/>
    </row>
    <row r="404" spans="6:6" x14ac:dyDescent="0.25">
      <c r="F404" s="38"/>
    </row>
    <row r="405" spans="6:6" x14ac:dyDescent="0.25">
      <c r="F405" s="38"/>
    </row>
    <row r="406" spans="6:6" x14ac:dyDescent="0.25">
      <c r="F406" s="38"/>
    </row>
    <row r="407" spans="6:6" x14ac:dyDescent="0.25">
      <c r="F407" s="38"/>
    </row>
    <row r="408" spans="6:6" x14ac:dyDescent="0.25">
      <c r="F408" s="38"/>
    </row>
    <row r="409" spans="6:6" x14ac:dyDescent="0.25">
      <c r="F409" s="38"/>
    </row>
    <row r="410" spans="6:6" x14ac:dyDescent="0.25">
      <c r="F410" s="38"/>
    </row>
    <row r="411" spans="6:6" x14ac:dyDescent="0.25">
      <c r="F411" s="38"/>
    </row>
    <row r="412" spans="6:6" x14ac:dyDescent="0.25">
      <c r="F412" s="38"/>
    </row>
    <row r="413" spans="6:6" x14ac:dyDescent="0.25">
      <c r="F413" s="38"/>
    </row>
    <row r="414" spans="6:6" x14ac:dyDescent="0.25">
      <c r="F414" s="38"/>
    </row>
    <row r="415" spans="6:6" x14ac:dyDescent="0.25">
      <c r="F415" s="38"/>
    </row>
    <row r="416" spans="6:6" x14ac:dyDescent="0.25">
      <c r="F416" s="38"/>
    </row>
    <row r="417" spans="6:6" x14ac:dyDescent="0.25">
      <c r="F417" s="38"/>
    </row>
    <row r="418" spans="6:6" x14ac:dyDescent="0.25">
      <c r="F418" s="38"/>
    </row>
    <row r="419" spans="6:6" x14ac:dyDescent="0.25">
      <c r="F419" s="38"/>
    </row>
    <row r="420" spans="6:6" x14ac:dyDescent="0.25">
      <c r="F420" s="38"/>
    </row>
    <row r="421" spans="6:6" x14ac:dyDescent="0.25">
      <c r="F421" s="38"/>
    </row>
    <row r="422" spans="6:6" x14ac:dyDescent="0.25">
      <c r="F422" s="38"/>
    </row>
    <row r="423" spans="6:6" x14ac:dyDescent="0.25">
      <c r="F423" s="38"/>
    </row>
    <row r="424" spans="6:6" x14ac:dyDescent="0.25">
      <c r="F424" s="38"/>
    </row>
    <row r="425" spans="6:6" x14ac:dyDescent="0.25">
      <c r="F425" s="38"/>
    </row>
    <row r="426" spans="6:6" x14ac:dyDescent="0.25">
      <c r="F426" s="38"/>
    </row>
    <row r="427" spans="6:6" x14ac:dyDescent="0.25">
      <c r="F427" s="38"/>
    </row>
    <row r="428" spans="6:6" x14ac:dyDescent="0.25">
      <c r="F428" s="38"/>
    </row>
    <row r="429" spans="6:6" x14ac:dyDescent="0.25">
      <c r="F429" s="38"/>
    </row>
    <row r="430" spans="6:6" x14ac:dyDescent="0.25">
      <c r="F430" s="38"/>
    </row>
    <row r="431" spans="6:6" x14ac:dyDescent="0.25">
      <c r="F431" s="38"/>
    </row>
    <row r="432" spans="6:6" x14ac:dyDescent="0.25">
      <c r="F432" s="38"/>
    </row>
    <row r="433" spans="6:6" x14ac:dyDescent="0.25">
      <c r="F433" s="38"/>
    </row>
    <row r="434" spans="6:6" x14ac:dyDescent="0.25">
      <c r="F434" s="38"/>
    </row>
    <row r="435" spans="6:6" x14ac:dyDescent="0.25">
      <c r="F435" s="38"/>
    </row>
    <row r="436" spans="6:6" x14ac:dyDescent="0.25">
      <c r="F436" s="38"/>
    </row>
    <row r="437" spans="6:6" x14ac:dyDescent="0.25">
      <c r="F437" s="38"/>
    </row>
    <row r="438" spans="6:6" x14ac:dyDescent="0.25">
      <c r="F438" s="38"/>
    </row>
    <row r="439" spans="6:6" x14ac:dyDescent="0.25">
      <c r="F439" s="38"/>
    </row>
    <row r="440" spans="6:6" x14ac:dyDescent="0.25">
      <c r="F440" s="38"/>
    </row>
    <row r="441" spans="6:6" x14ac:dyDescent="0.25">
      <c r="F441" s="38"/>
    </row>
    <row r="442" spans="6:6" x14ac:dyDescent="0.25">
      <c r="F442" s="38"/>
    </row>
    <row r="443" spans="6:6" x14ac:dyDescent="0.25">
      <c r="F443" s="38"/>
    </row>
    <row r="444" spans="6:6" x14ac:dyDescent="0.25">
      <c r="F444" s="38"/>
    </row>
    <row r="445" spans="6:6" x14ac:dyDescent="0.25">
      <c r="F445" s="38"/>
    </row>
    <row r="446" spans="6:6" x14ac:dyDescent="0.25">
      <c r="F446" s="38"/>
    </row>
    <row r="447" spans="6:6" x14ac:dyDescent="0.25">
      <c r="F447" s="38"/>
    </row>
    <row r="448" spans="6:6" x14ac:dyDescent="0.25">
      <c r="F448" s="38"/>
    </row>
    <row r="449" spans="6:6" x14ac:dyDescent="0.25">
      <c r="F449" s="38"/>
    </row>
    <row r="450" spans="6:6" x14ac:dyDescent="0.25">
      <c r="F450" s="38"/>
    </row>
    <row r="451" spans="6:6" x14ac:dyDescent="0.25">
      <c r="F451" s="38"/>
    </row>
    <row r="452" spans="6:6" x14ac:dyDescent="0.25">
      <c r="F452" s="38"/>
    </row>
    <row r="453" spans="6:6" x14ac:dyDescent="0.25">
      <c r="F453" s="38"/>
    </row>
    <row r="454" spans="6:6" x14ac:dyDescent="0.25">
      <c r="F454" s="38"/>
    </row>
    <row r="455" spans="6:6" x14ac:dyDescent="0.25">
      <c r="F455" s="38"/>
    </row>
    <row r="456" spans="6:6" x14ac:dyDescent="0.25">
      <c r="F456" s="38"/>
    </row>
    <row r="457" spans="6:6" x14ac:dyDescent="0.25">
      <c r="F457" s="38"/>
    </row>
    <row r="458" spans="6:6" x14ac:dyDescent="0.25">
      <c r="F458" s="38"/>
    </row>
    <row r="459" spans="6:6" x14ac:dyDescent="0.25">
      <c r="F459" s="38"/>
    </row>
    <row r="460" spans="6:6" x14ac:dyDescent="0.25">
      <c r="F460" s="38"/>
    </row>
    <row r="461" spans="6:6" x14ac:dyDescent="0.25">
      <c r="F461" s="38"/>
    </row>
    <row r="462" spans="6:6" x14ac:dyDescent="0.25">
      <c r="F462" s="38"/>
    </row>
    <row r="463" spans="6:6" x14ac:dyDescent="0.25">
      <c r="F463" s="38"/>
    </row>
    <row r="464" spans="6:6" x14ac:dyDescent="0.25">
      <c r="F464" s="38"/>
    </row>
    <row r="465" spans="6:6" x14ac:dyDescent="0.25">
      <c r="F465" s="38"/>
    </row>
    <row r="466" spans="6:6" x14ac:dyDescent="0.25">
      <c r="F466" s="38"/>
    </row>
    <row r="467" spans="6:6" x14ac:dyDescent="0.25">
      <c r="F467" s="38"/>
    </row>
    <row r="468" spans="6:6" x14ac:dyDescent="0.25">
      <c r="F468" s="38"/>
    </row>
    <row r="469" spans="6:6" x14ac:dyDescent="0.25">
      <c r="F469" s="38"/>
    </row>
    <row r="470" spans="6:6" x14ac:dyDescent="0.25">
      <c r="F470" s="38"/>
    </row>
    <row r="471" spans="6:6" x14ac:dyDescent="0.25">
      <c r="F471" s="38"/>
    </row>
    <row r="472" spans="6:6" x14ac:dyDescent="0.25">
      <c r="F472" s="38"/>
    </row>
    <row r="473" spans="6:6" x14ac:dyDescent="0.25">
      <c r="F473" s="38"/>
    </row>
    <row r="474" spans="6:6" x14ac:dyDescent="0.25">
      <c r="F474" s="38"/>
    </row>
    <row r="475" spans="6:6" x14ac:dyDescent="0.25">
      <c r="F475" s="38"/>
    </row>
    <row r="476" spans="6:6" x14ac:dyDescent="0.25">
      <c r="F476" s="38"/>
    </row>
    <row r="477" spans="6:6" x14ac:dyDescent="0.25">
      <c r="F477" s="38"/>
    </row>
    <row r="478" spans="6:6" x14ac:dyDescent="0.25">
      <c r="F478" s="38"/>
    </row>
    <row r="479" spans="6:6" x14ac:dyDescent="0.25">
      <c r="F479" s="38"/>
    </row>
    <row r="480" spans="6:6" x14ac:dyDescent="0.25">
      <c r="F480" s="38"/>
    </row>
    <row r="481" spans="6:6" x14ac:dyDescent="0.25">
      <c r="F481" s="38"/>
    </row>
    <row r="482" spans="6:6" x14ac:dyDescent="0.25">
      <c r="F482" s="38"/>
    </row>
    <row r="483" spans="6:6" x14ac:dyDescent="0.25">
      <c r="F483" s="38"/>
    </row>
    <row r="484" spans="6:6" x14ac:dyDescent="0.25">
      <c r="F484" s="38"/>
    </row>
    <row r="485" spans="6:6" x14ac:dyDescent="0.25">
      <c r="F485" s="38"/>
    </row>
    <row r="486" spans="6:6" x14ac:dyDescent="0.25">
      <c r="F486" s="38"/>
    </row>
    <row r="487" spans="6:6" x14ac:dyDescent="0.25">
      <c r="F487" s="38"/>
    </row>
    <row r="488" spans="6:6" x14ac:dyDescent="0.25">
      <c r="F488" s="38"/>
    </row>
    <row r="489" spans="6:6" x14ac:dyDescent="0.25">
      <c r="F489" s="38"/>
    </row>
    <row r="490" spans="6:6" x14ac:dyDescent="0.25">
      <c r="F490" s="38"/>
    </row>
    <row r="491" spans="6:6" x14ac:dyDescent="0.25">
      <c r="F491" s="38"/>
    </row>
    <row r="492" spans="6:6" x14ac:dyDescent="0.25">
      <c r="F492" s="38"/>
    </row>
    <row r="493" spans="6:6" x14ac:dyDescent="0.25">
      <c r="F493" s="38"/>
    </row>
    <row r="494" spans="6:6" x14ac:dyDescent="0.25">
      <c r="F494" s="38"/>
    </row>
    <row r="495" spans="6:6" x14ac:dyDescent="0.25">
      <c r="F495" s="38"/>
    </row>
    <row r="496" spans="6:6" x14ac:dyDescent="0.25">
      <c r="F496" s="38"/>
    </row>
    <row r="497" spans="6:6" x14ac:dyDescent="0.25">
      <c r="F497" s="38"/>
    </row>
    <row r="498" spans="6:6" x14ac:dyDescent="0.25">
      <c r="F498" s="38"/>
    </row>
    <row r="499" spans="6:6" x14ac:dyDescent="0.25">
      <c r="F499" s="38"/>
    </row>
    <row r="500" spans="6:6" x14ac:dyDescent="0.25">
      <c r="F500" s="38"/>
    </row>
    <row r="501" spans="6:6" x14ac:dyDescent="0.25">
      <c r="F501" s="38"/>
    </row>
    <row r="502" spans="6:6" x14ac:dyDescent="0.25">
      <c r="F502" s="38"/>
    </row>
    <row r="503" spans="6:6" x14ac:dyDescent="0.25">
      <c r="F503" s="38"/>
    </row>
    <row r="504" spans="6:6" x14ac:dyDescent="0.25">
      <c r="F504" s="38"/>
    </row>
    <row r="505" spans="6:6" x14ac:dyDescent="0.25">
      <c r="F505" s="38"/>
    </row>
    <row r="506" spans="6:6" x14ac:dyDescent="0.25">
      <c r="F506" s="38"/>
    </row>
    <row r="507" spans="6:6" x14ac:dyDescent="0.25">
      <c r="F507" s="38"/>
    </row>
    <row r="508" spans="6:6" x14ac:dyDescent="0.25">
      <c r="F508" s="38"/>
    </row>
    <row r="509" spans="6:6" x14ac:dyDescent="0.25">
      <c r="F509" s="38"/>
    </row>
    <row r="510" spans="6:6" x14ac:dyDescent="0.25">
      <c r="F510" s="38"/>
    </row>
    <row r="511" spans="6:6" x14ac:dyDescent="0.25">
      <c r="F511" s="38"/>
    </row>
    <row r="512" spans="6:6" x14ac:dyDescent="0.25">
      <c r="F512" s="38"/>
    </row>
    <row r="513" spans="6:6" x14ac:dyDescent="0.25">
      <c r="F513" s="38"/>
    </row>
    <row r="514" spans="6:6" x14ac:dyDescent="0.25">
      <c r="F514" s="38"/>
    </row>
    <row r="515" spans="6:6" x14ac:dyDescent="0.25">
      <c r="F515" s="38"/>
    </row>
    <row r="516" spans="6:6" x14ac:dyDescent="0.25">
      <c r="F516" s="38"/>
    </row>
    <row r="517" spans="6:6" x14ac:dyDescent="0.25">
      <c r="F517" s="38"/>
    </row>
    <row r="518" spans="6:6" x14ac:dyDescent="0.25">
      <c r="F518" s="38"/>
    </row>
    <row r="519" spans="6:6" x14ac:dyDescent="0.25">
      <c r="F519" s="38"/>
    </row>
    <row r="520" spans="6:6" x14ac:dyDescent="0.25">
      <c r="F520" s="38"/>
    </row>
    <row r="521" spans="6:6" x14ac:dyDescent="0.25">
      <c r="F521" s="38"/>
    </row>
    <row r="522" spans="6:6" x14ac:dyDescent="0.25">
      <c r="F522" s="38"/>
    </row>
    <row r="523" spans="6:6" x14ac:dyDescent="0.25">
      <c r="F523" s="38"/>
    </row>
    <row r="524" spans="6:6" x14ac:dyDescent="0.25">
      <c r="F524" s="38"/>
    </row>
    <row r="525" spans="6:6" x14ac:dyDescent="0.25">
      <c r="F525" s="38"/>
    </row>
    <row r="526" spans="6:6" x14ac:dyDescent="0.25">
      <c r="F526" s="38"/>
    </row>
    <row r="527" spans="6:6" x14ac:dyDescent="0.25">
      <c r="F527" s="38"/>
    </row>
    <row r="528" spans="6:6" x14ac:dyDescent="0.25">
      <c r="F528" s="38"/>
    </row>
    <row r="529" spans="6:6" x14ac:dyDescent="0.25">
      <c r="F529" s="38"/>
    </row>
    <row r="530" spans="6:6" x14ac:dyDescent="0.25">
      <c r="F530" s="38"/>
    </row>
    <row r="531" spans="6:6" x14ac:dyDescent="0.25">
      <c r="F531" s="38"/>
    </row>
    <row r="532" spans="6:6" x14ac:dyDescent="0.25">
      <c r="F532" s="38"/>
    </row>
    <row r="533" spans="6:6" x14ac:dyDescent="0.25">
      <c r="F533" s="38"/>
    </row>
    <row r="534" spans="6:6" x14ac:dyDescent="0.25">
      <c r="F534" s="38"/>
    </row>
    <row r="535" spans="6:6" x14ac:dyDescent="0.25">
      <c r="F535" s="38"/>
    </row>
    <row r="536" spans="6:6" x14ac:dyDescent="0.25">
      <c r="F536" s="38"/>
    </row>
    <row r="537" spans="6:6" x14ac:dyDescent="0.25">
      <c r="F537" s="38"/>
    </row>
    <row r="538" spans="6:6" x14ac:dyDescent="0.25">
      <c r="F538" s="38"/>
    </row>
    <row r="539" spans="6:6" x14ac:dyDescent="0.25">
      <c r="F539" s="38"/>
    </row>
    <row r="540" spans="6:6" x14ac:dyDescent="0.25">
      <c r="F540" s="38"/>
    </row>
    <row r="541" spans="6:6" x14ac:dyDescent="0.25">
      <c r="F541" s="38"/>
    </row>
    <row r="542" spans="6:6" x14ac:dyDescent="0.25">
      <c r="F542" s="38"/>
    </row>
    <row r="543" spans="6:6" x14ac:dyDescent="0.25">
      <c r="F543" s="38"/>
    </row>
    <row r="544" spans="6:6" x14ac:dyDescent="0.25">
      <c r="F544" s="38"/>
    </row>
    <row r="545" spans="6:6" x14ac:dyDescent="0.25">
      <c r="F545" s="38"/>
    </row>
    <row r="546" spans="6:6" x14ac:dyDescent="0.25">
      <c r="F546" s="38"/>
    </row>
    <row r="547" spans="6:6" x14ac:dyDescent="0.25">
      <c r="F547" s="38"/>
    </row>
    <row r="548" spans="6:6" x14ac:dyDescent="0.25">
      <c r="F548" s="38"/>
    </row>
    <row r="549" spans="6:6" x14ac:dyDescent="0.25">
      <c r="F549" s="38"/>
    </row>
    <row r="550" spans="6:6" x14ac:dyDescent="0.25">
      <c r="F550" s="38"/>
    </row>
    <row r="551" spans="6:6" x14ac:dyDescent="0.25">
      <c r="F551" s="38"/>
    </row>
    <row r="552" spans="6:6" x14ac:dyDescent="0.25">
      <c r="F552" s="38"/>
    </row>
    <row r="553" spans="6:6" x14ac:dyDescent="0.25">
      <c r="F553" s="38"/>
    </row>
    <row r="554" spans="6:6" x14ac:dyDescent="0.25">
      <c r="F554" s="38"/>
    </row>
    <row r="555" spans="6:6" x14ac:dyDescent="0.25">
      <c r="F555" s="38"/>
    </row>
    <row r="556" spans="6:6" x14ac:dyDescent="0.25">
      <c r="F556" s="38"/>
    </row>
    <row r="557" spans="6:6" x14ac:dyDescent="0.25">
      <c r="F557" s="38"/>
    </row>
    <row r="558" spans="6:6" x14ac:dyDescent="0.25">
      <c r="F558" s="38"/>
    </row>
    <row r="559" spans="6:6" x14ac:dyDescent="0.25">
      <c r="F559" s="38"/>
    </row>
    <row r="560" spans="6:6" x14ac:dyDescent="0.25">
      <c r="F560" s="38"/>
    </row>
    <row r="561" spans="6:6" x14ac:dyDescent="0.25">
      <c r="F561" s="38"/>
    </row>
    <row r="562" spans="6:6" x14ac:dyDescent="0.25">
      <c r="F562" s="38"/>
    </row>
    <row r="563" spans="6:6" x14ac:dyDescent="0.25">
      <c r="F563" s="38"/>
    </row>
    <row r="564" spans="6:6" x14ac:dyDescent="0.25">
      <c r="F564" s="38"/>
    </row>
    <row r="565" spans="6:6" x14ac:dyDescent="0.25">
      <c r="F565" s="38"/>
    </row>
    <row r="566" spans="6:6" x14ac:dyDescent="0.25">
      <c r="F566" s="38"/>
    </row>
    <row r="567" spans="6:6" x14ac:dyDescent="0.25">
      <c r="F567" s="38"/>
    </row>
    <row r="568" spans="6:6" x14ac:dyDescent="0.25">
      <c r="F568" s="38"/>
    </row>
    <row r="569" spans="6:6" x14ac:dyDescent="0.25">
      <c r="F569" s="38"/>
    </row>
    <row r="570" spans="6:6" x14ac:dyDescent="0.25">
      <c r="F570" s="38"/>
    </row>
    <row r="571" spans="6:6" x14ac:dyDescent="0.25">
      <c r="F571" s="38"/>
    </row>
    <row r="572" spans="6:6" x14ac:dyDescent="0.25">
      <c r="F572" s="38"/>
    </row>
    <row r="573" spans="6:6" x14ac:dyDescent="0.25">
      <c r="F573" s="38"/>
    </row>
    <row r="574" spans="6:6" x14ac:dyDescent="0.25">
      <c r="F574" s="38"/>
    </row>
    <row r="575" spans="6:6" x14ac:dyDescent="0.25">
      <c r="F575" s="38"/>
    </row>
    <row r="576" spans="6:6" x14ac:dyDescent="0.25">
      <c r="F576" s="38"/>
    </row>
    <row r="577" spans="6:6" x14ac:dyDescent="0.25">
      <c r="F577" s="38"/>
    </row>
    <row r="578" spans="6:6" x14ac:dyDescent="0.25">
      <c r="F578" s="38"/>
    </row>
    <row r="579" spans="6:6" x14ac:dyDescent="0.25">
      <c r="F579" s="38"/>
    </row>
    <row r="580" spans="6:6" x14ac:dyDescent="0.25">
      <c r="F580" s="38"/>
    </row>
    <row r="581" spans="6:6" x14ac:dyDescent="0.25">
      <c r="F581" s="38"/>
    </row>
    <row r="582" spans="6:6" x14ac:dyDescent="0.25">
      <c r="F582" s="38"/>
    </row>
    <row r="583" spans="6:6" x14ac:dyDescent="0.25">
      <c r="F583" s="38"/>
    </row>
    <row r="584" spans="6:6" x14ac:dyDescent="0.25">
      <c r="F584" s="38"/>
    </row>
    <row r="585" spans="6:6" x14ac:dyDescent="0.25">
      <c r="F585" s="38"/>
    </row>
    <row r="586" spans="6:6" x14ac:dyDescent="0.25">
      <c r="F586" s="38"/>
    </row>
    <row r="587" spans="6:6" x14ac:dyDescent="0.25">
      <c r="F587" s="38"/>
    </row>
    <row r="588" spans="6:6" x14ac:dyDescent="0.25">
      <c r="F588" s="38"/>
    </row>
    <row r="589" spans="6:6" x14ac:dyDescent="0.25">
      <c r="F589" s="38"/>
    </row>
    <row r="590" spans="6:6" x14ac:dyDescent="0.25">
      <c r="F590" s="38"/>
    </row>
    <row r="591" spans="6:6" x14ac:dyDescent="0.25">
      <c r="F591" s="38"/>
    </row>
    <row r="592" spans="6:6" x14ac:dyDescent="0.25">
      <c r="F592" s="38"/>
    </row>
    <row r="593" spans="6:6" x14ac:dyDescent="0.25">
      <c r="F593" s="38"/>
    </row>
    <row r="594" spans="6:6" x14ac:dyDescent="0.25">
      <c r="F594" s="38"/>
    </row>
    <row r="595" spans="6:6" x14ac:dyDescent="0.25">
      <c r="F595" s="38"/>
    </row>
    <row r="596" spans="6:6" x14ac:dyDescent="0.25">
      <c r="F596" s="38"/>
    </row>
    <row r="597" spans="6:6" x14ac:dyDescent="0.25">
      <c r="F597" s="38"/>
    </row>
    <row r="598" spans="6:6" x14ac:dyDescent="0.25">
      <c r="F598" s="38"/>
    </row>
    <row r="599" spans="6:6" x14ac:dyDescent="0.25">
      <c r="F599" s="38"/>
    </row>
    <row r="600" spans="6:6" x14ac:dyDescent="0.25">
      <c r="F600" s="38"/>
    </row>
    <row r="601" spans="6:6" x14ac:dyDescent="0.25">
      <c r="F601" s="38"/>
    </row>
    <row r="602" spans="6:6" x14ac:dyDescent="0.25">
      <c r="F602" s="38"/>
    </row>
    <row r="603" spans="6:6" x14ac:dyDescent="0.25">
      <c r="F603" s="38"/>
    </row>
    <row r="604" spans="6:6" x14ac:dyDescent="0.25">
      <c r="F604" s="38"/>
    </row>
    <row r="605" spans="6:6" x14ac:dyDescent="0.25">
      <c r="F605" s="38"/>
    </row>
    <row r="606" spans="6:6" x14ac:dyDescent="0.25">
      <c r="F606" s="38"/>
    </row>
    <row r="607" spans="6:6" x14ac:dyDescent="0.25">
      <c r="F607" s="38"/>
    </row>
    <row r="608" spans="6:6" x14ac:dyDescent="0.25">
      <c r="F608" s="38"/>
    </row>
    <row r="609" spans="6:6" x14ac:dyDescent="0.25">
      <c r="F609" s="38"/>
    </row>
    <row r="610" spans="6:6" x14ac:dyDescent="0.25">
      <c r="F610" s="38"/>
    </row>
    <row r="611" spans="6:6" x14ac:dyDescent="0.25">
      <c r="F611" s="38"/>
    </row>
    <row r="612" spans="6:6" x14ac:dyDescent="0.25">
      <c r="F612" s="38"/>
    </row>
    <row r="613" spans="6:6" x14ac:dyDescent="0.25">
      <c r="F613" s="38"/>
    </row>
    <row r="614" spans="6:6" x14ac:dyDescent="0.25">
      <c r="F614" s="38"/>
    </row>
    <row r="615" spans="6:6" x14ac:dyDescent="0.25">
      <c r="F615" s="38"/>
    </row>
    <row r="616" spans="6:6" x14ac:dyDescent="0.25">
      <c r="F616" s="38"/>
    </row>
    <row r="617" spans="6:6" x14ac:dyDescent="0.25">
      <c r="F617" s="38"/>
    </row>
    <row r="618" spans="6:6" x14ac:dyDescent="0.25">
      <c r="F618" s="38"/>
    </row>
    <row r="619" spans="6:6" x14ac:dyDescent="0.25">
      <c r="F619" s="38"/>
    </row>
    <row r="620" spans="6:6" x14ac:dyDescent="0.25">
      <c r="F620" s="38"/>
    </row>
    <row r="621" spans="6:6" x14ac:dyDescent="0.25">
      <c r="F621" s="38"/>
    </row>
    <row r="622" spans="6:6" x14ac:dyDescent="0.25">
      <c r="F622" s="38"/>
    </row>
    <row r="623" spans="6:6" x14ac:dyDescent="0.25">
      <c r="F623" s="38"/>
    </row>
    <row r="624" spans="6:6" x14ac:dyDescent="0.25">
      <c r="F624" s="38"/>
    </row>
    <row r="625" spans="6:6" x14ac:dyDescent="0.25">
      <c r="F625" s="38"/>
    </row>
    <row r="626" spans="6:6" x14ac:dyDescent="0.25">
      <c r="F626" s="38"/>
    </row>
    <row r="627" spans="6:6" x14ac:dyDescent="0.25">
      <c r="F627" s="38"/>
    </row>
    <row r="628" spans="6:6" x14ac:dyDescent="0.25">
      <c r="F628" s="38"/>
    </row>
    <row r="629" spans="6:6" x14ac:dyDescent="0.25">
      <c r="F629" s="38"/>
    </row>
    <row r="630" spans="6:6" x14ac:dyDescent="0.25">
      <c r="F630" s="38"/>
    </row>
    <row r="631" spans="6:6" x14ac:dyDescent="0.25">
      <c r="F631" s="38"/>
    </row>
    <row r="632" spans="6:6" x14ac:dyDescent="0.25">
      <c r="F632" s="38"/>
    </row>
    <row r="633" spans="6:6" x14ac:dyDescent="0.25">
      <c r="F633" s="38"/>
    </row>
    <row r="634" spans="6:6" x14ac:dyDescent="0.25">
      <c r="F634" s="38"/>
    </row>
    <row r="635" spans="6:6" x14ac:dyDescent="0.25">
      <c r="F635" s="38"/>
    </row>
    <row r="636" spans="6:6" x14ac:dyDescent="0.25">
      <c r="F636" s="38"/>
    </row>
    <row r="637" spans="6:6" x14ac:dyDescent="0.25">
      <c r="F637" s="38"/>
    </row>
    <row r="638" spans="6:6" x14ac:dyDescent="0.25">
      <c r="F638" s="38"/>
    </row>
    <row r="639" spans="6:6" x14ac:dyDescent="0.25">
      <c r="F639" s="38"/>
    </row>
    <row r="640" spans="6:6" x14ac:dyDescent="0.25">
      <c r="F640" s="38"/>
    </row>
    <row r="641" spans="6:6" x14ac:dyDescent="0.25">
      <c r="F641" s="38"/>
    </row>
    <row r="642" spans="6:6" x14ac:dyDescent="0.25">
      <c r="F642" s="38"/>
    </row>
    <row r="643" spans="6:6" x14ac:dyDescent="0.25">
      <c r="F643" s="38"/>
    </row>
    <row r="644" spans="6:6" x14ac:dyDescent="0.25">
      <c r="F644" s="38"/>
    </row>
    <row r="645" spans="6:6" x14ac:dyDescent="0.25">
      <c r="F645" s="38"/>
    </row>
    <row r="646" spans="6:6" x14ac:dyDescent="0.25">
      <c r="F646" s="38"/>
    </row>
    <row r="647" spans="6:6" x14ac:dyDescent="0.25">
      <c r="F647" s="38"/>
    </row>
    <row r="648" spans="6:6" x14ac:dyDescent="0.25">
      <c r="F648" s="38"/>
    </row>
    <row r="649" spans="6:6" x14ac:dyDescent="0.25">
      <c r="F649" s="38"/>
    </row>
    <row r="650" spans="6:6" x14ac:dyDescent="0.25">
      <c r="F650" s="38"/>
    </row>
    <row r="651" spans="6:6" x14ac:dyDescent="0.25">
      <c r="F651" s="38"/>
    </row>
    <row r="652" spans="6:6" x14ac:dyDescent="0.25">
      <c r="F652" s="38"/>
    </row>
    <row r="653" spans="6:6" x14ac:dyDescent="0.25">
      <c r="F653" s="38"/>
    </row>
    <row r="654" spans="6:6" x14ac:dyDescent="0.25">
      <c r="F654" s="38"/>
    </row>
    <row r="655" spans="6:6" x14ac:dyDescent="0.25">
      <c r="F655" s="38"/>
    </row>
    <row r="656" spans="6:6" x14ac:dyDescent="0.25">
      <c r="F656" s="38"/>
    </row>
    <row r="657" spans="6:6" x14ac:dyDescent="0.25">
      <c r="F657" s="38"/>
    </row>
    <row r="658" spans="6:6" x14ac:dyDescent="0.25">
      <c r="F658" s="38"/>
    </row>
    <row r="659" spans="6:6" x14ac:dyDescent="0.25">
      <c r="F659" s="38"/>
    </row>
    <row r="660" spans="6:6" x14ac:dyDescent="0.25">
      <c r="F660" s="38"/>
    </row>
    <row r="661" spans="6:6" x14ac:dyDescent="0.25">
      <c r="F661" s="38"/>
    </row>
    <row r="662" spans="6:6" x14ac:dyDescent="0.25">
      <c r="F662" s="38"/>
    </row>
    <row r="663" spans="6:6" x14ac:dyDescent="0.25">
      <c r="F663" s="38"/>
    </row>
    <row r="664" spans="6:6" x14ac:dyDescent="0.25">
      <c r="F664" s="38"/>
    </row>
    <row r="665" spans="6:6" x14ac:dyDescent="0.25">
      <c r="F665" s="38"/>
    </row>
    <row r="666" spans="6:6" x14ac:dyDescent="0.25">
      <c r="F666" s="38"/>
    </row>
    <row r="667" spans="6:6" x14ac:dyDescent="0.25">
      <c r="F667" s="38"/>
    </row>
    <row r="668" spans="6:6" x14ac:dyDescent="0.25">
      <c r="F668" s="38"/>
    </row>
    <row r="669" spans="6:6" x14ac:dyDescent="0.25">
      <c r="F669" s="38"/>
    </row>
    <row r="670" spans="6:6" x14ac:dyDescent="0.25">
      <c r="F670" s="38"/>
    </row>
    <row r="671" spans="6:6" x14ac:dyDescent="0.25">
      <c r="F671" s="38"/>
    </row>
    <row r="672" spans="6:6" x14ac:dyDescent="0.25">
      <c r="F672" s="38"/>
    </row>
    <row r="673" spans="6:6" x14ac:dyDescent="0.25">
      <c r="F673" s="38"/>
    </row>
    <row r="674" spans="6:6" x14ac:dyDescent="0.25">
      <c r="F674" s="38"/>
    </row>
    <row r="675" spans="6:6" x14ac:dyDescent="0.25">
      <c r="F675" s="38"/>
    </row>
    <row r="676" spans="6:6" x14ac:dyDescent="0.25">
      <c r="F676" s="38"/>
    </row>
    <row r="677" spans="6:6" x14ac:dyDescent="0.25">
      <c r="F677" s="38"/>
    </row>
    <row r="678" spans="6:6" x14ac:dyDescent="0.25">
      <c r="F678" s="38"/>
    </row>
    <row r="679" spans="6:6" x14ac:dyDescent="0.25">
      <c r="F679" s="38"/>
    </row>
    <row r="680" spans="6:6" x14ac:dyDescent="0.25">
      <c r="F680" s="38"/>
    </row>
    <row r="681" spans="6:6" x14ac:dyDescent="0.25">
      <c r="F681" s="38"/>
    </row>
    <row r="682" spans="6:6" x14ac:dyDescent="0.25">
      <c r="F682" s="38"/>
    </row>
    <row r="683" spans="6:6" x14ac:dyDescent="0.25">
      <c r="F683" s="38"/>
    </row>
    <row r="684" spans="6:6" x14ac:dyDescent="0.25">
      <c r="F684" s="38"/>
    </row>
    <row r="685" spans="6:6" x14ac:dyDescent="0.25">
      <c r="F685" s="38"/>
    </row>
    <row r="686" spans="6:6" x14ac:dyDescent="0.25">
      <c r="F686" s="38"/>
    </row>
    <row r="687" spans="6:6" x14ac:dyDescent="0.25">
      <c r="F687" s="38"/>
    </row>
    <row r="688" spans="6:6" x14ac:dyDescent="0.25">
      <c r="F688" s="38"/>
    </row>
    <row r="689" spans="6:6" x14ac:dyDescent="0.25">
      <c r="F689" s="38"/>
    </row>
    <row r="690" spans="6:6" x14ac:dyDescent="0.25">
      <c r="F690" s="38"/>
    </row>
    <row r="691" spans="6:6" x14ac:dyDescent="0.25">
      <c r="F691" s="38"/>
    </row>
    <row r="692" spans="6:6" x14ac:dyDescent="0.25">
      <c r="F692" s="38"/>
    </row>
    <row r="693" spans="6:6" x14ac:dyDescent="0.25">
      <c r="F693" s="38"/>
    </row>
    <row r="694" spans="6:6" x14ac:dyDescent="0.25">
      <c r="F694" s="38"/>
    </row>
    <row r="695" spans="6:6" x14ac:dyDescent="0.25">
      <c r="F695" s="38"/>
    </row>
    <row r="696" spans="6:6" x14ac:dyDescent="0.25">
      <c r="F696" s="38"/>
    </row>
    <row r="697" spans="6:6" x14ac:dyDescent="0.25">
      <c r="F697" s="38"/>
    </row>
    <row r="698" spans="6:6" x14ac:dyDescent="0.25">
      <c r="F698" s="38"/>
    </row>
    <row r="699" spans="6:6" x14ac:dyDescent="0.25">
      <c r="F699" s="38"/>
    </row>
    <row r="700" spans="6:6" x14ac:dyDescent="0.25">
      <c r="F700" s="38"/>
    </row>
    <row r="701" spans="6:6" x14ac:dyDescent="0.25">
      <c r="F701" s="38"/>
    </row>
    <row r="702" spans="6:6" x14ac:dyDescent="0.25">
      <c r="F702" s="38"/>
    </row>
    <row r="703" spans="6:6" x14ac:dyDescent="0.25">
      <c r="F703" s="38"/>
    </row>
    <row r="704" spans="6:6" x14ac:dyDescent="0.25">
      <c r="F704" s="38"/>
    </row>
    <row r="705" spans="6:6" x14ac:dyDescent="0.25">
      <c r="F705" s="38"/>
    </row>
    <row r="706" spans="6:6" x14ac:dyDescent="0.25">
      <c r="F706" s="38"/>
    </row>
    <row r="707" spans="6:6" x14ac:dyDescent="0.25">
      <c r="F707" s="38"/>
    </row>
    <row r="708" spans="6:6" x14ac:dyDescent="0.25">
      <c r="F708" s="38"/>
    </row>
    <row r="709" spans="6:6" x14ac:dyDescent="0.25">
      <c r="F709" s="38"/>
    </row>
    <row r="710" spans="6:6" x14ac:dyDescent="0.25">
      <c r="F710" s="38"/>
    </row>
    <row r="711" spans="6:6" x14ac:dyDescent="0.25">
      <c r="F711" s="38"/>
    </row>
    <row r="712" spans="6:6" x14ac:dyDescent="0.25">
      <c r="F712" s="38"/>
    </row>
    <row r="713" spans="6:6" x14ac:dyDescent="0.25">
      <c r="F713" s="38"/>
    </row>
    <row r="714" spans="6:6" x14ac:dyDescent="0.25">
      <c r="F714" s="38"/>
    </row>
    <row r="715" spans="6:6" x14ac:dyDescent="0.25">
      <c r="F715" s="38"/>
    </row>
    <row r="716" spans="6:6" x14ac:dyDescent="0.25">
      <c r="F716" s="38"/>
    </row>
    <row r="717" spans="6:6" x14ac:dyDescent="0.25">
      <c r="F717" s="38"/>
    </row>
    <row r="718" spans="6:6" x14ac:dyDescent="0.25">
      <c r="F718" s="38"/>
    </row>
    <row r="719" spans="6:6" x14ac:dyDescent="0.25">
      <c r="F719" s="38"/>
    </row>
    <row r="720" spans="6:6" x14ac:dyDescent="0.25">
      <c r="F720" s="38"/>
    </row>
    <row r="721" spans="6:6" x14ac:dyDescent="0.25">
      <c r="F721" s="38"/>
    </row>
    <row r="722" spans="6:6" x14ac:dyDescent="0.25">
      <c r="F722" s="38"/>
    </row>
    <row r="723" spans="6:6" x14ac:dyDescent="0.25">
      <c r="F723" s="38"/>
    </row>
    <row r="724" spans="6:6" x14ac:dyDescent="0.25">
      <c r="F724" s="38"/>
    </row>
    <row r="725" spans="6:6" x14ac:dyDescent="0.25">
      <c r="F725" s="38"/>
    </row>
    <row r="726" spans="6:6" x14ac:dyDescent="0.25">
      <c r="F726" s="38"/>
    </row>
    <row r="727" spans="6:6" x14ac:dyDescent="0.25">
      <c r="F727" s="38"/>
    </row>
    <row r="728" spans="6:6" x14ac:dyDescent="0.25">
      <c r="F728" s="38"/>
    </row>
    <row r="729" spans="6:6" x14ac:dyDescent="0.25">
      <c r="F729" s="38"/>
    </row>
    <row r="730" spans="6:6" x14ac:dyDescent="0.25">
      <c r="F730" s="38"/>
    </row>
    <row r="731" spans="6:6" x14ac:dyDescent="0.25">
      <c r="F731" s="38"/>
    </row>
    <row r="732" spans="6:6" x14ac:dyDescent="0.25">
      <c r="F732" s="38"/>
    </row>
    <row r="733" spans="6:6" x14ac:dyDescent="0.25">
      <c r="F733" s="38"/>
    </row>
    <row r="734" spans="6:6" x14ac:dyDescent="0.25">
      <c r="F734" s="38"/>
    </row>
    <row r="735" spans="6:6" x14ac:dyDescent="0.25">
      <c r="F735" s="38"/>
    </row>
    <row r="736" spans="6:6" x14ac:dyDescent="0.25">
      <c r="F736" s="38"/>
    </row>
    <row r="737" spans="6:6" x14ac:dyDescent="0.25">
      <c r="F737" s="38"/>
    </row>
    <row r="738" spans="6:6" x14ac:dyDescent="0.25">
      <c r="F738" s="38"/>
    </row>
    <row r="739" spans="6:6" x14ac:dyDescent="0.25">
      <c r="F739" s="38"/>
    </row>
    <row r="740" spans="6:6" x14ac:dyDescent="0.25">
      <c r="F740" s="38"/>
    </row>
    <row r="741" spans="6:6" x14ac:dyDescent="0.25">
      <c r="F741" s="38"/>
    </row>
    <row r="742" spans="6:6" x14ac:dyDescent="0.25">
      <c r="F742" s="38"/>
    </row>
    <row r="743" spans="6:6" x14ac:dyDescent="0.25">
      <c r="F743" s="38"/>
    </row>
    <row r="744" spans="6:6" x14ac:dyDescent="0.25">
      <c r="F744" s="38"/>
    </row>
    <row r="745" spans="6:6" x14ac:dyDescent="0.25">
      <c r="F745" s="38"/>
    </row>
    <row r="746" spans="6:6" x14ac:dyDescent="0.25">
      <c r="F746" s="38"/>
    </row>
    <row r="747" spans="6:6" x14ac:dyDescent="0.25">
      <c r="F747" s="38"/>
    </row>
    <row r="748" spans="6:6" x14ac:dyDescent="0.25">
      <c r="F748" s="38"/>
    </row>
    <row r="749" spans="6:6" x14ac:dyDescent="0.25">
      <c r="F749" s="38"/>
    </row>
    <row r="750" spans="6:6" x14ac:dyDescent="0.25">
      <c r="F750" s="38"/>
    </row>
    <row r="751" spans="6:6" x14ac:dyDescent="0.25">
      <c r="F751" s="38"/>
    </row>
    <row r="752" spans="6:6" x14ac:dyDescent="0.25">
      <c r="F752" s="38"/>
    </row>
    <row r="753" spans="6:6" x14ac:dyDescent="0.25">
      <c r="F753" s="38"/>
    </row>
    <row r="754" spans="6:6" x14ac:dyDescent="0.25">
      <c r="F754" s="38"/>
    </row>
    <row r="755" spans="6:6" x14ac:dyDescent="0.25">
      <c r="F755" s="38"/>
    </row>
    <row r="756" spans="6:6" x14ac:dyDescent="0.25">
      <c r="F756" s="38"/>
    </row>
    <row r="757" spans="6:6" x14ac:dyDescent="0.25">
      <c r="F757" s="38"/>
    </row>
    <row r="758" spans="6:6" x14ac:dyDescent="0.25">
      <c r="F758" s="38"/>
    </row>
    <row r="759" spans="6:6" x14ac:dyDescent="0.25">
      <c r="F759" s="38"/>
    </row>
    <row r="760" spans="6:6" x14ac:dyDescent="0.25">
      <c r="F760" s="38"/>
    </row>
    <row r="761" spans="6:6" x14ac:dyDescent="0.25">
      <c r="F761" s="38"/>
    </row>
    <row r="762" spans="6:6" x14ac:dyDescent="0.25">
      <c r="F762" s="38"/>
    </row>
    <row r="763" spans="6:6" x14ac:dyDescent="0.25">
      <c r="F763" s="38"/>
    </row>
    <row r="764" spans="6:6" x14ac:dyDescent="0.25">
      <c r="F764" s="38"/>
    </row>
    <row r="765" spans="6:6" x14ac:dyDescent="0.25">
      <c r="F765" s="38"/>
    </row>
    <row r="766" spans="6:6" x14ac:dyDescent="0.25">
      <c r="F766" s="38"/>
    </row>
    <row r="767" spans="6:6" x14ac:dyDescent="0.25">
      <c r="F767" s="38"/>
    </row>
    <row r="768" spans="6:6" x14ac:dyDescent="0.25">
      <c r="F768" s="38"/>
    </row>
    <row r="769" spans="6:6" x14ac:dyDescent="0.25">
      <c r="F769" s="38"/>
    </row>
    <row r="770" spans="6:6" x14ac:dyDescent="0.25">
      <c r="F770" s="38"/>
    </row>
    <row r="771" spans="6:6" x14ac:dyDescent="0.25">
      <c r="F771" s="38"/>
    </row>
    <row r="772" spans="6:6" x14ac:dyDescent="0.25">
      <c r="F772" s="38"/>
    </row>
    <row r="773" spans="6:6" x14ac:dyDescent="0.25">
      <c r="F773" s="38"/>
    </row>
    <row r="774" spans="6:6" x14ac:dyDescent="0.25">
      <c r="F774" s="38"/>
    </row>
    <row r="775" spans="6:6" x14ac:dyDescent="0.25">
      <c r="F775" s="38"/>
    </row>
    <row r="776" spans="6:6" x14ac:dyDescent="0.25">
      <c r="F776" s="38"/>
    </row>
    <row r="777" spans="6:6" x14ac:dyDescent="0.25">
      <c r="F777" s="38"/>
    </row>
    <row r="778" spans="6:6" x14ac:dyDescent="0.25">
      <c r="F778" s="38"/>
    </row>
    <row r="779" spans="6:6" x14ac:dyDescent="0.25">
      <c r="F779" s="38"/>
    </row>
    <row r="780" spans="6:6" x14ac:dyDescent="0.25">
      <c r="F780" s="38"/>
    </row>
    <row r="781" spans="6:6" x14ac:dyDescent="0.25">
      <c r="F781" s="38"/>
    </row>
    <row r="782" spans="6:6" x14ac:dyDescent="0.25">
      <c r="F782" s="38"/>
    </row>
    <row r="783" spans="6:6" x14ac:dyDescent="0.25">
      <c r="F783" s="38"/>
    </row>
    <row r="784" spans="6:6" x14ac:dyDescent="0.25">
      <c r="F784" s="38"/>
    </row>
    <row r="785" spans="6:6" x14ac:dyDescent="0.25">
      <c r="F785" s="38"/>
    </row>
    <row r="786" spans="6:6" x14ac:dyDescent="0.25">
      <c r="F786" s="38"/>
    </row>
    <row r="787" spans="6:6" x14ac:dyDescent="0.25">
      <c r="F787" s="38"/>
    </row>
    <row r="788" spans="6:6" x14ac:dyDescent="0.25">
      <c r="F788" s="38"/>
    </row>
    <row r="789" spans="6:6" x14ac:dyDescent="0.25">
      <c r="F789" s="38"/>
    </row>
    <row r="790" spans="6:6" x14ac:dyDescent="0.25">
      <c r="F790" s="38"/>
    </row>
    <row r="791" spans="6:6" x14ac:dyDescent="0.25">
      <c r="F791" s="38"/>
    </row>
    <row r="792" spans="6:6" x14ac:dyDescent="0.25">
      <c r="F792" s="38"/>
    </row>
    <row r="793" spans="6:6" x14ac:dyDescent="0.25">
      <c r="F793" s="38"/>
    </row>
    <row r="794" spans="6:6" x14ac:dyDescent="0.25">
      <c r="F794" s="38"/>
    </row>
    <row r="795" spans="6:6" x14ac:dyDescent="0.25">
      <c r="F795" s="38"/>
    </row>
    <row r="796" spans="6:6" x14ac:dyDescent="0.25">
      <c r="F796" s="38"/>
    </row>
    <row r="797" spans="6:6" x14ac:dyDescent="0.25">
      <c r="F797" s="38"/>
    </row>
    <row r="798" spans="6:6" x14ac:dyDescent="0.25">
      <c r="F798" s="38"/>
    </row>
    <row r="799" spans="6:6" x14ac:dyDescent="0.25">
      <c r="F799" s="38"/>
    </row>
    <row r="800" spans="6:6" x14ac:dyDescent="0.25">
      <c r="F800" s="38"/>
    </row>
    <row r="801" spans="6:6" x14ac:dyDescent="0.25">
      <c r="F801" s="38"/>
    </row>
    <row r="802" spans="6:6" x14ac:dyDescent="0.25">
      <c r="F802" s="38"/>
    </row>
    <row r="803" spans="6:6" x14ac:dyDescent="0.25">
      <c r="F803" s="38"/>
    </row>
    <row r="804" spans="6:6" x14ac:dyDescent="0.25">
      <c r="F804" s="38"/>
    </row>
    <row r="805" spans="6:6" x14ac:dyDescent="0.25">
      <c r="F805" s="38"/>
    </row>
    <row r="806" spans="6:6" x14ac:dyDescent="0.25">
      <c r="F806" s="38"/>
    </row>
    <row r="807" spans="6:6" x14ac:dyDescent="0.25">
      <c r="F807" s="38"/>
    </row>
    <row r="808" spans="6:6" x14ac:dyDescent="0.25">
      <c r="F808" s="38"/>
    </row>
    <row r="809" spans="6:6" x14ac:dyDescent="0.25">
      <c r="F809" s="38"/>
    </row>
    <row r="810" spans="6:6" x14ac:dyDescent="0.25">
      <c r="F810" s="38"/>
    </row>
    <row r="811" spans="6:6" x14ac:dyDescent="0.25">
      <c r="F811" s="38"/>
    </row>
    <row r="812" spans="6:6" x14ac:dyDescent="0.25">
      <c r="F812" s="38"/>
    </row>
    <row r="813" spans="6:6" x14ac:dyDescent="0.25">
      <c r="F813" s="38"/>
    </row>
    <row r="814" spans="6:6" x14ac:dyDescent="0.25">
      <c r="F814" s="38"/>
    </row>
    <row r="815" spans="6:6" x14ac:dyDescent="0.25">
      <c r="F815" s="38"/>
    </row>
    <row r="816" spans="6:6" x14ac:dyDescent="0.25">
      <c r="F816" s="38"/>
    </row>
    <row r="817" spans="6:6" x14ac:dyDescent="0.25">
      <c r="F817" s="38"/>
    </row>
    <row r="818" spans="6:6" x14ac:dyDescent="0.25">
      <c r="F818" s="38"/>
    </row>
    <row r="819" spans="6:6" x14ac:dyDescent="0.25">
      <c r="F819" s="38"/>
    </row>
    <row r="820" spans="6:6" x14ac:dyDescent="0.25">
      <c r="F820" s="38"/>
    </row>
    <row r="821" spans="6:6" x14ac:dyDescent="0.25">
      <c r="F821" s="38"/>
    </row>
    <row r="822" spans="6:6" x14ac:dyDescent="0.25">
      <c r="F822" s="38"/>
    </row>
    <row r="823" spans="6:6" x14ac:dyDescent="0.25">
      <c r="F823" s="38"/>
    </row>
    <row r="824" spans="6:6" x14ac:dyDescent="0.25">
      <c r="F824" s="38"/>
    </row>
    <row r="825" spans="6:6" x14ac:dyDescent="0.25">
      <c r="F825" s="38"/>
    </row>
    <row r="826" spans="6:6" x14ac:dyDescent="0.25">
      <c r="F826" s="38"/>
    </row>
    <row r="827" spans="6:6" x14ac:dyDescent="0.25">
      <c r="F827" s="38"/>
    </row>
    <row r="828" spans="6:6" x14ac:dyDescent="0.25">
      <c r="F828" s="38"/>
    </row>
    <row r="829" spans="6:6" x14ac:dyDescent="0.25">
      <c r="F829" s="38"/>
    </row>
    <row r="830" spans="6:6" x14ac:dyDescent="0.25">
      <c r="F830" s="38"/>
    </row>
    <row r="831" spans="6:6" x14ac:dyDescent="0.25">
      <c r="F831" s="38"/>
    </row>
    <row r="832" spans="6:6" x14ac:dyDescent="0.25">
      <c r="F832" s="38"/>
    </row>
    <row r="833" spans="6:6" x14ac:dyDescent="0.25">
      <c r="F833" s="38"/>
    </row>
    <row r="834" spans="6:6" x14ac:dyDescent="0.25">
      <c r="F834" s="38"/>
    </row>
    <row r="835" spans="6:6" x14ac:dyDescent="0.25">
      <c r="F835" s="38"/>
    </row>
    <row r="836" spans="6:6" x14ac:dyDescent="0.25">
      <c r="F836" s="38"/>
    </row>
    <row r="837" spans="6:6" x14ac:dyDescent="0.25">
      <c r="F837" s="38"/>
    </row>
    <row r="838" spans="6:6" x14ac:dyDescent="0.25">
      <c r="F838" s="38"/>
    </row>
    <row r="839" spans="6:6" x14ac:dyDescent="0.25">
      <c r="F839" s="38"/>
    </row>
    <row r="840" spans="6:6" x14ac:dyDescent="0.25">
      <c r="F840" s="38"/>
    </row>
    <row r="841" spans="6:6" x14ac:dyDescent="0.25">
      <c r="F841" s="38"/>
    </row>
    <row r="842" spans="6:6" x14ac:dyDescent="0.25">
      <c r="F842" s="38"/>
    </row>
    <row r="843" spans="6:6" x14ac:dyDescent="0.25">
      <c r="F843" s="38"/>
    </row>
    <row r="844" spans="6:6" x14ac:dyDescent="0.25">
      <c r="F844" s="38"/>
    </row>
    <row r="845" spans="6:6" x14ac:dyDescent="0.25">
      <c r="F845" s="38"/>
    </row>
    <row r="846" spans="6:6" x14ac:dyDescent="0.25">
      <c r="F846" s="38"/>
    </row>
    <row r="847" spans="6:6" x14ac:dyDescent="0.25">
      <c r="F847" s="38"/>
    </row>
    <row r="848" spans="6:6" x14ac:dyDescent="0.25">
      <c r="F848" s="38"/>
    </row>
    <row r="849" spans="6:6" x14ac:dyDescent="0.25">
      <c r="F849" s="38"/>
    </row>
    <row r="850" spans="6:6" x14ac:dyDescent="0.25">
      <c r="F850" s="38"/>
    </row>
    <row r="851" spans="6:6" x14ac:dyDescent="0.25">
      <c r="F851" s="38"/>
    </row>
    <row r="852" spans="6:6" x14ac:dyDescent="0.25">
      <c r="F852" s="38"/>
    </row>
    <row r="853" spans="6:6" x14ac:dyDescent="0.25">
      <c r="F853" s="38"/>
    </row>
    <row r="854" spans="6:6" x14ac:dyDescent="0.25">
      <c r="F854" s="38"/>
    </row>
    <row r="855" spans="6:6" x14ac:dyDescent="0.25">
      <c r="F855" s="38"/>
    </row>
    <row r="856" spans="6:6" x14ac:dyDescent="0.25">
      <c r="F856" s="38"/>
    </row>
    <row r="857" spans="6:6" x14ac:dyDescent="0.25">
      <c r="F857" s="38"/>
    </row>
    <row r="858" spans="6:6" x14ac:dyDescent="0.25">
      <c r="F858" s="38"/>
    </row>
    <row r="859" spans="6:6" x14ac:dyDescent="0.25">
      <c r="F859" s="38"/>
    </row>
    <row r="860" spans="6:6" x14ac:dyDescent="0.25">
      <c r="F860" s="38"/>
    </row>
    <row r="861" spans="6:6" x14ac:dyDescent="0.25">
      <c r="F861" s="38"/>
    </row>
    <row r="862" spans="6:6" x14ac:dyDescent="0.25">
      <c r="F862" s="38"/>
    </row>
    <row r="863" spans="6:6" x14ac:dyDescent="0.25">
      <c r="F863" s="38"/>
    </row>
    <row r="864" spans="6:6" x14ac:dyDescent="0.25">
      <c r="F864" s="38"/>
    </row>
    <row r="865" spans="6:6" x14ac:dyDescent="0.25">
      <c r="F865" s="38"/>
    </row>
    <row r="866" spans="6:6" x14ac:dyDescent="0.25">
      <c r="F866" s="38"/>
    </row>
    <row r="867" spans="6:6" x14ac:dyDescent="0.25">
      <c r="F867" s="38"/>
    </row>
    <row r="868" spans="6:6" x14ac:dyDescent="0.25">
      <c r="F868" s="38"/>
    </row>
    <row r="869" spans="6:6" x14ac:dyDescent="0.25">
      <c r="F869" s="38"/>
    </row>
    <row r="870" spans="6:6" x14ac:dyDescent="0.25">
      <c r="F870" s="38"/>
    </row>
    <row r="871" spans="6:6" x14ac:dyDescent="0.25">
      <c r="F871" s="38"/>
    </row>
    <row r="872" spans="6:6" x14ac:dyDescent="0.25">
      <c r="F872" s="38"/>
    </row>
    <row r="873" spans="6:6" x14ac:dyDescent="0.25">
      <c r="F873" s="38"/>
    </row>
    <row r="874" spans="6:6" x14ac:dyDescent="0.25">
      <c r="F874" s="38"/>
    </row>
    <row r="875" spans="6:6" x14ac:dyDescent="0.25">
      <c r="F875" s="38"/>
    </row>
    <row r="876" spans="6:6" x14ac:dyDescent="0.25">
      <c r="F876" s="38"/>
    </row>
    <row r="877" spans="6:6" x14ac:dyDescent="0.25">
      <c r="F877" s="38"/>
    </row>
    <row r="878" spans="6:6" x14ac:dyDescent="0.25">
      <c r="F878" s="38"/>
    </row>
    <row r="879" spans="6:6" x14ac:dyDescent="0.25">
      <c r="F879" s="38"/>
    </row>
    <row r="880" spans="6:6" x14ac:dyDescent="0.25">
      <c r="F880" s="38"/>
    </row>
    <row r="881" spans="6:6" x14ac:dyDescent="0.25">
      <c r="F881" s="38"/>
    </row>
    <row r="882" spans="6:6" x14ac:dyDescent="0.25">
      <c r="F882" s="38"/>
    </row>
    <row r="883" spans="6:6" x14ac:dyDescent="0.25">
      <c r="F883" s="38"/>
    </row>
    <row r="884" spans="6:6" x14ac:dyDescent="0.25">
      <c r="F884" s="38"/>
    </row>
    <row r="885" spans="6:6" x14ac:dyDescent="0.25">
      <c r="F885" s="38"/>
    </row>
    <row r="886" spans="6:6" x14ac:dyDescent="0.25">
      <c r="F886" s="38"/>
    </row>
    <row r="887" spans="6:6" x14ac:dyDescent="0.25">
      <c r="F887" s="38"/>
    </row>
    <row r="888" spans="6:6" x14ac:dyDescent="0.25">
      <c r="F888" s="38"/>
    </row>
    <row r="889" spans="6:6" x14ac:dyDescent="0.25">
      <c r="F889" s="38"/>
    </row>
    <row r="890" spans="6:6" x14ac:dyDescent="0.25">
      <c r="F890" s="38"/>
    </row>
    <row r="891" spans="6:6" x14ac:dyDescent="0.25">
      <c r="F891" s="38"/>
    </row>
    <row r="892" spans="6:6" x14ac:dyDescent="0.25">
      <c r="F892" s="38"/>
    </row>
    <row r="893" spans="6:6" x14ac:dyDescent="0.25">
      <c r="F893" s="38"/>
    </row>
    <row r="894" spans="6:6" x14ac:dyDescent="0.25">
      <c r="F894" s="38"/>
    </row>
    <row r="895" spans="6:6" x14ac:dyDescent="0.25">
      <c r="F895" s="38"/>
    </row>
    <row r="896" spans="6:6" x14ac:dyDescent="0.25">
      <c r="F896" s="38"/>
    </row>
    <row r="897" spans="6:6" x14ac:dyDescent="0.25">
      <c r="F897" s="38"/>
    </row>
    <row r="898" spans="6:6" x14ac:dyDescent="0.25">
      <c r="F898" s="38"/>
    </row>
    <row r="899" spans="6:6" x14ac:dyDescent="0.25">
      <c r="F899" s="38"/>
    </row>
    <row r="900" spans="6:6" x14ac:dyDescent="0.25">
      <c r="F900" s="38"/>
    </row>
    <row r="901" spans="6:6" x14ac:dyDescent="0.25">
      <c r="F901" s="38"/>
    </row>
    <row r="902" spans="6:6" x14ac:dyDescent="0.25">
      <c r="F902" s="38"/>
    </row>
    <row r="903" spans="6:6" x14ac:dyDescent="0.25">
      <c r="F903" s="38"/>
    </row>
    <row r="904" spans="6:6" x14ac:dyDescent="0.25">
      <c r="F904" s="38"/>
    </row>
    <row r="905" spans="6:6" x14ac:dyDescent="0.25">
      <c r="F905" s="38"/>
    </row>
    <row r="906" spans="6:6" x14ac:dyDescent="0.25">
      <c r="F906" s="38"/>
    </row>
    <row r="907" spans="6:6" x14ac:dyDescent="0.25">
      <c r="F907" s="38"/>
    </row>
    <row r="908" spans="6:6" x14ac:dyDescent="0.25">
      <c r="F908" s="38"/>
    </row>
    <row r="909" spans="6:6" x14ac:dyDescent="0.25">
      <c r="F909" s="38"/>
    </row>
    <row r="910" spans="6:6" x14ac:dyDescent="0.25">
      <c r="F910" s="38"/>
    </row>
    <row r="911" spans="6:6" x14ac:dyDescent="0.25">
      <c r="F911" s="38"/>
    </row>
    <row r="912" spans="6:6" x14ac:dyDescent="0.25">
      <c r="F912" s="38"/>
    </row>
    <row r="913" spans="6:6" x14ac:dyDescent="0.25">
      <c r="F913" s="38"/>
    </row>
    <row r="914" spans="6:6" x14ac:dyDescent="0.25">
      <c r="F914" s="38"/>
    </row>
    <row r="915" spans="6:6" x14ac:dyDescent="0.25">
      <c r="F915" s="38"/>
    </row>
    <row r="916" spans="6:6" x14ac:dyDescent="0.25">
      <c r="F916" s="38"/>
    </row>
    <row r="917" spans="6:6" x14ac:dyDescent="0.25">
      <c r="F917" s="38"/>
    </row>
    <row r="918" spans="6:6" x14ac:dyDescent="0.25">
      <c r="F918" s="38"/>
    </row>
    <row r="919" spans="6:6" x14ac:dyDescent="0.25">
      <c r="F919" s="38"/>
    </row>
    <row r="920" spans="6:6" x14ac:dyDescent="0.25">
      <c r="F920" s="38"/>
    </row>
    <row r="921" spans="6:6" x14ac:dyDescent="0.25">
      <c r="F921" s="38"/>
    </row>
    <row r="922" spans="6:6" x14ac:dyDescent="0.25">
      <c r="F922" s="38"/>
    </row>
    <row r="923" spans="6:6" x14ac:dyDescent="0.25">
      <c r="F923" s="38"/>
    </row>
    <row r="924" spans="6:6" x14ac:dyDescent="0.25">
      <c r="F924" s="38"/>
    </row>
    <row r="925" spans="6:6" x14ac:dyDescent="0.25">
      <c r="F925" s="38"/>
    </row>
    <row r="926" spans="6:6" x14ac:dyDescent="0.25">
      <c r="F926" s="38"/>
    </row>
    <row r="927" spans="6:6" x14ac:dyDescent="0.25">
      <c r="F927" s="38"/>
    </row>
    <row r="928" spans="6:6" x14ac:dyDescent="0.25">
      <c r="F928" s="38"/>
    </row>
    <row r="929" spans="6:6" x14ac:dyDescent="0.25">
      <c r="F929" s="38"/>
    </row>
    <row r="930" spans="6:6" x14ac:dyDescent="0.25">
      <c r="F930" s="38"/>
    </row>
    <row r="931" spans="6:6" x14ac:dyDescent="0.25">
      <c r="F931" s="38"/>
    </row>
    <row r="932" spans="6:6" x14ac:dyDescent="0.25">
      <c r="F932" s="38"/>
    </row>
    <row r="933" spans="6:6" x14ac:dyDescent="0.25">
      <c r="F933" s="38"/>
    </row>
    <row r="934" spans="6:6" x14ac:dyDescent="0.25">
      <c r="F934" s="38"/>
    </row>
    <row r="935" spans="6:6" x14ac:dyDescent="0.25">
      <c r="F935" s="38"/>
    </row>
    <row r="936" spans="6:6" x14ac:dyDescent="0.25">
      <c r="F936" s="38"/>
    </row>
    <row r="937" spans="6:6" x14ac:dyDescent="0.25">
      <c r="F937" s="38"/>
    </row>
    <row r="938" spans="6:6" x14ac:dyDescent="0.25">
      <c r="F938" s="38"/>
    </row>
    <row r="939" spans="6:6" x14ac:dyDescent="0.25">
      <c r="F939" s="38"/>
    </row>
    <row r="940" spans="6:6" x14ac:dyDescent="0.25">
      <c r="F940" s="38"/>
    </row>
    <row r="941" spans="6:6" x14ac:dyDescent="0.25">
      <c r="F941" s="38"/>
    </row>
    <row r="942" spans="6:6" x14ac:dyDescent="0.25">
      <c r="F942" s="38"/>
    </row>
    <row r="943" spans="6:6" x14ac:dyDescent="0.25">
      <c r="F943" s="38"/>
    </row>
    <row r="944" spans="6:6" x14ac:dyDescent="0.25">
      <c r="F944" s="38"/>
    </row>
    <row r="945" spans="6:6" x14ac:dyDescent="0.25">
      <c r="F945" s="38"/>
    </row>
    <row r="946" spans="6:6" x14ac:dyDescent="0.25">
      <c r="F946" s="38"/>
    </row>
    <row r="947" spans="6:6" x14ac:dyDescent="0.25">
      <c r="F947" s="38"/>
    </row>
    <row r="948" spans="6:6" x14ac:dyDescent="0.25">
      <c r="F948" s="38"/>
    </row>
    <row r="949" spans="6:6" x14ac:dyDescent="0.25">
      <c r="F949" s="38"/>
    </row>
    <row r="950" spans="6:6" x14ac:dyDescent="0.25">
      <c r="F950" s="38"/>
    </row>
    <row r="951" spans="6:6" x14ac:dyDescent="0.25">
      <c r="F951" s="38"/>
    </row>
    <row r="952" spans="6:6" x14ac:dyDescent="0.25">
      <c r="F952" s="38"/>
    </row>
    <row r="953" spans="6:6" x14ac:dyDescent="0.25">
      <c r="F953" s="38"/>
    </row>
    <row r="954" spans="6:6" x14ac:dyDescent="0.25">
      <c r="F954" s="38"/>
    </row>
    <row r="955" spans="6:6" x14ac:dyDescent="0.25">
      <c r="F955" s="38"/>
    </row>
    <row r="956" spans="6:6" x14ac:dyDescent="0.25">
      <c r="F956" s="38"/>
    </row>
    <row r="957" spans="6:6" x14ac:dyDescent="0.25">
      <c r="F957" s="38"/>
    </row>
    <row r="958" spans="6:6" x14ac:dyDescent="0.25">
      <c r="F958" s="38"/>
    </row>
    <row r="959" spans="6:6" x14ac:dyDescent="0.25">
      <c r="F959" s="38"/>
    </row>
    <row r="960" spans="6:6" x14ac:dyDescent="0.25">
      <c r="F960" s="38"/>
    </row>
    <row r="961" spans="6:6" x14ac:dyDescent="0.25">
      <c r="F961" s="38"/>
    </row>
    <row r="962" spans="6:6" x14ac:dyDescent="0.25">
      <c r="F962" s="38"/>
    </row>
    <row r="963" spans="6:6" x14ac:dyDescent="0.25">
      <c r="F963" s="38"/>
    </row>
    <row r="964" spans="6:6" x14ac:dyDescent="0.25">
      <c r="F964" s="38"/>
    </row>
    <row r="965" spans="6:6" x14ac:dyDescent="0.25">
      <c r="F965" s="38"/>
    </row>
    <row r="966" spans="6:6" x14ac:dyDescent="0.25">
      <c r="F966" s="38"/>
    </row>
    <row r="967" spans="6:6" x14ac:dyDescent="0.25">
      <c r="F967" s="38"/>
    </row>
    <row r="968" spans="6:6" x14ac:dyDescent="0.25">
      <c r="F968" s="38"/>
    </row>
    <row r="969" spans="6:6" x14ac:dyDescent="0.25">
      <c r="F969" s="38"/>
    </row>
    <row r="970" spans="6:6" x14ac:dyDescent="0.25">
      <c r="F970" s="38"/>
    </row>
    <row r="971" spans="6:6" x14ac:dyDescent="0.25">
      <c r="F971" s="38"/>
    </row>
    <row r="972" spans="6:6" x14ac:dyDescent="0.25">
      <c r="F972" s="38"/>
    </row>
    <row r="973" spans="6:6" x14ac:dyDescent="0.25">
      <c r="F973" s="38"/>
    </row>
    <row r="974" spans="6:6" x14ac:dyDescent="0.25">
      <c r="F974" s="38"/>
    </row>
    <row r="975" spans="6:6" x14ac:dyDescent="0.25">
      <c r="F975" s="38"/>
    </row>
    <row r="976" spans="6:6" x14ac:dyDescent="0.25">
      <c r="F976" s="38"/>
    </row>
    <row r="977" spans="6:6" x14ac:dyDescent="0.25">
      <c r="F977" s="38"/>
    </row>
    <row r="978" spans="6:6" x14ac:dyDescent="0.25">
      <c r="F978" s="38"/>
    </row>
    <row r="979" spans="6:6" x14ac:dyDescent="0.25">
      <c r="F979" s="38"/>
    </row>
    <row r="980" spans="6:6" x14ac:dyDescent="0.25">
      <c r="F980" s="38"/>
    </row>
    <row r="981" spans="6:6" x14ac:dyDescent="0.25">
      <c r="F981" s="38"/>
    </row>
    <row r="982" spans="6:6" x14ac:dyDescent="0.25">
      <c r="F982" s="38"/>
    </row>
    <row r="983" spans="6:6" x14ac:dyDescent="0.25">
      <c r="F983" s="38"/>
    </row>
    <row r="984" spans="6:6" x14ac:dyDescent="0.25">
      <c r="F984" s="38"/>
    </row>
    <row r="985" spans="6:6" x14ac:dyDescent="0.25">
      <c r="F985" s="38"/>
    </row>
    <row r="986" spans="6:6" x14ac:dyDescent="0.25">
      <c r="F986" s="38"/>
    </row>
    <row r="987" spans="6:6" x14ac:dyDescent="0.25">
      <c r="F987" s="38"/>
    </row>
    <row r="988" spans="6:6" x14ac:dyDescent="0.25">
      <c r="F988" s="38"/>
    </row>
    <row r="989" spans="6:6" x14ac:dyDescent="0.25">
      <c r="F989" s="38"/>
    </row>
    <row r="990" spans="6:6" x14ac:dyDescent="0.25">
      <c r="F990" s="38"/>
    </row>
    <row r="991" spans="6:6" x14ac:dyDescent="0.25">
      <c r="F991" s="38"/>
    </row>
    <row r="992" spans="6:6" x14ac:dyDescent="0.25">
      <c r="F992" s="38"/>
    </row>
    <row r="993" spans="6:6" x14ac:dyDescent="0.25">
      <c r="F993" s="38"/>
    </row>
    <row r="994" spans="6:6" x14ac:dyDescent="0.25">
      <c r="F994" s="38"/>
    </row>
    <row r="995" spans="6:6" x14ac:dyDescent="0.25">
      <c r="F995" s="38"/>
    </row>
    <row r="996" spans="6:6" x14ac:dyDescent="0.25">
      <c r="F996" s="38"/>
    </row>
    <row r="997" spans="6:6" x14ac:dyDescent="0.25">
      <c r="F997" s="38"/>
    </row>
    <row r="998" spans="6:6" x14ac:dyDescent="0.25">
      <c r="F998" s="38"/>
    </row>
    <row r="999" spans="6:6" x14ac:dyDescent="0.25">
      <c r="F999" s="38"/>
    </row>
    <row r="1000" spans="6:6" x14ac:dyDescent="0.25">
      <c r="F1000" s="38"/>
    </row>
    <row r="1001" spans="6:6" x14ac:dyDescent="0.25">
      <c r="F1001" s="38"/>
    </row>
    <row r="1002" spans="6:6" x14ac:dyDescent="0.25">
      <c r="F1002" s="38"/>
    </row>
    <row r="1003" spans="6:6" x14ac:dyDescent="0.25">
      <c r="F1003" s="38"/>
    </row>
    <row r="1004" spans="6:6" x14ac:dyDescent="0.25">
      <c r="F1004" s="38"/>
    </row>
    <row r="1005" spans="6:6" x14ac:dyDescent="0.25">
      <c r="F1005" s="38"/>
    </row>
    <row r="1006" spans="6:6" x14ac:dyDescent="0.25">
      <c r="F1006" s="38"/>
    </row>
    <row r="1007" spans="6:6" x14ac:dyDescent="0.25">
      <c r="F1007" s="38"/>
    </row>
    <row r="1008" spans="6:6" x14ac:dyDescent="0.25">
      <c r="F1008" s="38"/>
    </row>
    <row r="1009" spans="6:6" x14ac:dyDescent="0.25">
      <c r="F1009" s="38"/>
    </row>
    <row r="1010" spans="6:6" x14ac:dyDescent="0.25">
      <c r="F1010" s="38"/>
    </row>
    <row r="1011" spans="6:6" x14ac:dyDescent="0.25">
      <c r="F1011" s="38"/>
    </row>
    <row r="1012" spans="6:6" x14ac:dyDescent="0.25">
      <c r="F1012" s="38"/>
    </row>
    <row r="1013" spans="6:6" x14ac:dyDescent="0.25">
      <c r="F1013" s="38"/>
    </row>
    <row r="1014" spans="6:6" x14ac:dyDescent="0.25">
      <c r="F1014" s="38"/>
    </row>
    <row r="1015" spans="6:6" x14ac:dyDescent="0.25">
      <c r="F1015" s="38"/>
    </row>
    <row r="1016" spans="6:6" x14ac:dyDescent="0.25">
      <c r="F1016" s="38"/>
    </row>
    <row r="1017" spans="6:6" x14ac:dyDescent="0.25">
      <c r="F1017" s="38"/>
    </row>
    <row r="1018" spans="6:6" x14ac:dyDescent="0.25">
      <c r="F1018" s="38"/>
    </row>
    <row r="1019" spans="6:6" x14ac:dyDescent="0.25">
      <c r="F1019" s="38"/>
    </row>
    <row r="1020" spans="6:6" x14ac:dyDescent="0.25">
      <c r="F1020" s="38"/>
    </row>
    <row r="1021" spans="6:6" x14ac:dyDescent="0.25">
      <c r="F1021" s="38"/>
    </row>
    <row r="1022" spans="6:6" x14ac:dyDescent="0.25">
      <c r="F1022" s="38"/>
    </row>
    <row r="1023" spans="6:6" x14ac:dyDescent="0.25">
      <c r="F1023" s="38"/>
    </row>
    <row r="1024" spans="6:6" x14ac:dyDescent="0.25">
      <c r="F1024" s="38"/>
    </row>
    <row r="1025" spans="6:6" x14ac:dyDescent="0.25">
      <c r="F1025" s="38"/>
    </row>
    <row r="1026" spans="6:6" x14ac:dyDescent="0.25">
      <c r="F1026" s="38"/>
    </row>
    <row r="1027" spans="6:6" x14ac:dyDescent="0.25">
      <c r="F1027" s="38"/>
    </row>
    <row r="1028" spans="6:6" x14ac:dyDescent="0.25">
      <c r="F1028" s="38"/>
    </row>
    <row r="1029" spans="6:6" x14ac:dyDescent="0.25">
      <c r="F1029" s="38"/>
    </row>
    <row r="1030" spans="6:6" x14ac:dyDescent="0.25">
      <c r="F1030" s="38"/>
    </row>
    <row r="1031" spans="6:6" x14ac:dyDescent="0.25">
      <c r="F1031" s="38"/>
    </row>
    <row r="1032" spans="6:6" x14ac:dyDescent="0.25">
      <c r="F1032" s="38"/>
    </row>
    <row r="1033" spans="6:6" x14ac:dyDescent="0.25">
      <c r="F1033" s="38"/>
    </row>
    <row r="1034" spans="6:6" x14ac:dyDescent="0.25">
      <c r="F1034" s="38"/>
    </row>
    <row r="1035" spans="6:6" x14ac:dyDescent="0.25">
      <c r="F1035" s="38"/>
    </row>
    <row r="1036" spans="6:6" x14ac:dyDescent="0.25">
      <c r="F1036" s="38"/>
    </row>
    <row r="1037" spans="6:6" x14ac:dyDescent="0.25">
      <c r="F1037" s="38"/>
    </row>
    <row r="1038" spans="6:6" x14ac:dyDescent="0.25">
      <c r="F1038" s="38"/>
    </row>
    <row r="1039" spans="6:6" x14ac:dyDescent="0.25">
      <c r="F1039" s="38"/>
    </row>
    <row r="1040" spans="6:6" x14ac:dyDescent="0.25">
      <c r="F1040" s="38"/>
    </row>
    <row r="1041" spans="6:6" x14ac:dyDescent="0.25">
      <c r="F1041" s="38"/>
    </row>
    <row r="1042" spans="6:6" x14ac:dyDescent="0.25">
      <c r="F1042" s="38"/>
    </row>
    <row r="1043" spans="6:6" x14ac:dyDescent="0.25">
      <c r="F1043" s="38"/>
    </row>
    <row r="1044" spans="6:6" x14ac:dyDescent="0.25">
      <c r="F1044" s="38"/>
    </row>
    <row r="1045" spans="6:6" x14ac:dyDescent="0.25">
      <c r="F1045" s="38"/>
    </row>
    <row r="1046" spans="6:6" x14ac:dyDescent="0.25">
      <c r="F1046" s="38"/>
    </row>
    <row r="1047" spans="6:6" x14ac:dyDescent="0.25">
      <c r="F1047" s="38"/>
    </row>
    <row r="1048" spans="6:6" x14ac:dyDescent="0.25">
      <c r="F1048" s="38"/>
    </row>
    <row r="1049" spans="6:6" x14ac:dyDescent="0.25">
      <c r="F1049" s="38"/>
    </row>
    <row r="1050" spans="6:6" x14ac:dyDescent="0.25">
      <c r="F1050" s="38"/>
    </row>
    <row r="1051" spans="6:6" x14ac:dyDescent="0.25">
      <c r="F1051" s="38"/>
    </row>
    <row r="1052" spans="6:6" x14ac:dyDescent="0.25">
      <c r="F1052" s="38"/>
    </row>
    <row r="1053" spans="6:6" x14ac:dyDescent="0.25">
      <c r="F1053" s="38"/>
    </row>
    <row r="1054" spans="6:6" x14ac:dyDescent="0.25">
      <c r="F1054" s="38"/>
    </row>
    <row r="1055" spans="6:6" x14ac:dyDescent="0.25">
      <c r="F1055" s="38"/>
    </row>
    <row r="1056" spans="6:6" x14ac:dyDescent="0.25">
      <c r="F1056" s="38"/>
    </row>
    <row r="1057" spans="6:6" x14ac:dyDescent="0.25">
      <c r="F1057" s="38"/>
    </row>
    <row r="1058" spans="6:6" x14ac:dyDescent="0.25">
      <c r="F1058" s="38"/>
    </row>
    <row r="1059" spans="6:6" x14ac:dyDescent="0.25">
      <c r="F1059" s="38"/>
    </row>
    <row r="1060" spans="6:6" x14ac:dyDescent="0.25">
      <c r="F1060" s="38"/>
    </row>
    <row r="1061" spans="6:6" x14ac:dyDescent="0.25">
      <c r="F1061" s="38"/>
    </row>
    <row r="1062" spans="6:6" x14ac:dyDescent="0.25">
      <c r="F1062" s="38"/>
    </row>
    <row r="1063" spans="6:6" x14ac:dyDescent="0.25">
      <c r="F1063" s="38"/>
    </row>
    <row r="1064" spans="6:6" x14ac:dyDescent="0.25">
      <c r="F1064" s="38"/>
    </row>
    <row r="1065" spans="6:6" x14ac:dyDescent="0.25">
      <c r="F1065" s="38"/>
    </row>
    <row r="1066" spans="6:6" x14ac:dyDescent="0.25">
      <c r="F1066" s="38"/>
    </row>
    <row r="1067" spans="6:6" x14ac:dyDescent="0.25">
      <c r="F1067" s="38"/>
    </row>
    <row r="1068" spans="6:6" x14ac:dyDescent="0.25">
      <c r="F1068" s="38"/>
    </row>
    <row r="1069" spans="6:6" x14ac:dyDescent="0.25">
      <c r="F1069" s="38"/>
    </row>
    <row r="1070" spans="6:6" x14ac:dyDescent="0.25">
      <c r="F1070" s="38"/>
    </row>
    <row r="1071" spans="6:6" x14ac:dyDescent="0.25">
      <c r="F1071" s="38"/>
    </row>
    <row r="1072" spans="6:6" x14ac:dyDescent="0.25">
      <c r="F1072" s="38"/>
    </row>
    <row r="1073" spans="6:6" x14ac:dyDescent="0.25">
      <c r="F1073" s="38"/>
    </row>
    <row r="1074" spans="6:6" x14ac:dyDescent="0.25">
      <c r="F1074" s="38"/>
    </row>
    <row r="1075" spans="6:6" x14ac:dyDescent="0.25">
      <c r="F1075" s="38"/>
    </row>
    <row r="1076" spans="6:6" x14ac:dyDescent="0.25">
      <c r="F1076" s="38"/>
    </row>
    <row r="1077" spans="6:6" x14ac:dyDescent="0.25">
      <c r="F1077" s="38"/>
    </row>
    <row r="1078" spans="6:6" x14ac:dyDescent="0.25">
      <c r="F1078" s="38"/>
    </row>
    <row r="1079" spans="6:6" x14ac:dyDescent="0.25">
      <c r="F1079" s="38"/>
    </row>
    <row r="1080" spans="6:6" x14ac:dyDescent="0.25">
      <c r="F1080" s="38"/>
    </row>
    <row r="1081" spans="6:6" x14ac:dyDescent="0.25">
      <c r="F1081" s="38"/>
    </row>
    <row r="1082" spans="6:6" x14ac:dyDescent="0.25">
      <c r="F1082" s="38"/>
    </row>
    <row r="1083" spans="6:6" x14ac:dyDescent="0.25">
      <c r="F1083" s="38"/>
    </row>
    <row r="1084" spans="6:6" x14ac:dyDescent="0.25">
      <c r="F1084" s="38"/>
    </row>
    <row r="1085" spans="6:6" x14ac:dyDescent="0.25">
      <c r="F1085" s="38"/>
    </row>
    <row r="1086" spans="6:6" x14ac:dyDescent="0.25">
      <c r="F1086" s="38"/>
    </row>
    <row r="1087" spans="6:6" x14ac:dyDescent="0.25">
      <c r="F1087" s="38"/>
    </row>
    <row r="1088" spans="6:6" x14ac:dyDescent="0.25">
      <c r="F1088" s="38"/>
    </row>
    <row r="1089" spans="6:6" x14ac:dyDescent="0.25">
      <c r="F1089" s="38"/>
    </row>
    <row r="1090" spans="6:6" x14ac:dyDescent="0.25">
      <c r="F1090" s="38"/>
    </row>
    <row r="1091" spans="6:6" x14ac:dyDescent="0.25">
      <c r="F1091" s="38"/>
    </row>
    <row r="1092" spans="6:6" x14ac:dyDescent="0.25">
      <c r="F1092" s="38"/>
    </row>
    <row r="1093" spans="6:6" x14ac:dyDescent="0.25">
      <c r="F1093" s="38"/>
    </row>
    <row r="1094" spans="6:6" x14ac:dyDescent="0.25">
      <c r="F1094" s="38"/>
    </row>
    <row r="1095" spans="6:6" x14ac:dyDescent="0.25">
      <c r="F1095" s="38"/>
    </row>
    <row r="1096" spans="6:6" x14ac:dyDescent="0.25">
      <c r="F1096" s="38"/>
    </row>
    <row r="1097" spans="6:6" x14ac:dyDescent="0.25">
      <c r="F1097" s="38"/>
    </row>
    <row r="1098" spans="6:6" x14ac:dyDescent="0.25">
      <c r="F1098" s="38"/>
    </row>
    <row r="1099" spans="6:6" x14ac:dyDescent="0.25">
      <c r="F1099" s="38"/>
    </row>
    <row r="1100" spans="6:6" x14ac:dyDescent="0.25">
      <c r="F1100" s="38"/>
    </row>
    <row r="1101" spans="6:6" x14ac:dyDescent="0.25">
      <c r="F1101" s="38"/>
    </row>
    <row r="1102" spans="6:6" x14ac:dyDescent="0.25">
      <c r="F1102" s="38"/>
    </row>
    <row r="1103" spans="6:6" x14ac:dyDescent="0.25">
      <c r="F1103" s="38"/>
    </row>
    <row r="1104" spans="6:6" x14ac:dyDescent="0.25">
      <c r="F1104" s="38"/>
    </row>
    <row r="1105" spans="6:6" x14ac:dyDescent="0.25">
      <c r="F1105" s="38"/>
    </row>
    <row r="1106" spans="6:6" x14ac:dyDescent="0.25">
      <c r="F1106" s="38"/>
    </row>
    <row r="1107" spans="6:6" x14ac:dyDescent="0.25">
      <c r="F1107" s="38"/>
    </row>
    <row r="1108" spans="6:6" x14ac:dyDescent="0.25">
      <c r="F1108" s="38"/>
    </row>
    <row r="1109" spans="6:6" x14ac:dyDescent="0.25">
      <c r="F1109" s="38"/>
    </row>
    <row r="1110" spans="6:6" x14ac:dyDescent="0.25">
      <c r="F1110" s="38"/>
    </row>
    <row r="1111" spans="6:6" x14ac:dyDescent="0.25">
      <c r="F1111" s="38"/>
    </row>
    <row r="1112" spans="6:6" x14ac:dyDescent="0.25">
      <c r="F1112" s="38"/>
    </row>
    <row r="1113" spans="6:6" x14ac:dyDescent="0.25">
      <c r="F1113" s="38"/>
    </row>
    <row r="1114" spans="6:6" x14ac:dyDescent="0.25">
      <c r="F1114" s="38"/>
    </row>
    <row r="1115" spans="6:6" x14ac:dyDescent="0.25">
      <c r="F1115" s="38"/>
    </row>
    <row r="1116" spans="6:6" x14ac:dyDescent="0.25">
      <c r="F1116" s="38"/>
    </row>
    <row r="1117" spans="6:6" x14ac:dyDescent="0.25">
      <c r="F1117" s="38"/>
    </row>
    <row r="1118" spans="6:6" x14ac:dyDescent="0.25">
      <c r="F1118" s="38"/>
    </row>
    <row r="1119" spans="6:6" x14ac:dyDescent="0.25">
      <c r="F1119" s="38"/>
    </row>
    <row r="1120" spans="6:6" x14ac:dyDescent="0.25">
      <c r="F1120" s="38"/>
    </row>
    <row r="1121" spans="6:6" x14ac:dyDescent="0.25">
      <c r="F1121" s="38"/>
    </row>
    <row r="1122" spans="6:6" x14ac:dyDescent="0.25">
      <c r="F1122" s="38"/>
    </row>
    <row r="1123" spans="6:6" x14ac:dyDescent="0.25">
      <c r="F1123" s="38"/>
    </row>
    <row r="1124" spans="6:6" x14ac:dyDescent="0.25">
      <c r="F1124" s="38"/>
    </row>
    <row r="1125" spans="6:6" x14ac:dyDescent="0.25">
      <c r="F1125" s="38"/>
    </row>
    <row r="1126" spans="6:6" x14ac:dyDescent="0.25">
      <c r="F1126" s="38"/>
    </row>
    <row r="1127" spans="6:6" x14ac:dyDescent="0.25">
      <c r="F1127" s="38"/>
    </row>
    <row r="1128" spans="6:6" x14ac:dyDescent="0.25">
      <c r="F1128" s="38"/>
    </row>
    <row r="1129" spans="6:6" x14ac:dyDescent="0.25">
      <c r="F1129" s="38"/>
    </row>
    <row r="1130" spans="6:6" x14ac:dyDescent="0.25">
      <c r="F1130" s="38"/>
    </row>
    <row r="1131" spans="6:6" x14ac:dyDescent="0.25">
      <c r="F1131" s="38"/>
    </row>
    <row r="1132" spans="6:6" x14ac:dyDescent="0.25">
      <c r="F1132" s="38"/>
    </row>
    <row r="1133" spans="6:6" x14ac:dyDescent="0.25">
      <c r="F1133" s="38"/>
    </row>
    <row r="1134" spans="6:6" x14ac:dyDescent="0.25">
      <c r="F1134" s="38"/>
    </row>
    <row r="1135" spans="6:6" x14ac:dyDescent="0.25">
      <c r="F1135" s="38"/>
    </row>
    <row r="1136" spans="6:6" x14ac:dyDescent="0.25">
      <c r="F1136" s="38"/>
    </row>
    <row r="1137" spans="6:6" x14ac:dyDescent="0.25">
      <c r="F1137" s="38"/>
    </row>
    <row r="1138" spans="6:6" x14ac:dyDescent="0.25">
      <c r="F1138" s="38"/>
    </row>
    <row r="1139" spans="6:6" x14ac:dyDescent="0.25">
      <c r="F1139" s="38"/>
    </row>
    <row r="1140" spans="6:6" x14ac:dyDescent="0.25">
      <c r="F1140" s="38"/>
    </row>
    <row r="1141" spans="6:6" x14ac:dyDescent="0.25">
      <c r="F1141" s="38"/>
    </row>
    <row r="1142" spans="6:6" x14ac:dyDescent="0.25">
      <c r="F1142" s="38"/>
    </row>
    <row r="1143" spans="6:6" x14ac:dyDescent="0.25">
      <c r="F1143" s="38"/>
    </row>
    <row r="1144" spans="6:6" x14ac:dyDescent="0.25">
      <c r="F1144" s="38"/>
    </row>
    <row r="1145" spans="6:6" x14ac:dyDescent="0.25">
      <c r="F1145" s="38"/>
    </row>
    <row r="1146" spans="6:6" x14ac:dyDescent="0.25">
      <c r="F1146" s="38"/>
    </row>
    <row r="1147" spans="6:6" x14ac:dyDescent="0.25">
      <c r="F1147" s="38"/>
    </row>
    <row r="1148" spans="6:6" x14ac:dyDescent="0.25">
      <c r="F1148" s="38"/>
    </row>
    <row r="1149" spans="6:6" x14ac:dyDescent="0.25">
      <c r="F1149" s="38"/>
    </row>
    <row r="1150" spans="6:6" x14ac:dyDescent="0.25">
      <c r="F1150" s="38"/>
    </row>
    <row r="1151" spans="6:6" x14ac:dyDescent="0.25">
      <c r="F1151" s="38"/>
    </row>
    <row r="1152" spans="6:6" x14ac:dyDescent="0.25">
      <c r="F1152" s="38"/>
    </row>
    <row r="1153" spans="6:6" x14ac:dyDescent="0.25">
      <c r="F1153" s="38"/>
    </row>
    <row r="1154" spans="6:6" x14ac:dyDescent="0.25">
      <c r="F1154" s="38"/>
    </row>
    <row r="1155" spans="6:6" x14ac:dyDescent="0.25">
      <c r="F1155" s="38"/>
    </row>
    <row r="1156" spans="6:6" x14ac:dyDescent="0.25">
      <c r="F1156" s="38"/>
    </row>
    <row r="1157" spans="6:6" x14ac:dyDescent="0.25">
      <c r="F1157" s="38"/>
    </row>
    <row r="1158" spans="6:6" x14ac:dyDescent="0.25">
      <c r="F1158" s="38"/>
    </row>
    <row r="1159" spans="6:6" x14ac:dyDescent="0.25">
      <c r="F1159" s="38"/>
    </row>
    <row r="1160" spans="6:6" x14ac:dyDescent="0.25">
      <c r="F1160" s="38"/>
    </row>
    <row r="1161" spans="6:6" x14ac:dyDescent="0.25">
      <c r="F1161" s="38"/>
    </row>
    <row r="1162" spans="6:6" x14ac:dyDescent="0.25">
      <c r="F1162" s="38"/>
    </row>
    <row r="1163" spans="6:6" x14ac:dyDescent="0.25">
      <c r="F1163" s="38"/>
    </row>
    <row r="1164" spans="6:6" x14ac:dyDescent="0.25">
      <c r="F1164" s="38"/>
    </row>
    <row r="1165" spans="6:6" x14ac:dyDescent="0.25">
      <c r="F1165" s="38"/>
    </row>
    <row r="1166" spans="6:6" x14ac:dyDescent="0.25">
      <c r="F1166" s="38"/>
    </row>
    <row r="1167" spans="6:6" x14ac:dyDescent="0.25">
      <c r="F1167" s="38"/>
    </row>
    <row r="1168" spans="6:6" x14ac:dyDescent="0.25">
      <c r="F1168" s="38"/>
    </row>
    <row r="1169" spans="6:6" x14ac:dyDescent="0.25">
      <c r="F1169" s="38"/>
    </row>
    <row r="1170" spans="6:6" x14ac:dyDescent="0.25">
      <c r="F1170" s="38"/>
    </row>
    <row r="1171" spans="6:6" x14ac:dyDescent="0.25">
      <c r="F1171" s="38"/>
    </row>
    <row r="1172" spans="6:6" x14ac:dyDescent="0.25">
      <c r="F1172" s="38"/>
    </row>
    <row r="1173" spans="6:6" x14ac:dyDescent="0.25">
      <c r="F1173" s="38"/>
    </row>
    <row r="1174" spans="6:6" x14ac:dyDescent="0.25">
      <c r="F1174" s="38"/>
    </row>
    <row r="1175" spans="6:6" x14ac:dyDescent="0.25">
      <c r="F1175" s="38"/>
    </row>
    <row r="1176" spans="6:6" x14ac:dyDescent="0.25">
      <c r="F1176" s="38"/>
    </row>
    <row r="1177" spans="6:6" x14ac:dyDescent="0.25">
      <c r="F1177" s="38"/>
    </row>
    <row r="1178" spans="6:6" x14ac:dyDescent="0.25">
      <c r="F1178" s="38"/>
    </row>
    <row r="1179" spans="6:6" x14ac:dyDescent="0.25">
      <c r="F1179" s="38"/>
    </row>
    <row r="1180" spans="6:6" x14ac:dyDescent="0.25">
      <c r="F1180" s="38"/>
    </row>
    <row r="1181" spans="6:6" x14ac:dyDescent="0.25">
      <c r="F1181" s="38"/>
    </row>
    <row r="1182" spans="6:6" x14ac:dyDescent="0.25">
      <c r="F1182" s="38"/>
    </row>
    <row r="1183" spans="6:6" x14ac:dyDescent="0.25">
      <c r="F1183" s="38"/>
    </row>
    <row r="1184" spans="6:6" x14ac:dyDescent="0.25">
      <c r="F1184" s="38"/>
    </row>
    <row r="1185" spans="6:6" x14ac:dyDescent="0.25">
      <c r="F1185" s="38"/>
    </row>
    <row r="1186" spans="6:6" x14ac:dyDescent="0.25">
      <c r="F1186" s="38"/>
    </row>
    <row r="1187" spans="6:6" x14ac:dyDescent="0.25">
      <c r="F1187" s="38"/>
    </row>
    <row r="1188" spans="6:6" x14ac:dyDescent="0.25">
      <c r="F1188" s="38"/>
    </row>
    <row r="1189" spans="6:6" x14ac:dyDescent="0.25">
      <c r="F1189" s="38"/>
    </row>
    <row r="1190" spans="6:6" x14ac:dyDescent="0.25">
      <c r="F1190" s="38"/>
    </row>
    <row r="1191" spans="6:6" x14ac:dyDescent="0.25">
      <c r="F1191" s="38"/>
    </row>
    <row r="1192" spans="6:6" x14ac:dyDescent="0.25">
      <c r="F1192" s="38"/>
    </row>
    <row r="1193" spans="6:6" x14ac:dyDescent="0.25">
      <c r="F1193" s="38"/>
    </row>
    <row r="1194" spans="6:6" x14ac:dyDescent="0.25">
      <c r="F1194" s="38"/>
    </row>
    <row r="1195" spans="6:6" x14ac:dyDescent="0.25">
      <c r="F1195" s="38"/>
    </row>
    <row r="1196" spans="6:6" x14ac:dyDescent="0.25">
      <c r="F1196" s="38"/>
    </row>
    <row r="1197" spans="6:6" x14ac:dyDescent="0.25">
      <c r="F1197" s="38"/>
    </row>
    <row r="1198" spans="6:6" x14ac:dyDescent="0.25">
      <c r="F1198" s="38"/>
    </row>
    <row r="1199" spans="6:6" x14ac:dyDescent="0.25">
      <c r="F1199" s="38"/>
    </row>
    <row r="1200" spans="6:6" x14ac:dyDescent="0.25">
      <c r="F1200" s="38"/>
    </row>
    <row r="1201" spans="6:6" x14ac:dyDescent="0.25">
      <c r="F1201" s="38"/>
    </row>
    <row r="1202" spans="6:6" x14ac:dyDescent="0.25">
      <c r="F1202" s="38"/>
    </row>
    <row r="1203" spans="6:6" x14ac:dyDescent="0.25">
      <c r="F1203" s="38"/>
    </row>
    <row r="1204" spans="6:6" x14ac:dyDescent="0.25">
      <c r="F1204" s="38"/>
    </row>
    <row r="1205" spans="6:6" x14ac:dyDescent="0.25">
      <c r="F1205" s="38"/>
    </row>
    <row r="1206" spans="6:6" x14ac:dyDescent="0.25">
      <c r="F1206" s="38"/>
    </row>
    <row r="1207" spans="6:6" x14ac:dyDescent="0.25">
      <c r="F1207" s="38"/>
    </row>
    <row r="1208" spans="6:6" x14ac:dyDescent="0.25">
      <c r="F1208" s="38"/>
    </row>
    <row r="1209" spans="6:6" x14ac:dyDescent="0.25">
      <c r="F1209" s="38"/>
    </row>
    <row r="1210" spans="6:6" x14ac:dyDescent="0.25">
      <c r="F1210" s="38"/>
    </row>
    <row r="1211" spans="6:6" x14ac:dyDescent="0.25">
      <c r="F1211" s="38"/>
    </row>
    <row r="1212" spans="6:6" x14ac:dyDescent="0.25">
      <c r="F1212" s="38"/>
    </row>
    <row r="1213" spans="6:6" x14ac:dyDescent="0.25">
      <c r="F1213" s="38"/>
    </row>
    <row r="1214" spans="6:6" x14ac:dyDescent="0.25">
      <c r="F1214" s="38"/>
    </row>
    <row r="1215" spans="6:6" x14ac:dyDescent="0.25">
      <c r="F1215" s="38"/>
    </row>
    <row r="1216" spans="6:6" x14ac:dyDescent="0.25">
      <c r="F1216" s="38"/>
    </row>
    <row r="1217" spans="6:6" x14ac:dyDescent="0.25">
      <c r="F1217" s="38"/>
    </row>
    <row r="1218" spans="6:6" x14ac:dyDescent="0.25">
      <c r="F1218" s="38"/>
    </row>
    <row r="1219" spans="6:6" x14ac:dyDescent="0.25">
      <c r="F1219" s="38"/>
    </row>
    <row r="1220" spans="6:6" x14ac:dyDescent="0.25">
      <c r="F1220" s="38"/>
    </row>
    <row r="1221" spans="6:6" x14ac:dyDescent="0.25">
      <c r="F1221" s="38"/>
    </row>
    <row r="1222" spans="6:6" x14ac:dyDescent="0.25">
      <c r="F1222" s="38"/>
    </row>
    <row r="1223" spans="6:6" x14ac:dyDescent="0.25">
      <c r="F1223" s="38"/>
    </row>
    <row r="1224" spans="6:6" x14ac:dyDescent="0.25">
      <c r="F1224" s="38"/>
    </row>
    <row r="1225" spans="6:6" x14ac:dyDescent="0.25">
      <c r="F1225" s="38"/>
    </row>
    <row r="1226" spans="6:6" x14ac:dyDescent="0.25">
      <c r="F1226" s="38"/>
    </row>
    <row r="1227" spans="6:6" x14ac:dyDescent="0.25">
      <c r="F1227" s="38"/>
    </row>
    <row r="1228" spans="6:6" x14ac:dyDescent="0.25">
      <c r="F1228" s="38"/>
    </row>
    <row r="1229" spans="6:6" x14ac:dyDescent="0.25">
      <c r="F1229" s="38"/>
    </row>
    <row r="1230" spans="6:6" x14ac:dyDescent="0.25">
      <c r="F1230" s="38"/>
    </row>
    <row r="1231" spans="6:6" x14ac:dyDescent="0.25">
      <c r="F1231" s="38"/>
    </row>
    <row r="1232" spans="6:6" x14ac:dyDescent="0.25">
      <c r="F1232" s="38"/>
    </row>
    <row r="1233" spans="6:6" x14ac:dyDescent="0.25">
      <c r="F1233" s="38"/>
    </row>
    <row r="1234" spans="6:6" x14ac:dyDescent="0.25">
      <c r="F1234" s="38"/>
    </row>
    <row r="1235" spans="6:6" x14ac:dyDescent="0.25">
      <c r="F1235" s="38"/>
    </row>
    <row r="1236" spans="6:6" x14ac:dyDescent="0.25">
      <c r="F1236" s="38"/>
    </row>
    <row r="1237" spans="6:6" x14ac:dyDescent="0.25">
      <c r="F1237" s="38"/>
    </row>
    <row r="1238" spans="6:6" x14ac:dyDescent="0.25">
      <c r="F1238" s="38"/>
    </row>
    <row r="1239" spans="6:6" x14ac:dyDescent="0.25">
      <c r="F1239" s="38"/>
    </row>
    <row r="1240" spans="6:6" x14ac:dyDescent="0.25">
      <c r="F1240" s="38"/>
    </row>
    <row r="1241" spans="6:6" x14ac:dyDescent="0.25">
      <c r="F1241" s="38"/>
    </row>
    <row r="1242" spans="6:6" x14ac:dyDescent="0.25">
      <c r="F1242" s="38"/>
    </row>
    <row r="1243" spans="6:6" x14ac:dyDescent="0.25">
      <c r="F1243" s="38"/>
    </row>
    <row r="1244" spans="6:6" x14ac:dyDescent="0.25">
      <c r="F1244" s="38"/>
    </row>
    <row r="1245" spans="6:6" x14ac:dyDescent="0.25">
      <c r="F1245" s="38"/>
    </row>
    <row r="1246" spans="6:6" x14ac:dyDescent="0.25">
      <c r="F1246" s="38"/>
    </row>
    <row r="1247" spans="6:6" x14ac:dyDescent="0.25">
      <c r="F1247" s="38"/>
    </row>
    <row r="1248" spans="6:6" x14ac:dyDescent="0.25">
      <c r="F1248" s="38"/>
    </row>
    <row r="1249" spans="6:6" x14ac:dyDescent="0.25">
      <c r="F1249" s="38"/>
    </row>
    <row r="1250" spans="6:6" x14ac:dyDescent="0.25">
      <c r="F1250" s="38"/>
    </row>
  </sheetData>
  <mergeCells count="1">
    <mergeCell ref="DD3:DF3"/>
  </mergeCells>
  <phoneticPr fontId="0" type="noConversion"/>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75" x14ac:dyDescent="0.25"/>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E3" sqref="E3"/>
    </sheetView>
  </sheetViews>
  <sheetFormatPr defaultRowHeight="15.75" x14ac:dyDescent="0.25"/>
  <cols>
    <col min="1" max="1" width="15" customWidth="1"/>
    <col min="3" max="3" width="26.75" customWidth="1"/>
    <col min="4" max="4" width="10.5" customWidth="1"/>
    <col min="5" max="5" width="13.625" customWidth="1"/>
    <col min="6" max="6" width="12.125" customWidth="1"/>
  </cols>
  <sheetData>
    <row r="2" spans="1:5" x14ac:dyDescent="0.25">
      <c r="A2" s="3" t="s">
        <v>24</v>
      </c>
      <c r="B2" s="3"/>
      <c r="C2" s="3" t="s">
        <v>25</v>
      </c>
      <c r="E2" s="3" t="s">
        <v>26</v>
      </c>
    </row>
    <row r="3" spans="1:5" x14ac:dyDescent="0.25">
      <c r="A3" s="39">
        <f>Pool_Cash_Flows!U6</f>
        <v>123421756.89799923</v>
      </c>
      <c r="B3" s="39"/>
      <c r="C3" s="39">
        <v>826521655.79518902</v>
      </c>
      <c r="D3" s="39"/>
      <c r="E3" s="42">
        <v>830875156.48000002</v>
      </c>
    </row>
    <row r="4" spans="1:5" x14ac:dyDescent="0.25">
      <c r="A4" s="39">
        <f>Pool_Cash_Flows!U7</f>
        <v>126197314.52336623</v>
      </c>
      <c r="B4" s="39"/>
      <c r="C4" s="39">
        <v>852848470.30771053</v>
      </c>
      <c r="D4" s="39"/>
      <c r="E4" s="39"/>
    </row>
    <row r="5" spans="1:5" x14ac:dyDescent="0.25">
      <c r="A5" s="39">
        <f>Pool_Cash_Flows!U8</f>
        <v>126352921.83227625</v>
      </c>
      <c r="B5" s="39"/>
      <c r="C5" s="39">
        <v>855774433.80043614</v>
      </c>
      <c r="D5" s="39"/>
      <c r="E5" s="39"/>
    </row>
    <row r="6" spans="1:5" x14ac:dyDescent="0.25">
      <c r="A6" s="39">
        <f>Pool_Cash_Flows!U9</f>
        <v>125381171.79653861</v>
      </c>
      <c r="B6" s="39"/>
      <c r="C6" s="39">
        <v>828250296.63988304</v>
      </c>
      <c r="D6" s="39"/>
      <c r="E6" s="39"/>
    </row>
    <row r="7" spans="1:5" x14ac:dyDescent="0.25">
      <c r="A7" s="39">
        <f>Pool_Cash_Flows!U10</f>
        <v>124317287.03342381</v>
      </c>
      <c r="B7" s="39"/>
      <c r="C7" s="39">
        <v>829125515.12233937</v>
      </c>
      <c r="D7" s="39"/>
      <c r="E7" s="39"/>
    </row>
    <row r="8" spans="1:5" x14ac:dyDescent="0.25">
      <c r="A8" s="39">
        <f>Pool_Cash_Flows!U11</f>
        <v>123266446.21662761</v>
      </c>
      <c r="B8" s="39"/>
      <c r="C8" s="39">
        <v>839162707.07159019</v>
      </c>
      <c r="D8" s="39"/>
      <c r="E8" s="39"/>
    </row>
    <row r="9" spans="1:5" x14ac:dyDescent="0.25">
      <c r="A9" s="39">
        <f>Pool_Cash_Flows!U12</f>
        <v>122228810.76654896</v>
      </c>
      <c r="B9" s="39"/>
      <c r="C9" s="39">
        <v>841847454.02567482</v>
      </c>
      <c r="D9" s="39"/>
      <c r="E9" s="39"/>
    </row>
    <row r="10" spans="1:5" x14ac:dyDescent="0.25">
      <c r="A10" s="39">
        <f>Pool_Cash_Flows!U13</f>
        <v>121204530.22810404</v>
      </c>
      <c r="B10" s="39"/>
      <c r="C10" s="39">
        <v>835630615.10930204</v>
      </c>
      <c r="D10" s="39"/>
      <c r="E10" s="39"/>
    </row>
    <row r="11" spans="1:5" x14ac:dyDescent="0.25">
      <c r="A11" s="39">
        <f>Pool_Cash_Flows!U14</f>
        <v>120193771.32809967</v>
      </c>
      <c r="B11" s="39"/>
      <c r="C11" s="39">
        <v>833784827.92433035</v>
      </c>
      <c r="D11" s="39"/>
      <c r="E11" s="39"/>
    </row>
    <row r="12" spans="1:5" x14ac:dyDescent="0.25">
      <c r="A12" s="39">
        <f>Pool_Cash_Flows!U15</f>
        <v>119196719.10558031</v>
      </c>
      <c r="B12" s="39"/>
      <c r="C12" s="39">
        <v>837349185.47128046</v>
      </c>
      <c r="D12" s="39"/>
      <c r="E12" s="39"/>
    </row>
    <row r="13" spans="1:5" x14ac:dyDescent="0.25">
      <c r="A13" s="39">
        <f>Pool_Cash_Flows!U16</f>
        <v>118213578.12106811</v>
      </c>
      <c r="B13" s="39"/>
      <c r="C13" s="39">
        <v>828609474.3607105</v>
      </c>
      <c r="D13" s="39"/>
      <c r="E13" s="39"/>
    </row>
    <row r="14" spans="1:5" x14ac:dyDescent="0.25">
      <c r="A14" s="39">
        <f>Pool_Cash_Flows!U17</f>
        <v>117244573.75015947</v>
      </c>
      <c r="B14" s="39"/>
      <c r="C14" s="39">
        <v>839178006.56414378</v>
      </c>
      <c r="D14" s="39"/>
      <c r="E14" s="39"/>
    </row>
    <row r="15" spans="1:5" x14ac:dyDescent="0.25">
      <c r="A15" s="39">
        <f>Pool_Cash_Flows!U18</f>
        <v>116289953.56732063</v>
      </c>
      <c r="B15" s="39"/>
      <c r="C15" s="39">
        <v>831871784.63182902</v>
      </c>
      <c r="D15" s="39"/>
      <c r="E15" s="39"/>
    </row>
    <row r="16" spans="1:5" x14ac:dyDescent="0.25">
      <c r="A16" s="39">
        <f>Pool_Cash_Flows!U19</f>
        <v>115349988.82613143</v>
      </c>
      <c r="B16" s="39"/>
      <c r="C16" s="39">
        <v>848943888.6109184</v>
      </c>
      <c r="D16" s="39"/>
      <c r="E16" s="39"/>
    </row>
    <row r="17" spans="1:5" x14ac:dyDescent="0.25">
      <c r="A17" s="39">
        <f>Pool_Cash_Flows!U20</f>
        <v>114424976.04265516</v>
      </c>
      <c r="B17" s="39"/>
      <c r="C17" s="39">
        <v>822302611.11238718</v>
      </c>
      <c r="D17" s="39"/>
      <c r="E17" s="39"/>
    </row>
    <row r="18" spans="1:5" x14ac:dyDescent="0.25">
      <c r="A18" s="39">
        <f>Pool_Cash_Flows!U21</f>
        <v>113515238.68908167</v>
      </c>
      <c r="B18" s="39"/>
      <c r="C18" s="39">
        <v>816586808.71416557</v>
      </c>
      <c r="D18" s="39"/>
      <c r="E18" s="39"/>
    </row>
    <row r="19" spans="1:5" x14ac:dyDescent="0.25">
      <c r="A19" s="39">
        <f>Pool_Cash_Flows!U22</f>
        <v>112621129.00528082</v>
      </c>
      <c r="B19" s="39"/>
      <c r="C19" s="39">
        <v>840627153.94065404</v>
      </c>
      <c r="D19" s="39"/>
      <c r="E19" s="39"/>
    </row>
    <row r="20" spans="1:5" x14ac:dyDescent="0.25">
      <c r="A20" s="39">
        <f>Pool_Cash_Flows!U23</f>
        <v>111743029.93643522</v>
      </c>
      <c r="B20" s="39"/>
      <c r="C20" s="39">
        <v>836658985.33636761</v>
      </c>
      <c r="D20" s="39"/>
      <c r="E20" s="39"/>
    </row>
    <row r="21" spans="1:5" x14ac:dyDescent="0.25">
      <c r="A21" s="39">
        <f>Pool_Cash_Flows!U24</f>
        <v>110881357.20548877</v>
      </c>
      <c r="B21" s="39"/>
      <c r="C21" s="39">
        <v>826292539.84692729</v>
      </c>
      <c r="D21" s="39"/>
      <c r="E21" s="39"/>
    </row>
    <row r="22" spans="1:5" x14ac:dyDescent="0.25">
      <c r="A22" s="39">
        <f>Pool_Cash_Flows!U25</f>
        <v>110036561.52974927</v>
      </c>
      <c r="B22" s="39"/>
      <c r="C22" s="39">
        <v>829252727.72944963</v>
      </c>
      <c r="D22" s="39"/>
      <c r="E22" s="39"/>
    </row>
    <row r="23" spans="1:5" x14ac:dyDescent="0.25">
      <c r="A23" s="39">
        <f>Pool_Cash_Flows!U26</f>
        <v>109209130.99163523</v>
      </c>
      <c r="B23" s="39"/>
      <c r="C23" s="39">
        <v>814146315.7495569</v>
      </c>
      <c r="D23" s="39"/>
      <c r="E23" s="39"/>
    </row>
    <row r="24" spans="1:5" x14ac:dyDescent="0.25">
      <c r="A24" s="39">
        <f>Pool_Cash_Flows!U27</f>
        <v>108399593.57424606</v>
      </c>
      <c r="B24" s="39"/>
      <c r="C24" s="39">
        <v>845949960.59790313</v>
      </c>
      <c r="D24" s="39"/>
      <c r="E24" s="39"/>
    </row>
    <row r="25" spans="1:5" x14ac:dyDescent="0.25">
      <c r="A25" s="39">
        <f>Pool_Cash_Flows!U28</f>
        <v>107608519.87317701</v>
      </c>
      <c r="B25" s="39"/>
      <c r="C25" s="39">
        <v>853840680.58116221</v>
      </c>
      <c r="D25" s="39"/>
      <c r="E25" s="39"/>
    </row>
    <row r="26" spans="1:5" x14ac:dyDescent="0.25">
      <c r="A26" s="39">
        <f>Pool_Cash_Flows!U29</f>
        <v>106836525.99679166</v>
      </c>
      <c r="B26" s="39"/>
      <c r="C26" s="39">
        <v>812573263.55250371</v>
      </c>
      <c r="D26" s="39"/>
      <c r="E26" s="39"/>
    </row>
    <row r="27" spans="1:5" x14ac:dyDescent="0.25">
      <c r="A27" s="39">
        <f>Pool_Cash_Flows!U30</f>
        <v>106084276.66800998</v>
      </c>
      <c r="B27" s="39"/>
      <c r="C27" s="39">
        <v>824998715.57957733</v>
      </c>
      <c r="D27" s="39"/>
      <c r="E27" s="39"/>
    </row>
    <row r="28" spans="1:5" x14ac:dyDescent="0.25">
      <c r="A28" s="39">
        <f>Pool_Cash_Flows!U31</f>
        <v>105352488.54157703</v>
      </c>
      <c r="B28" s="39"/>
      <c r="C28" s="39">
        <v>818810239.75184357</v>
      </c>
      <c r="D28" s="39"/>
      <c r="E28" s="39"/>
    </row>
    <row r="29" spans="1:5" x14ac:dyDescent="0.25">
      <c r="A29" s="39">
        <f>Pool_Cash_Flows!U32</f>
        <v>104641933.75174659</v>
      </c>
      <c r="B29" s="39"/>
      <c r="C29" s="39">
        <v>816059473.43497753</v>
      </c>
      <c r="D29" s="39"/>
      <c r="E29" s="39"/>
    </row>
    <row r="30" spans="1:5" x14ac:dyDescent="0.25">
      <c r="A30" s="39">
        <f>Pool_Cash_Flows!U33</f>
        <v>103953443.70634274</v>
      </c>
      <c r="B30" s="39"/>
      <c r="C30" s="39">
        <v>826434869.14051497</v>
      </c>
      <c r="D30" s="39"/>
      <c r="E30" s="39"/>
    </row>
    <row r="31" spans="1:5" x14ac:dyDescent="0.25">
      <c r="A31" s="39">
        <f>Pool_Cash_Flows!U34</f>
        <v>103287913.14427811</v>
      </c>
      <c r="B31" s="39"/>
      <c r="C31" s="39">
        <v>839816920.63076162</v>
      </c>
      <c r="D31" s="39"/>
      <c r="E31" s="39"/>
    </row>
    <row r="32" spans="1:5" x14ac:dyDescent="0.25">
      <c r="A32" s="39">
        <f>Pool_Cash_Flows!U35</f>
        <v>102646304.47478497</v>
      </c>
      <c r="B32" s="39"/>
      <c r="C32" s="39">
        <v>830053456.05306005</v>
      </c>
      <c r="D32" s="39"/>
      <c r="E32" s="39"/>
    </row>
    <row r="33" spans="1:3" x14ac:dyDescent="0.25">
      <c r="C33">
        <v>832705142.85265887</v>
      </c>
    </row>
    <row r="34" spans="1:3" x14ac:dyDescent="0.25">
      <c r="A34" s="39"/>
      <c r="C34">
        <v>819308242.65858829</v>
      </c>
    </row>
    <row r="35" spans="1:3" x14ac:dyDescent="0.25">
      <c r="C35">
        <v>835266922.98141575</v>
      </c>
    </row>
    <row r="36" spans="1:3" x14ac:dyDescent="0.25">
      <c r="C36">
        <v>835300246.45004797</v>
      </c>
    </row>
    <row r="37" spans="1:3" x14ac:dyDescent="0.25">
      <c r="C37">
        <v>832573268.43843913</v>
      </c>
    </row>
    <row r="38" spans="1:3" x14ac:dyDescent="0.25">
      <c r="C38">
        <v>806498283.85275936</v>
      </c>
    </row>
    <row r="39" spans="1:3" x14ac:dyDescent="0.25">
      <c r="C39">
        <v>825650451.3134532</v>
      </c>
    </row>
    <row r="40" spans="1:3" x14ac:dyDescent="0.25">
      <c r="C40">
        <v>833960598.43098152</v>
      </c>
    </row>
    <row r="41" spans="1:3" x14ac:dyDescent="0.25">
      <c r="C41">
        <v>838608739.92069411</v>
      </c>
    </row>
    <row r="42" spans="1:3" x14ac:dyDescent="0.25">
      <c r="C42">
        <v>813977450.79665184</v>
      </c>
    </row>
    <row r="43" spans="1:3" x14ac:dyDescent="0.25">
      <c r="C43">
        <v>817691475.22721398</v>
      </c>
    </row>
    <row r="44" spans="1:3" x14ac:dyDescent="0.25">
      <c r="C44">
        <v>805967741.94976711</v>
      </c>
    </row>
    <row r="45" spans="1:3" x14ac:dyDescent="0.25">
      <c r="C45">
        <v>807056153.40388751</v>
      </c>
    </row>
    <row r="46" spans="1:3" x14ac:dyDescent="0.25">
      <c r="C46">
        <v>845821811.19978976</v>
      </c>
    </row>
    <row r="47" spans="1:3" x14ac:dyDescent="0.25">
      <c r="C47">
        <v>823602116.77964437</v>
      </c>
    </row>
    <row r="48" spans="1:3" x14ac:dyDescent="0.25">
      <c r="C48">
        <v>845391834.79124331</v>
      </c>
    </row>
    <row r="49" spans="3:3" x14ac:dyDescent="0.25">
      <c r="C49">
        <v>830466735.43782485</v>
      </c>
    </row>
    <row r="50" spans="3:3" x14ac:dyDescent="0.25">
      <c r="C50">
        <v>830148311.3016628</v>
      </c>
    </row>
    <row r="51" spans="3:3" x14ac:dyDescent="0.25">
      <c r="C51">
        <v>845089153.92297661</v>
      </c>
    </row>
    <row r="52" spans="3:3" x14ac:dyDescent="0.25">
      <c r="C52">
        <v>836007220.00169492</v>
      </c>
    </row>
    <row r="53" spans="3:3" x14ac:dyDescent="0.25">
      <c r="C53">
        <v>826335267.13903999</v>
      </c>
    </row>
    <row r="54" spans="3:3" x14ac:dyDescent="0.25">
      <c r="C54">
        <v>815687034.01637447</v>
      </c>
    </row>
    <row r="55" spans="3:3" x14ac:dyDescent="0.25">
      <c r="C55">
        <v>829874653.88057923</v>
      </c>
    </row>
    <row r="56" spans="3:3" x14ac:dyDescent="0.25">
      <c r="C56">
        <v>816989800.31995666</v>
      </c>
    </row>
    <row r="57" spans="3:3" x14ac:dyDescent="0.25">
      <c r="C57">
        <v>829309928.20333731</v>
      </c>
    </row>
    <row r="58" spans="3:3" x14ac:dyDescent="0.25">
      <c r="C58">
        <v>844836126.29903066</v>
      </c>
    </row>
    <row r="59" spans="3:3" x14ac:dyDescent="0.25">
      <c r="C59">
        <v>838967215.42053187</v>
      </c>
    </row>
    <row r="60" spans="3:3" x14ac:dyDescent="0.25">
      <c r="C60">
        <v>841073149.17565191</v>
      </c>
    </row>
    <row r="61" spans="3:3" x14ac:dyDescent="0.25">
      <c r="C61">
        <v>811752594.68525648</v>
      </c>
    </row>
    <row r="62" spans="3:3" x14ac:dyDescent="0.25">
      <c r="C62">
        <v>825455059.70640254</v>
      </c>
    </row>
    <row r="63" spans="3:3" x14ac:dyDescent="0.25">
      <c r="C63">
        <v>848495392.27003407</v>
      </c>
    </row>
    <row r="64" spans="3:3" x14ac:dyDescent="0.25">
      <c r="C64">
        <v>824375883.74773228</v>
      </c>
    </row>
    <row r="65" spans="3:3" x14ac:dyDescent="0.25">
      <c r="C65">
        <v>832202756.30431306</v>
      </c>
    </row>
    <row r="66" spans="3:3" x14ac:dyDescent="0.25">
      <c r="C66">
        <v>821725845.73293853</v>
      </c>
    </row>
    <row r="67" spans="3:3" x14ac:dyDescent="0.25">
      <c r="C67">
        <v>830404738.45800114</v>
      </c>
    </row>
    <row r="68" spans="3:3" x14ac:dyDescent="0.25">
      <c r="C68">
        <v>826793067.32495248</v>
      </c>
    </row>
    <row r="69" spans="3:3" x14ac:dyDescent="0.25">
      <c r="C69">
        <v>828348137.38541031</v>
      </c>
    </row>
    <row r="70" spans="3:3" x14ac:dyDescent="0.25">
      <c r="C70">
        <v>826140972.05615735</v>
      </c>
    </row>
    <row r="71" spans="3:3" x14ac:dyDescent="0.25">
      <c r="C71">
        <v>833575365.63938463</v>
      </c>
    </row>
    <row r="72" spans="3:3" x14ac:dyDescent="0.25">
      <c r="C72">
        <v>843645538.59023309</v>
      </c>
    </row>
    <row r="73" spans="3:3" x14ac:dyDescent="0.25">
      <c r="C73">
        <v>825105593.58211672</v>
      </c>
    </row>
    <row r="74" spans="3:3" x14ac:dyDescent="0.25">
      <c r="C74">
        <v>842656397.56028831</v>
      </c>
    </row>
    <row r="75" spans="3:3" x14ac:dyDescent="0.25">
      <c r="C75">
        <v>843201046.45811164</v>
      </c>
    </row>
    <row r="76" spans="3:3" x14ac:dyDescent="0.25">
      <c r="C76">
        <v>842460375.14201164</v>
      </c>
    </row>
    <row r="77" spans="3:3" x14ac:dyDescent="0.25">
      <c r="C77">
        <v>849243200.24310267</v>
      </c>
    </row>
    <row r="78" spans="3:3" x14ac:dyDescent="0.25">
      <c r="C78">
        <v>832971967.93110561</v>
      </c>
    </row>
    <row r="79" spans="3:3" x14ac:dyDescent="0.25">
      <c r="C79">
        <v>834905153.79221094</v>
      </c>
    </row>
    <row r="80" spans="3:3" x14ac:dyDescent="0.25">
      <c r="C80">
        <v>829004588.09209669</v>
      </c>
    </row>
    <row r="81" spans="3:3" x14ac:dyDescent="0.25">
      <c r="C81">
        <v>837404435.73327613</v>
      </c>
    </row>
    <row r="82" spans="3:3" x14ac:dyDescent="0.25">
      <c r="C82">
        <v>825085947.2148596</v>
      </c>
    </row>
    <row r="83" spans="3:3" x14ac:dyDescent="0.25">
      <c r="C83">
        <v>833596215.30298519</v>
      </c>
    </row>
    <row r="84" spans="3:3" x14ac:dyDescent="0.25">
      <c r="C84">
        <v>827350900.00969338</v>
      </c>
    </row>
    <row r="85" spans="3:3" x14ac:dyDescent="0.25">
      <c r="C85">
        <v>849857508.37663794</v>
      </c>
    </row>
    <row r="86" spans="3:3" x14ac:dyDescent="0.25">
      <c r="C86">
        <v>809227437.73016143</v>
      </c>
    </row>
    <row r="87" spans="3:3" x14ac:dyDescent="0.25">
      <c r="C87">
        <v>836052981.83660674</v>
      </c>
    </row>
    <row r="88" spans="3:3" x14ac:dyDescent="0.25">
      <c r="C88">
        <v>836566684.22250772</v>
      </c>
    </row>
    <row r="89" spans="3:3" x14ac:dyDescent="0.25">
      <c r="C89">
        <v>835899349.35493779</v>
      </c>
    </row>
    <row r="90" spans="3:3" x14ac:dyDescent="0.25">
      <c r="C90">
        <v>820226071.03932166</v>
      </c>
    </row>
    <row r="91" spans="3:3" x14ac:dyDescent="0.25">
      <c r="C91">
        <v>808337559.68238139</v>
      </c>
    </row>
    <row r="92" spans="3:3" x14ac:dyDescent="0.25">
      <c r="C92">
        <v>837134955.90953767</v>
      </c>
    </row>
    <row r="93" spans="3:3" x14ac:dyDescent="0.25">
      <c r="C93">
        <v>833383396.34795928</v>
      </c>
    </row>
    <row r="94" spans="3:3" x14ac:dyDescent="0.25">
      <c r="C94">
        <v>842958418.43000793</v>
      </c>
    </row>
    <row r="95" spans="3:3" x14ac:dyDescent="0.25">
      <c r="C95">
        <v>826207031.6433785</v>
      </c>
    </row>
    <row r="96" spans="3:3" x14ac:dyDescent="0.25">
      <c r="C96">
        <v>830018613.21224797</v>
      </c>
    </row>
    <row r="97" spans="3:3" x14ac:dyDescent="0.25">
      <c r="C97">
        <v>838884829.90912819</v>
      </c>
    </row>
    <row r="98" spans="3:3" x14ac:dyDescent="0.25">
      <c r="C98">
        <v>825510228.25327539</v>
      </c>
    </row>
    <row r="99" spans="3:3" x14ac:dyDescent="0.25">
      <c r="C99">
        <v>829139576.37995422</v>
      </c>
    </row>
    <row r="100" spans="3:3" x14ac:dyDescent="0.25">
      <c r="C100">
        <v>847328649.09697604</v>
      </c>
    </row>
    <row r="101" spans="3:3" x14ac:dyDescent="0.25">
      <c r="C101">
        <v>825364192.90242207</v>
      </c>
    </row>
    <row r="102" spans="3:3" x14ac:dyDescent="0.25">
      <c r="C102">
        <v>792056772.83398569</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75" x14ac:dyDescent="0.25"/>
  <cols>
    <col min="1" max="1" width="22.5" customWidth="1"/>
  </cols>
  <sheetData>
    <row r="1" spans="1:2" x14ac:dyDescent="0.25">
      <c r="B1" s="3" t="s">
        <v>11</v>
      </c>
    </row>
    <row r="2" spans="1:2" x14ac:dyDescent="0.25">
      <c r="A2" s="3" t="s">
        <v>9</v>
      </c>
    </row>
    <row r="3" spans="1:2" x14ac:dyDescent="0.25">
      <c r="A3" s="29">
        <f>Data!A14</f>
        <v>100</v>
      </c>
    </row>
    <row r="40" spans="2:31" x14ac:dyDescent="0.25">
      <c r="B40">
        <f t="shared" ref="B40:K49" ca="1" si="0">RAND()</f>
        <v>4.4787695607057809E-2</v>
      </c>
      <c r="C40">
        <f t="shared" ca="1" si="0"/>
        <v>3.2769927776764796E-2</v>
      </c>
      <c r="D40">
        <f t="shared" ca="1" si="0"/>
        <v>0.58159265277749483</v>
      </c>
      <c r="E40">
        <f t="shared" ca="1" si="0"/>
        <v>0.41730681861854979</v>
      </c>
      <c r="F40">
        <f t="shared" ca="1" si="0"/>
        <v>0.42675959472748382</v>
      </c>
      <c r="G40">
        <f t="shared" ca="1" si="0"/>
        <v>0.97375169866558675</v>
      </c>
      <c r="H40">
        <f t="shared" ca="1" si="0"/>
        <v>0.72047270386912388</v>
      </c>
      <c r="I40">
        <f t="shared" ca="1" si="0"/>
        <v>0.65914969409468172</v>
      </c>
      <c r="J40">
        <f t="shared" ca="1" si="0"/>
        <v>0.37943669918481771</v>
      </c>
      <c r="K40">
        <f t="shared" ca="1" si="0"/>
        <v>0.89249242538429741</v>
      </c>
      <c r="L40">
        <f t="shared" ref="L40:U49" ca="1" si="1">RAND()</f>
        <v>0.72463915746109198</v>
      </c>
      <c r="M40">
        <f t="shared" ca="1" si="1"/>
        <v>0.59072531434247644</v>
      </c>
      <c r="N40">
        <f t="shared" ca="1" si="1"/>
        <v>0.65231436700074763</v>
      </c>
      <c r="O40">
        <f t="shared" ca="1" si="1"/>
        <v>0.95951949774635992</v>
      </c>
      <c r="P40">
        <f t="shared" ca="1" si="1"/>
        <v>0.58820366485060038</v>
      </c>
      <c r="Q40">
        <f t="shared" ca="1" si="1"/>
        <v>0.61036318874502093</v>
      </c>
      <c r="R40">
        <f t="shared" ca="1" si="1"/>
        <v>0.96328266329179768</v>
      </c>
      <c r="S40">
        <f t="shared" ca="1" si="1"/>
        <v>0.28202341468926706</v>
      </c>
      <c r="T40">
        <f t="shared" ca="1" si="1"/>
        <v>0.42175651119180219</v>
      </c>
      <c r="U40">
        <f t="shared" ca="1" si="1"/>
        <v>9.2680015223622014E-2</v>
      </c>
      <c r="V40">
        <f t="shared" ref="V40:AE49" ca="1" si="2">RAND()</f>
        <v>0.8567234856954713</v>
      </c>
      <c r="W40">
        <f t="shared" ca="1" si="2"/>
        <v>0.12561301257363766</v>
      </c>
      <c r="X40">
        <f t="shared" ca="1" si="2"/>
        <v>0.76284637878144523</v>
      </c>
      <c r="Y40">
        <f t="shared" ca="1" si="2"/>
        <v>0.39848808872607488</v>
      </c>
      <c r="Z40">
        <f t="shared" ca="1" si="2"/>
        <v>0.97120325436195154</v>
      </c>
      <c r="AA40">
        <f t="shared" ca="1" si="2"/>
        <v>0.40431319379435515</v>
      </c>
      <c r="AB40">
        <f t="shared" ca="1" si="2"/>
        <v>0.29866540944850772</v>
      </c>
      <c r="AC40">
        <f t="shared" ca="1" si="2"/>
        <v>0.7177565765613938</v>
      </c>
      <c r="AD40">
        <f t="shared" ca="1" si="2"/>
        <v>0.92938666424768979</v>
      </c>
      <c r="AE40">
        <f t="shared" ca="1" si="2"/>
        <v>0.91780043373019526</v>
      </c>
    </row>
    <row r="41" spans="2:31" x14ac:dyDescent="0.25">
      <c r="B41">
        <f t="shared" ca="1" si="0"/>
        <v>0.17011571870825071</v>
      </c>
      <c r="C41">
        <f t="shared" ca="1" si="0"/>
        <v>0.79125942253525183</v>
      </c>
      <c r="D41">
        <f t="shared" ca="1" si="0"/>
        <v>0.14322166097368244</v>
      </c>
      <c r="E41">
        <f t="shared" ca="1" si="0"/>
        <v>1.8321137833313683E-2</v>
      </c>
      <c r="F41">
        <f t="shared" ca="1" si="0"/>
        <v>0.33630047796943624</v>
      </c>
      <c r="G41">
        <f t="shared" ca="1" si="0"/>
        <v>4.5018325371954937E-2</v>
      </c>
      <c r="H41">
        <f t="shared" ca="1" si="0"/>
        <v>0.873824833654961</v>
      </c>
      <c r="I41">
        <f t="shared" ca="1" si="0"/>
        <v>0.5932860704443188</v>
      </c>
      <c r="J41">
        <f t="shared" ca="1" si="0"/>
        <v>0.15562386305574222</v>
      </c>
      <c r="K41">
        <f t="shared" ca="1" si="0"/>
        <v>7.5139425400983173E-2</v>
      </c>
      <c r="L41">
        <f t="shared" ca="1" si="1"/>
        <v>0.1188131363838103</v>
      </c>
      <c r="M41">
        <f t="shared" ca="1" si="1"/>
        <v>0.92891838775444291</v>
      </c>
      <c r="N41">
        <f t="shared" ca="1" si="1"/>
        <v>1.9724833661312946E-2</v>
      </c>
      <c r="O41">
        <f t="shared" ca="1" si="1"/>
        <v>0.58291501861660333</v>
      </c>
      <c r="P41">
        <f t="shared" ca="1" si="1"/>
        <v>8.668888993163798E-2</v>
      </c>
      <c r="Q41">
        <f t="shared" ca="1" si="1"/>
        <v>6.3830094887479039E-2</v>
      </c>
      <c r="R41">
        <f t="shared" ca="1" si="1"/>
        <v>0.42336345617502164</v>
      </c>
      <c r="S41">
        <f t="shared" ca="1" si="1"/>
        <v>3.3012120604436923E-2</v>
      </c>
      <c r="T41">
        <f t="shared" ca="1" si="1"/>
        <v>0.58322183943800066</v>
      </c>
      <c r="U41">
        <f t="shared" ca="1" si="1"/>
        <v>0.20470134353318786</v>
      </c>
      <c r="V41">
        <f t="shared" ca="1" si="2"/>
        <v>6.06856098506805E-2</v>
      </c>
      <c r="W41">
        <f t="shared" ca="1" si="2"/>
        <v>0.76324705820281546</v>
      </c>
      <c r="X41">
        <f t="shared" ca="1" si="2"/>
        <v>0.21082903167276273</v>
      </c>
      <c r="Y41">
        <f t="shared" ca="1" si="2"/>
        <v>3.4110528666293938E-2</v>
      </c>
      <c r="Z41">
        <f t="shared" ca="1" si="2"/>
        <v>0.45950746192125713</v>
      </c>
      <c r="AA41">
        <f t="shared" ca="1" si="2"/>
        <v>0.87386703802687316</v>
      </c>
      <c r="AB41">
        <f t="shared" ca="1" si="2"/>
        <v>0.19974162916587179</v>
      </c>
      <c r="AC41">
        <f t="shared" ca="1" si="2"/>
        <v>0.99256576872305935</v>
      </c>
      <c r="AD41">
        <f t="shared" ca="1" si="2"/>
        <v>0.93257114741561176</v>
      </c>
      <c r="AE41">
        <f t="shared" ca="1" si="2"/>
        <v>0.41398240954560794</v>
      </c>
    </row>
    <row r="42" spans="2:31" x14ac:dyDescent="0.25">
      <c r="B42">
        <f t="shared" ca="1" si="0"/>
        <v>0.83761354805106869</v>
      </c>
      <c r="C42">
        <f t="shared" ca="1" si="0"/>
        <v>0.29392386585358427</v>
      </c>
      <c r="D42">
        <f t="shared" ca="1" si="0"/>
        <v>6.8127746346182017E-2</v>
      </c>
      <c r="E42">
        <f t="shared" ca="1" si="0"/>
        <v>0.25158912541964629</v>
      </c>
      <c r="F42">
        <f t="shared" ca="1" si="0"/>
        <v>0.88667551798446387</v>
      </c>
      <c r="G42">
        <f t="shared" ca="1" si="0"/>
        <v>0.33710165446675333</v>
      </c>
      <c r="H42">
        <f t="shared" ca="1" si="0"/>
        <v>0.49792544289323559</v>
      </c>
      <c r="I42">
        <f t="shared" ca="1" si="0"/>
        <v>0.10612835744251026</v>
      </c>
      <c r="J42">
        <f t="shared" ca="1" si="0"/>
        <v>0.46552232983987807</v>
      </c>
      <c r="K42">
        <f t="shared" ca="1" si="0"/>
        <v>0.68519032637509825</v>
      </c>
      <c r="L42">
        <f t="shared" ca="1" si="1"/>
        <v>0.30480336659468232</v>
      </c>
      <c r="M42">
        <f t="shared" ca="1" si="1"/>
        <v>0.7883202806604821</v>
      </c>
      <c r="N42">
        <f t="shared" ca="1" si="1"/>
        <v>0.78348202762250896</v>
      </c>
      <c r="O42">
        <f t="shared" ca="1" si="1"/>
        <v>0.85119358059542027</v>
      </c>
      <c r="P42">
        <f t="shared" ca="1" si="1"/>
        <v>0.1605376098748188</v>
      </c>
      <c r="Q42">
        <f t="shared" ca="1" si="1"/>
        <v>0.54861513192239841</v>
      </c>
      <c r="R42">
        <f t="shared" ca="1" si="1"/>
        <v>2.7526452309532878E-2</v>
      </c>
      <c r="S42">
        <f t="shared" ca="1" si="1"/>
        <v>0.84297079721538637</v>
      </c>
      <c r="T42">
        <f t="shared" ca="1" si="1"/>
        <v>0.87645164889494098</v>
      </c>
      <c r="U42">
        <f t="shared" ca="1" si="1"/>
        <v>9.1402619351277359E-2</v>
      </c>
      <c r="V42">
        <f t="shared" ca="1" si="2"/>
        <v>0.93309032436812456</v>
      </c>
      <c r="W42">
        <f t="shared" ca="1" si="2"/>
        <v>0.36256203679099563</v>
      </c>
      <c r="X42">
        <f t="shared" ca="1" si="2"/>
        <v>0.55128309082952764</v>
      </c>
      <c r="Y42">
        <f t="shared" ca="1" si="2"/>
        <v>0.88680785623570202</v>
      </c>
      <c r="Z42">
        <f t="shared" ca="1" si="2"/>
        <v>0.58076320953632377</v>
      </c>
      <c r="AA42">
        <f t="shared" ca="1" si="2"/>
        <v>0.36517355016897834</v>
      </c>
      <c r="AB42">
        <f t="shared" ca="1" si="2"/>
        <v>0.74474634421649211</v>
      </c>
      <c r="AC42">
        <f t="shared" ca="1" si="2"/>
        <v>7.448665302354307E-2</v>
      </c>
      <c r="AD42">
        <f t="shared" ca="1" si="2"/>
        <v>0.89123950307026001</v>
      </c>
      <c r="AE42">
        <f t="shared" ca="1" si="2"/>
        <v>0.22601363532258123</v>
      </c>
    </row>
    <row r="43" spans="2:31" x14ac:dyDescent="0.25">
      <c r="B43">
        <f t="shared" ca="1" si="0"/>
        <v>0.96996382106051549</v>
      </c>
      <c r="C43">
        <f t="shared" ca="1" si="0"/>
        <v>0.75295373554842282</v>
      </c>
      <c r="D43">
        <f t="shared" ca="1" si="0"/>
        <v>0.47719597054633422</v>
      </c>
      <c r="E43">
        <f t="shared" ca="1" si="0"/>
        <v>0.30793868943799474</v>
      </c>
      <c r="F43">
        <f t="shared" ca="1" si="0"/>
        <v>0.94736754013740332</v>
      </c>
      <c r="G43">
        <f t="shared" ca="1" si="0"/>
        <v>3.6323800075362733E-2</v>
      </c>
      <c r="H43">
        <f t="shared" ca="1" si="0"/>
        <v>0.75051674949598568</v>
      </c>
      <c r="I43">
        <f t="shared" ca="1" si="0"/>
        <v>2.1335830337999795E-2</v>
      </c>
      <c r="J43">
        <f t="shared" ca="1" si="0"/>
        <v>0.6981783941381059</v>
      </c>
      <c r="K43">
        <f t="shared" ca="1" si="0"/>
        <v>0.24218377470666308</v>
      </c>
      <c r="L43">
        <f t="shared" ca="1" si="1"/>
        <v>0.46808174898428945</v>
      </c>
      <c r="M43">
        <f t="shared" ca="1" si="1"/>
        <v>0.44356549788707711</v>
      </c>
      <c r="N43">
        <f t="shared" ca="1" si="1"/>
        <v>0.23411386197921669</v>
      </c>
      <c r="O43">
        <f t="shared" ca="1" si="1"/>
        <v>0.85154493298665912</v>
      </c>
      <c r="P43">
        <f t="shared" ca="1" si="1"/>
        <v>0.8892821726843485</v>
      </c>
      <c r="Q43">
        <f t="shared" ca="1" si="1"/>
        <v>7.4908660540951466E-2</v>
      </c>
      <c r="R43">
        <f t="shared" ca="1" si="1"/>
        <v>0.68586331144084522</v>
      </c>
      <c r="S43">
        <f t="shared" ca="1" si="1"/>
        <v>0.23994242300289592</v>
      </c>
      <c r="T43">
        <f t="shared" ca="1" si="1"/>
        <v>0.71367769223327593</v>
      </c>
      <c r="U43">
        <f t="shared" ca="1" si="1"/>
        <v>0.32730906737524013</v>
      </c>
      <c r="V43">
        <f t="shared" ca="1" si="2"/>
        <v>0.76968903187734194</v>
      </c>
      <c r="W43">
        <f t="shared" ca="1" si="2"/>
        <v>0.32426009184725357</v>
      </c>
      <c r="X43">
        <f t="shared" ca="1" si="2"/>
        <v>0.23817461898908943</v>
      </c>
      <c r="Y43">
        <f t="shared" ca="1" si="2"/>
        <v>0.38621595027176348</v>
      </c>
      <c r="Z43">
        <f t="shared" ca="1" si="2"/>
        <v>0.29621982373997269</v>
      </c>
      <c r="AA43">
        <f t="shared" ca="1" si="2"/>
        <v>0.18634404773686386</v>
      </c>
      <c r="AB43">
        <f t="shared" ca="1" si="2"/>
        <v>0.14702932665184165</v>
      </c>
      <c r="AC43">
        <f t="shared" ca="1" si="2"/>
        <v>0.21361732026541613</v>
      </c>
      <c r="AD43">
        <f t="shared" ca="1" si="2"/>
        <v>0.50290217801855874</v>
      </c>
      <c r="AE43">
        <f t="shared" ca="1" si="2"/>
        <v>0.43990342889502276</v>
      </c>
    </row>
    <row r="44" spans="2:31" x14ac:dyDescent="0.25">
      <c r="B44">
        <f t="shared" ca="1" si="0"/>
        <v>0.68702052504112565</v>
      </c>
      <c r="C44">
        <f t="shared" ca="1" si="0"/>
        <v>0.88743261312748611</v>
      </c>
      <c r="D44">
        <f t="shared" ca="1" si="0"/>
        <v>0.30462031418522834</v>
      </c>
      <c r="E44">
        <f t="shared" ca="1" si="0"/>
        <v>8.146759935996184E-2</v>
      </c>
      <c r="F44">
        <f t="shared" ca="1" si="0"/>
        <v>0.20067917122486101</v>
      </c>
      <c r="G44">
        <f t="shared" ca="1" si="0"/>
        <v>0.82832597008158282</v>
      </c>
      <c r="H44">
        <f t="shared" ca="1" si="0"/>
        <v>0.243928011299265</v>
      </c>
      <c r="I44">
        <f t="shared" ca="1" si="0"/>
        <v>0.58802897882204452</v>
      </c>
      <c r="J44">
        <f t="shared" ca="1" si="0"/>
        <v>0.20938567375815315</v>
      </c>
      <c r="K44">
        <f t="shared" ca="1" si="0"/>
        <v>8.6956324068196533E-2</v>
      </c>
      <c r="L44">
        <f t="shared" ca="1" si="1"/>
        <v>0.4942343579395243</v>
      </c>
      <c r="M44">
        <f t="shared" ca="1" si="1"/>
        <v>0.81277699901822009</v>
      </c>
      <c r="N44">
        <f t="shared" ca="1" si="1"/>
        <v>0.7030446441298257</v>
      </c>
      <c r="O44">
        <f t="shared" ca="1" si="1"/>
        <v>0.29014272657001627</v>
      </c>
      <c r="P44">
        <f t="shared" ca="1" si="1"/>
        <v>0.25028803744288464</v>
      </c>
      <c r="Q44">
        <f t="shared" ca="1" si="1"/>
        <v>0.49435281142831106</v>
      </c>
      <c r="R44">
        <f t="shared" ca="1" si="1"/>
        <v>9.5640263294107353E-2</v>
      </c>
      <c r="S44">
        <f t="shared" ca="1" si="1"/>
        <v>0.81945670637035883</v>
      </c>
      <c r="T44">
        <f t="shared" ca="1" si="1"/>
        <v>0.65488322265618271</v>
      </c>
      <c r="U44">
        <f t="shared" ca="1" si="1"/>
        <v>3.6294018554389185E-2</v>
      </c>
      <c r="V44">
        <f t="shared" ca="1" si="2"/>
        <v>0.14314478841447453</v>
      </c>
      <c r="W44">
        <f t="shared" ca="1" si="2"/>
        <v>0.65491618142637353</v>
      </c>
      <c r="X44">
        <f t="shared" ca="1" si="2"/>
        <v>0.4731130831057353</v>
      </c>
      <c r="Y44">
        <f t="shared" ca="1" si="2"/>
        <v>0.92793623725517826</v>
      </c>
      <c r="Z44">
        <f t="shared" ca="1" si="2"/>
        <v>0.30391167999564761</v>
      </c>
      <c r="AA44">
        <f t="shared" ca="1" si="2"/>
        <v>0.91091463035128761</v>
      </c>
      <c r="AB44">
        <f t="shared" ca="1" si="2"/>
        <v>0.47089905179007752</v>
      </c>
      <c r="AC44">
        <f t="shared" ca="1" si="2"/>
        <v>0.39082166500883719</v>
      </c>
      <c r="AD44">
        <f t="shared" ca="1" si="2"/>
        <v>0.96916602124681894</v>
      </c>
      <c r="AE44">
        <f t="shared" ca="1" si="2"/>
        <v>0.76395049781297697</v>
      </c>
    </row>
    <row r="45" spans="2:31" x14ac:dyDescent="0.25">
      <c r="B45">
        <f t="shared" ca="1" si="0"/>
        <v>0.70772351323671856</v>
      </c>
      <c r="C45">
        <f t="shared" ca="1" si="0"/>
        <v>0.45540132333909344</v>
      </c>
      <c r="D45">
        <f t="shared" ca="1" si="0"/>
        <v>0.59976011346332747</v>
      </c>
      <c r="E45">
        <f t="shared" ca="1" si="0"/>
        <v>0.5602676339592163</v>
      </c>
      <c r="F45">
        <f t="shared" ca="1" si="0"/>
        <v>0.94698594243294565</v>
      </c>
      <c r="G45">
        <f t="shared" ca="1" si="0"/>
        <v>0.79530960787520955</v>
      </c>
      <c r="H45">
        <f t="shared" ca="1" si="0"/>
        <v>0.24647021511127942</v>
      </c>
      <c r="I45">
        <f t="shared" ca="1" si="0"/>
        <v>0.88036199401436832</v>
      </c>
      <c r="J45">
        <f t="shared" ca="1" si="0"/>
        <v>0.73828215405702213</v>
      </c>
      <c r="K45">
        <f t="shared" ca="1" si="0"/>
        <v>0.65701323237491671</v>
      </c>
      <c r="L45">
        <f t="shared" ca="1" si="1"/>
        <v>0.70068686347952092</v>
      </c>
      <c r="M45">
        <f t="shared" ca="1" si="1"/>
        <v>0.51649418184130735</v>
      </c>
      <c r="N45">
        <f t="shared" ca="1" si="1"/>
        <v>0.10358468253557085</v>
      </c>
      <c r="O45">
        <f t="shared" ca="1" si="1"/>
        <v>0.62803098031590832</v>
      </c>
      <c r="P45">
        <f t="shared" ca="1" si="1"/>
        <v>0.67125717380921657</v>
      </c>
      <c r="Q45">
        <f t="shared" ca="1" si="1"/>
        <v>0.77715710520046932</v>
      </c>
      <c r="R45">
        <f t="shared" ca="1" si="1"/>
        <v>0.23292595765249979</v>
      </c>
      <c r="S45">
        <f t="shared" ca="1" si="1"/>
        <v>0.49689660920045337</v>
      </c>
      <c r="T45">
        <f t="shared" ca="1" si="1"/>
        <v>3.8416207067426988E-2</v>
      </c>
      <c r="U45">
        <f t="shared" ca="1" si="1"/>
        <v>0.75998646667417447</v>
      </c>
      <c r="V45">
        <f t="shared" ca="1" si="2"/>
        <v>0.72106187348199513</v>
      </c>
      <c r="W45">
        <f t="shared" ca="1" si="2"/>
        <v>6.9902223284134202E-2</v>
      </c>
      <c r="X45">
        <f t="shared" ca="1" si="2"/>
        <v>0.92331316314258061</v>
      </c>
      <c r="Y45">
        <f t="shared" ca="1" si="2"/>
        <v>0.8763580069405501</v>
      </c>
      <c r="Z45">
        <f t="shared" ca="1" si="2"/>
        <v>0.59053711750401594</v>
      </c>
      <c r="AA45">
        <f t="shared" ca="1" si="2"/>
        <v>2.6105204166327667E-2</v>
      </c>
      <c r="AB45">
        <f t="shared" ca="1" si="2"/>
        <v>0.94682972998718729</v>
      </c>
      <c r="AC45">
        <f t="shared" ca="1" si="2"/>
        <v>0.81231397034212272</v>
      </c>
      <c r="AD45">
        <f t="shared" ca="1" si="2"/>
        <v>0.76047255747585196</v>
      </c>
      <c r="AE45">
        <f t="shared" ca="1" si="2"/>
        <v>0.14545862392398695</v>
      </c>
    </row>
    <row r="46" spans="2:31" x14ac:dyDescent="0.25">
      <c r="B46">
        <f t="shared" ca="1" si="0"/>
        <v>8.9597203097843803E-2</v>
      </c>
      <c r="C46">
        <f t="shared" ca="1" si="0"/>
        <v>0.43039184097373973</v>
      </c>
      <c r="D46">
        <f t="shared" ca="1" si="0"/>
        <v>0.86846747427359472</v>
      </c>
      <c r="E46">
        <f t="shared" ca="1" si="0"/>
        <v>0.19454812549376577</v>
      </c>
      <c r="F46">
        <f t="shared" ca="1" si="0"/>
        <v>0.50188201009321798</v>
      </c>
      <c r="G46">
        <f t="shared" ca="1" si="0"/>
        <v>0.7702159204775576</v>
      </c>
      <c r="H46">
        <f t="shared" ca="1" si="0"/>
        <v>0.45072384573062596</v>
      </c>
      <c r="I46">
        <f t="shared" ca="1" si="0"/>
        <v>0.44061087433517265</v>
      </c>
      <c r="J46">
        <f t="shared" ca="1" si="0"/>
        <v>0.90532830504778894</v>
      </c>
      <c r="K46">
        <f t="shared" ca="1" si="0"/>
        <v>0.39616067623511331</v>
      </c>
      <c r="L46">
        <f t="shared" ca="1" si="1"/>
        <v>0.639261259920195</v>
      </c>
      <c r="M46">
        <f t="shared" ca="1" si="1"/>
        <v>0.28983076410344366</v>
      </c>
      <c r="N46">
        <f t="shared" ca="1" si="1"/>
        <v>0.19784935380960222</v>
      </c>
      <c r="O46">
        <f t="shared" ca="1" si="1"/>
        <v>0.59647556484612663</v>
      </c>
      <c r="P46">
        <f t="shared" ca="1" si="1"/>
        <v>0.44734600840696936</v>
      </c>
      <c r="Q46">
        <f t="shared" ca="1" si="1"/>
        <v>0.829471135221302</v>
      </c>
      <c r="R46">
        <f t="shared" ca="1" si="1"/>
        <v>8.4983010297853712E-2</v>
      </c>
      <c r="S46">
        <f t="shared" ca="1" si="1"/>
        <v>0.41236876652176946</v>
      </c>
      <c r="T46">
        <f t="shared" ca="1" si="1"/>
        <v>0.88129528986523997</v>
      </c>
      <c r="U46">
        <f t="shared" ca="1" si="1"/>
        <v>0.67331941434577591</v>
      </c>
      <c r="V46">
        <f t="shared" ca="1" si="2"/>
        <v>0.13486019676350125</v>
      </c>
      <c r="W46">
        <f t="shared" ca="1" si="2"/>
        <v>0.86721551096596716</v>
      </c>
      <c r="X46">
        <f t="shared" ca="1" si="2"/>
        <v>0.81240768643834294</v>
      </c>
      <c r="Y46">
        <f t="shared" ca="1" si="2"/>
        <v>0.6978516526510985</v>
      </c>
      <c r="Z46">
        <f t="shared" ca="1" si="2"/>
        <v>0.51517019902786387</v>
      </c>
      <c r="AA46">
        <f t="shared" ca="1" si="2"/>
        <v>0.5860201449138609</v>
      </c>
      <c r="AB46">
        <f t="shared" ca="1" si="2"/>
        <v>0.59447863691527481</v>
      </c>
      <c r="AC46">
        <f t="shared" ca="1" si="2"/>
        <v>0.66412617367242799</v>
      </c>
      <c r="AD46">
        <f t="shared" ca="1" si="2"/>
        <v>0.86431654609242159</v>
      </c>
      <c r="AE46">
        <f t="shared" ca="1" si="2"/>
        <v>0.55204693916567482</v>
      </c>
    </row>
    <row r="47" spans="2:31" x14ac:dyDescent="0.25">
      <c r="B47">
        <f t="shared" ca="1" si="0"/>
        <v>0.79801860502384336</v>
      </c>
      <c r="C47">
        <f t="shared" ca="1" si="0"/>
        <v>0.62484336540118357</v>
      </c>
      <c r="D47">
        <f t="shared" ca="1" si="0"/>
        <v>0.27801787153705337</v>
      </c>
      <c r="E47">
        <f t="shared" ca="1" si="0"/>
        <v>0.82008621228709266</v>
      </c>
      <c r="F47">
        <f t="shared" ca="1" si="0"/>
        <v>0.57902543113860983</v>
      </c>
      <c r="G47">
        <f t="shared" ca="1" si="0"/>
        <v>0.70363177868151294</v>
      </c>
      <c r="H47">
        <f t="shared" ca="1" si="0"/>
        <v>7.2446014130809644E-2</v>
      </c>
      <c r="I47">
        <f t="shared" ca="1" si="0"/>
        <v>0.85397221454170968</v>
      </c>
      <c r="J47">
        <f t="shared" ca="1" si="0"/>
        <v>0.11889243918282677</v>
      </c>
      <c r="K47">
        <f t="shared" ca="1" si="0"/>
        <v>0.72344033860494683</v>
      </c>
      <c r="L47">
        <f t="shared" ca="1" si="1"/>
        <v>0.75353956963024182</v>
      </c>
      <c r="M47">
        <f t="shared" ca="1" si="1"/>
        <v>0.16398963573664904</v>
      </c>
      <c r="N47">
        <f t="shared" ca="1" si="1"/>
        <v>0.54606991779205138</v>
      </c>
      <c r="O47">
        <f t="shared" ca="1" si="1"/>
        <v>0.64497859107196742</v>
      </c>
      <c r="P47">
        <f t="shared" ca="1" si="1"/>
        <v>0.55049726622452622</v>
      </c>
      <c r="Q47">
        <f t="shared" ca="1" si="1"/>
        <v>0.13301488344020207</v>
      </c>
      <c r="R47">
        <f t="shared" ca="1" si="1"/>
        <v>0.70745562446629062</v>
      </c>
      <c r="S47">
        <f t="shared" ca="1" si="1"/>
        <v>0.6421439902886128</v>
      </c>
      <c r="T47">
        <f t="shared" ca="1" si="1"/>
        <v>0.60212104846658066</v>
      </c>
      <c r="U47">
        <f t="shared" ca="1" si="1"/>
        <v>7.1315629166934791E-2</v>
      </c>
      <c r="V47">
        <f t="shared" ca="1" si="2"/>
        <v>0.73259953045811699</v>
      </c>
      <c r="W47">
        <f t="shared" ca="1" si="2"/>
        <v>0.94903994221876165</v>
      </c>
      <c r="X47">
        <f t="shared" ca="1" si="2"/>
        <v>0.76018101139825056</v>
      </c>
      <c r="Y47">
        <f t="shared" ca="1" si="2"/>
        <v>0.75507065003679852</v>
      </c>
      <c r="Z47">
        <f t="shared" ca="1" si="2"/>
        <v>0.41223335135424466</v>
      </c>
      <c r="AA47">
        <f t="shared" ca="1" si="2"/>
        <v>0.3439772840190769</v>
      </c>
      <c r="AB47">
        <f t="shared" ca="1" si="2"/>
        <v>0.45831714186783618</v>
      </c>
      <c r="AC47">
        <f t="shared" ca="1" si="2"/>
        <v>7.9446796674663256E-2</v>
      </c>
      <c r="AD47">
        <f t="shared" ca="1" si="2"/>
        <v>0.17736158433934168</v>
      </c>
      <c r="AE47">
        <f t="shared" ca="1" si="2"/>
        <v>0.53324162861056301</v>
      </c>
    </row>
    <row r="48" spans="2:31" x14ac:dyDescent="0.25">
      <c r="B48">
        <f t="shared" ca="1" si="0"/>
        <v>0.67022929585873237</v>
      </c>
      <c r="C48">
        <f t="shared" ca="1" si="0"/>
        <v>0.11439353449708367</v>
      </c>
      <c r="D48">
        <f t="shared" ca="1" si="0"/>
        <v>0.2377459593253739</v>
      </c>
      <c r="E48">
        <f t="shared" ca="1" si="0"/>
        <v>0.12646639028197998</v>
      </c>
      <c r="F48">
        <f t="shared" ca="1" si="0"/>
        <v>6.7092469136572852E-2</v>
      </c>
      <c r="G48">
        <f t="shared" ca="1" si="0"/>
        <v>0.7130491564473207</v>
      </c>
      <c r="H48">
        <f t="shared" ca="1" si="0"/>
        <v>0.98498133816886746</v>
      </c>
      <c r="I48">
        <f t="shared" ca="1" si="0"/>
        <v>0.5893263063168892</v>
      </c>
      <c r="J48">
        <f t="shared" ca="1" si="0"/>
        <v>0.34511536496347794</v>
      </c>
      <c r="K48">
        <f t="shared" ca="1" si="0"/>
        <v>0.42196658062976922</v>
      </c>
      <c r="L48">
        <f t="shared" ca="1" si="1"/>
        <v>0.35884437833017307</v>
      </c>
      <c r="M48">
        <f t="shared" ca="1" si="1"/>
        <v>6.1923176598954299E-2</v>
      </c>
      <c r="N48">
        <f t="shared" ca="1" si="1"/>
        <v>0.9530445571913857</v>
      </c>
      <c r="O48">
        <f t="shared" ca="1" si="1"/>
        <v>0.70570631479046853</v>
      </c>
      <c r="P48">
        <f t="shared" ca="1" si="1"/>
        <v>0.56048206692951741</v>
      </c>
      <c r="Q48">
        <f t="shared" ca="1" si="1"/>
        <v>0.48063834182536702</v>
      </c>
      <c r="R48">
        <f t="shared" ca="1" si="1"/>
        <v>0.42493323605965028</v>
      </c>
      <c r="S48">
        <f t="shared" ca="1" si="1"/>
        <v>0.65535216436575294</v>
      </c>
      <c r="T48">
        <f t="shared" ca="1" si="1"/>
        <v>0.38025089351027042</v>
      </c>
      <c r="U48">
        <f t="shared" ca="1" si="1"/>
        <v>0.95470613215492417</v>
      </c>
      <c r="V48">
        <f t="shared" ca="1" si="2"/>
        <v>0.50572684850139038</v>
      </c>
      <c r="W48">
        <f t="shared" ca="1" si="2"/>
        <v>0.31099627327649948</v>
      </c>
      <c r="X48">
        <f t="shared" ca="1" si="2"/>
        <v>0.7178596547473044</v>
      </c>
      <c r="Y48">
        <f t="shared" ca="1" si="2"/>
        <v>3.6096785730042491E-2</v>
      </c>
      <c r="Z48">
        <f t="shared" ca="1" si="2"/>
        <v>0.99295639647548417</v>
      </c>
      <c r="AA48">
        <f t="shared" ca="1" si="2"/>
        <v>0.20494670903130796</v>
      </c>
      <c r="AB48">
        <f t="shared" ca="1" si="2"/>
        <v>0.72131082575186145</v>
      </c>
      <c r="AC48">
        <f t="shared" ca="1" si="2"/>
        <v>0.31203645085284104</v>
      </c>
      <c r="AD48">
        <f t="shared" ca="1" si="2"/>
        <v>0.37084825470429211</v>
      </c>
      <c r="AE48">
        <f t="shared" ca="1" si="2"/>
        <v>2.9137513619255095E-2</v>
      </c>
    </row>
    <row r="49" spans="2:31" x14ac:dyDescent="0.25">
      <c r="B49">
        <f t="shared" ca="1" si="0"/>
        <v>0.51265836579916702</v>
      </c>
      <c r="C49">
        <f t="shared" ca="1" si="0"/>
        <v>0.50792193578717026</v>
      </c>
      <c r="D49">
        <f t="shared" ca="1" si="0"/>
        <v>0.29226113378839091</v>
      </c>
      <c r="E49">
        <f t="shared" ca="1" si="0"/>
        <v>0.92771417718499016</v>
      </c>
      <c r="F49">
        <f t="shared" ca="1" si="0"/>
        <v>0.66090178059028459</v>
      </c>
      <c r="G49">
        <f t="shared" ca="1" si="0"/>
        <v>0.22761934373084108</v>
      </c>
      <c r="H49">
        <f t="shared" ca="1" si="0"/>
        <v>7.7285031294545448E-2</v>
      </c>
      <c r="I49">
        <f t="shared" ca="1" si="0"/>
        <v>0.90997515100613935</v>
      </c>
      <c r="J49">
        <f t="shared" ca="1" si="0"/>
        <v>0.46926979413002812</v>
      </c>
      <c r="K49">
        <f t="shared" ca="1" si="0"/>
        <v>0.53795519222015376</v>
      </c>
      <c r="L49">
        <f t="shared" ca="1" si="1"/>
        <v>0.6744045034306303</v>
      </c>
      <c r="M49">
        <f t="shared" ca="1" si="1"/>
        <v>0.14351523037403835</v>
      </c>
      <c r="N49">
        <f t="shared" ca="1" si="1"/>
        <v>0.70847491988905142</v>
      </c>
      <c r="O49">
        <f t="shared" ca="1" si="1"/>
        <v>0.70059028081864261</v>
      </c>
      <c r="P49">
        <f t="shared" ca="1" si="1"/>
        <v>0.2003349214215272</v>
      </c>
      <c r="Q49">
        <f t="shared" ca="1" si="1"/>
        <v>1.9854292630223147E-2</v>
      </c>
      <c r="R49">
        <f t="shared" ca="1" si="1"/>
        <v>8.9686236360108973E-2</v>
      </c>
      <c r="S49">
        <f t="shared" ca="1" si="1"/>
        <v>0.28417456055761736</v>
      </c>
      <c r="T49">
        <f t="shared" ca="1" si="1"/>
        <v>0.99298165640571812</v>
      </c>
      <c r="U49">
        <f t="shared" ca="1" si="1"/>
        <v>0.82229728690117154</v>
      </c>
      <c r="V49">
        <f t="shared" ca="1" si="2"/>
        <v>0.35409947767914685</v>
      </c>
      <c r="W49">
        <f t="shared" ca="1" si="2"/>
        <v>0.21659126081638114</v>
      </c>
      <c r="X49">
        <f t="shared" ca="1" si="2"/>
        <v>0.44598363346510705</v>
      </c>
      <c r="Y49">
        <f t="shared" ca="1" si="2"/>
        <v>0.62338200352647033</v>
      </c>
      <c r="Z49">
        <f t="shared" ca="1" si="2"/>
        <v>0.40407413247159418</v>
      </c>
      <c r="AA49">
        <f t="shared" ca="1" si="2"/>
        <v>0.95715230089934544</v>
      </c>
      <c r="AB49">
        <f t="shared" ca="1" si="2"/>
        <v>0.21369980911321651</v>
      </c>
      <c r="AC49">
        <f t="shared" ca="1" si="2"/>
        <v>0.51522272404124969</v>
      </c>
      <c r="AD49">
        <f t="shared" ca="1" si="2"/>
        <v>0.75677669236575107</v>
      </c>
      <c r="AE49">
        <f t="shared" ca="1" si="2"/>
        <v>0.32985902145324975</v>
      </c>
    </row>
    <row r="50" spans="2:31" x14ac:dyDescent="0.25">
      <c r="B50">
        <f t="shared" ref="B50:K59" ca="1" si="3">RAND()</f>
        <v>0.88250876000625733</v>
      </c>
      <c r="C50">
        <f t="shared" ca="1" si="3"/>
        <v>0.14689656672029389</v>
      </c>
      <c r="D50">
        <f t="shared" ca="1" si="3"/>
        <v>7.0251050765372192E-2</v>
      </c>
      <c r="E50">
        <f t="shared" ca="1" si="3"/>
        <v>0.70520913593837342</v>
      </c>
      <c r="F50">
        <f t="shared" ca="1" si="3"/>
        <v>0.75068667978168602</v>
      </c>
      <c r="G50">
        <f t="shared" ca="1" si="3"/>
        <v>0.51568469195395394</v>
      </c>
      <c r="H50">
        <f t="shared" ca="1" si="3"/>
        <v>0.62461097217105732</v>
      </c>
      <c r="I50">
        <f t="shared" ca="1" si="3"/>
        <v>0.34776634599044609</v>
      </c>
      <c r="J50">
        <f t="shared" ca="1" si="3"/>
        <v>0.55229981054332455</v>
      </c>
      <c r="K50">
        <f t="shared" ca="1" si="3"/>
        <v>0.82184512501889251</v>
      </c>
      <c r="L50">
        <f t="shared" ref="L50:U59" ca="1" si="4">RAND()</f>
        <v>0.17540072478617441</v>
      </c>
      <c r="M50">
        <f t="shared" ca="1" si="4"/>
        <v>0.50228735095456534</v>
      </c>
      <c r="N50">
        <f t="shared" ca="1" si="4"/>
        <v>0.33940443542927956</v>
      </c>
      <c r="O50">
        <f t="shared" ca="1" si="4"/>
        <v>0.12413482104016182</v>
      </c>
      <c r="P50">
        <f t="shared" ca="1" si="4"/>
        <v>0.95753108724376745</v>
      </c>
      <c r="Q50">
        <f t="shared" ca="1" si="4"/>
        <v>0.41174485328248078</v>
      </c>
      <c r="R50">
        <f t="shared" ca="1" si="4"/>
        <v>0.897688668959707</v>
      </c>
      <c r="S50">
        <f t="shared" ca="1" si="4"/>
        <v>2.9802093643107597E-2</v>
      </c>
      <c r="T50">
        <f t="shared" ca="1" si="4"/>
        <v>0.64146405407734886</v>
      </c>
      <c r="U50">
        <f t="shared" ca="1" si="4"/>
        <v>0.55955912198901103</v>
      </c>
      <c r="V50">
        <f t="shared" ref="V50:AE59" ca="1" si="5">RAND()</f>
        <v>0.51138868059484666</v>
      </c>
      <c r="W50">
        <f t="shared" ca="1" si="5"/>
        <v>0.38176357414525963</v>
      </c>
      <c r="X50">
        <f t="shared" ca="1" si="5"/>
        <v>0.45964468349191989</v>
      </c>
      <c r="Y50">
        <f t="shared" ca="1" si="5"/>
        <v>0.97171859461190224</v>
      </c>
      <c r="Z50">
        <f t="shared" ca="1" si="5"/>
        <v>4.0485074426852563E-3</v>
      </c>
      <c r="AA50">
        <f t="shared" ca="1" si="5"/>
        <v>0.84317205187938526</v>
      </c>
      <c r="AB50">
        <f t="shared" ca="1" si="5"/>
        <v>0.55957966042682816</v>
      </c>
      <c r="AC50">
        <f t="shared" ca="1" si="5"/>
        <v>0.27495654746567832</v>
      </c>
      <c r="AD50">
        <f t="shared" ca="1" si="5"/>
        <v>0.3747137388807113</v>
      </c>
      <c r="AE50">
        <f t="shared" ca="1" si="5"/>
        <v>1.8242886339362663E-2</v>
      </c>
    </row>
    <row r="51" spans="2:31" x14ac:dyDescent="0.25">
      <c r="B51">
        <f t="shared" ca="1" si="3"/>
        <v>0.54340768922577531</v>
      </c>
      <c r="C51">
        <f t="shared" ca="1" si="3"/>
        <v>0.82917544859884185</v>
      </c>
      <c r="D51">
        <f t="shared" ca="1" si="3"/>
        <v>0.12184277043565817</v>
      </c>
      <c r="E51">
        <f t="shared" ca="1" si="3"/>
        <v>0.3896660743071414</v>
      </c>
      <c r="F51">
        <f t="shared" ca="1" si="3"/>
        <v>0.42410939202467235</v>
      </c>
      <c r="G51">
        <f t="shared" ca="1" si="3"/>
        <v>0.27565551190225279</v>
      </c>
      <c r="H51">
        <f t="shared" ca="1" si="3"/>
        <v>0.33408658268118341</v>
      </c>
      <c r="I51">
        <f t="shared" ca="1" si="3"/>
        <v>0.9148887852135914</v>
      </c>
      <c r="J51">
        <f t="shared" ca="1" si="3"/>
        <v>0.7698506834115888</v>
      </c>
      <c r="K51">
        <f t="shared" ca="1" si="3"/>
        <v>0.12825155520653819</v>
      </c>
      <c r="L51">
        <f t="shared" ca="1" si="4"/>
        <v>0.8548943004332763</v>
      </c>
      <c r="M51">
        <f t="shared" ca="1" si="4"/>
        <v>0.89875201784955028</v>
      </c>
      <c r="N51">
        <f t="shared" ca="1" si="4"/>
        <v>0.63727598259014862</v>
      </c>
      <c r="O51">
        <f t="shared" ca="1" si="4"/>
        <v>0.4749440941841554</v>
      </c>
      <c r="P51">
        <f t="shared" ca="1" si="4"/>
        <v>0.5607640379894292</v>
      </c>
      <c r="Q51">
        <f t="shared" ca="1" si="4"/>
        <v>0.957066432851847</v>
      </c>
      <c r="R51">
        <f t="shared" ca="1" si="4"/>
        <v>0.9440734894036098</v>
      </c>
      <c r="S51">
        <f t="shared" ca="1" si="4"/>
        <v>0.16461997215043311</v>
      </c>
      <c r="T51">
        <f t="shared" ca="1" si="4"/>
        <v>0.82638766856451995</v>
      </c>
      <c r="U51">
        <f t="shared" ca="1" si="4"/>
        <v>0.36784594854582675</v>
      </c>
      <c r="V51">
        <f t="shared" ca="1" si="5"/>
        <v>0.83496146206583299</v>
      </c>
      <c r="W51">
        <f t="shared" ca="1" si="5"/>
        <v>0.42578389516974502</v>
      </c>
      <c r="X51">
        <f t="shared" ca="1" si="5"/>
        <v>0.49905452162663372</v>
      </c>
      <c r="Y51">
        <f t="shared" ca="1" si="5"/>
        <v>1.4182642044763938E-2</v>
      </c>
      <c r="Z51">
        <f t="shared" ca="1" si="5"/>
        <v>0.4414828281887837</v>
      </c>
      <c r="AA51">
        <f t="shared" ca="1" si="5"/>
        <v>0.17963854554813041</v>
      </c>
      <c r="AB51">
        <f t="shared" ca="1" si="5"/>
        <v>0.16260750550305958</v>
      </c>
      <c r="AC51">
        <f t="shared" ca="1" si="5"/>
        <v>0.12401499648767977</v>
      </c>
      <c r="AD51">
        <f t="shared" ca="1" si="5"/>
        <v>0.56042283759255551</v>
      </c>
      <c r="AE51">
        <f t="shared" ca="1" si="5"/>
        <v>0.31303829506543046</v>
      </c>
    </row>
    <row r="52" spans="2:31" x14ac:dyDescent="0.25">
      <c r="B52">
        <f t="shared" ca="1" si="3"/>
        <v>0.91498846464668215</v>
      </c>
      <c r="C52">
        <f t="shared" ca="1" si="3"/>
        <v>0.9393853641650185</v>
      </c>
      <c r="D52">
        <f t="shared" ca="1" si="3"/>
        <v>0.18254027679097495</v>
      </c>
      <c r="E52">
        <f t="shared" ca="1" si="3"/>
        <v>0.36574393781455972</v>
      </c>
      <c r="F52">
        <f t="shared" ca="1" si="3"/>
        <v>0.31047290672414363</v>
      </c>
      <c r="G52">
        <f t="shared" ca="1" si="3"/>
        <v>0.47317983361233318</v>
      </c>
      <c r="H52">
        <f t="shared" ca="1" si="3"/>
        <v>0.22261092076505573</v>
      </c>
      <c r="I52">
        <f t="shared" ca="1" si="3"/>
        <v>0.73292040361681754</v>
      </c>
      <c r="J52">
        <f t="shared" ca="1" si="3"/>
        <v>0.40153972033434648</v>
      </c>
      <c r="K52">
        <f t="shared" ca="1" si="3"/>
        <v>0.55729459451383101</v>
      </c>
      <c r="L52">
        <f t="shared" ca="1" si="4"/>
        <v>0.34460299028556296</v>
      </c>
      <c r="M52">
        <f t="shared" ca="1" si="4"/>
        <v>0.89157247489973379</v>
      </c>
      <c r="N52">
        <f t="shared" ca="1" si="4"/>
        <v>0.90853072451633232</v>
      </c>
      <c r="O52">
        <f t="shared" ca="1" si="4"/>
        <v>0.40685237793753348</v>
      </c>
      <c r="P52">
        <f t="shared" ca="1" si="4"/>
        <v>0.89707723504510106</v>
      </c>
      <c r="Q52">
        <f t="shared" ca="1" si="4"/>
        <v>0.52038343857397873</v>
      </c>
      <c r="R52">
        <f t="shared" ca="1" si="4"/>
        <v>0.21375715878612911</v>
      </c>
      <c r="S52">
        <f t="shared" ca="1" si="4"/>
        <v>0.21494780879327829</v>
      </c>
      <c r="T52">
        <f t="shared" ca="1" si="4"/>
        <v>2.5761492802035768E-2</v>
      </c>
      <c r="U52">
        <f t="shared" ca="1" si="4"/>
        <v>0.69878978052059892</v>
      </c>
      <c r="V52">
        <f t="shared" ca="1" si="5"/>
        <v>0.92032251937486209</v>
      </c>
      <c r="W52">
        <f t="shared" ca="1" si="5"/>
        <v>0.18396385251190051</v>
      </c>
      <c r="X52">
        <f t="shared" ca="1" si="5"/>
        <v>0.47204690325348864</v>
      </c>
      <c r="Y52">
        <f t="shared" ca="1" si="5"/>
        <v>0.85503112920306013</v>
      </c>
      <c r="Z52">
        <f t="shared" ca="1" si="5"/>
        <v>0.92665143102832737</v>
      </c>
      <c r="AA52">
        <f t="shared" ca="1" si="5"/>
        <v>0.60204819513603791</v>
      </c>
      <c r="AB52">
        <f t="shared" ca="1" si="5"/>
        <v>0.67329098067357052</v>
      </c>
      <c r="AC52">
        <f t="shared" ca="1" si="5"/>
        <v>0.4287202895815776</v>
      </c>
      <c r="AD52">
        <f t="shared" ca="1" si="5"/>
        <v>0.65738900247322896</v>
      </c>
      <c r="AE52">
        <f t="shared" ca="1" si="5"/>
        <v>0.67207474411999524</v>
      </c>
    </row>
    <row r="53" spans="2:31" x14ac:dyDescent="0.25">
      <c r="B53">
        <f t="shared" ca="1" si="3"/>
        <v>0.97316574154812341</v>
      </c>
      <c r="C53">
        <f t="shared" ca="1" si="3"/>
        <v>0.20087178889538215</v>
      </c>
      <c r="D53">
        <f t="shared" ca="1" si="3"/>
        <v>0.89654714843589201</v>
      </c>
      <c r="E53">
        <f t="shared" ca="1" si="3"/>
        <v>0.53972968334675042</v>
      </c>
      <c r="F53">
        <f t="shared" ca="1" si="3"/>
        <v>0.16916081892713031</v>
      </c>
      <c r="G53">
        <f t="shared" ca="1" si="3"/>
        <v>0.97871477790641759</v>
      </c>
      <c r="H53">
        <f t="shared" ca="1" si="3"/>
        <v>0.73045182647163287</v>
      </c>
      <c r="I53">
        <f t="shared" ca="1" si="3"/>
        <v>0.79671307655294488</v>
      </c>
      <c r="J53">
        <f t="shared" ca="1" si="3"/>
        <v>0.65936110233953293</v>
      </c>
      <c r="K53">
        <f t="shared" ca="1" si="3"/>
        <v>0.84985724815215757</v>
      </c>
      <c r="L53">
        <f t="shared" ca="1" si="4"/>
        <v>0.96900911620488261</v>
      </c>
      <c r="M53">
        <f t="shared" ca="1" si="4"/>
        <v>4.5591862551288553E-2</v>
      </c>
      <c r="N53">
        <f t="shared" ca="1" si="4"/>
        <v>0.23427698450896561</v>
      </c>
      <c r="O53">
        <f t="shared" ca="1" si="4"/>
        <v>0.37786609815543315</v>
      </c>
      <c r="P53">
        <f t="shared" ca="1" si="4"/>
        <v>0.59506837787375577</v>
      </c>
      <c r="Q53">
        <f t="shared" ca="1" si="4"/>
        <v>0.83254085545034862</v>
      </c>
      <c r="R53">
        <f t="shared" ca="1" si="4"/>
        <v>0.7037594149124784</v>
      </c>
      <c r="S53">
        <f t="shared" ca="1" si="4"/>
        <v>0.8284790176575616</v>
      </c>
      <c r="T53">
        <f t="shared" ca="1" si="4"/>
        <v>0.13497781814658971</v>
      </c>
      <c r="U53">
        <f t="shared" ca="1" si="4"/>
        <v>0.98064592717830634</v>
      </c>
      <c r="V53">
        <f t="shared" ca="1" si="5"/>
        <v>0.24251800416731273</v>
      </c>
      <c r="W53">
        <f t="shared" ca="1" si="5"/>
        <v>0.15243164555586675</v>
      </c>
      <c r="X53">
        <f t="shared" ca="1" si="5"/>
        <v>0.25831800271312044</v>
      </c>
      <c r="Y53">
        <f t="shared" ca="1" si="5"/>
        <v>0.82171336839453346</v>
      </c>
      <c r="Z53">
        <f t="shared" ca="1" si="5"/>
        <v>0.93540478427536855</v>
      </c>
      <c r="AA53">
        <f t="shared" ca="1" si="5"/>
        <v>7.2571436491627672E-2</v>
      </c>
      <c r="AB53">
        <f t="shared" ca="1" si="5"/>
        <v>0.4774321601096112</v>
      </c>
      <c r="AC53">
        <f t="shared" ca="1" si="5"/>
        <v>0.76899155942980446</v>
      </c>
      <c r="AD53">
        <f t="shared" ca="1" si="5"/>
        <v>0.96177147587408918</v>
      </c>
      <c r="AE53">
        <f t="shared" ca="1" si="5"/>
        <v>0.81852667187413441</v>
      </c>
    </row>
    <row r="54" spans="2:31" x14ac:dyDescent="0.25">
      <c r="B54">
        <f t="shared" ca="1" si="3"/>
        <v>0.83633104568494798</v>
      </c>
      <c r="C54">
        <f t="shared" ca="1" si="3"/>
        <v>1.4827920175713771E-2</v>
      </c>
      <c r="D54">
        <f t="shared" ca="1" si="3"/>
        <v>0.70153787811018997</v>
      </c>
      <c r="E54">
        <f t="shared" ca="1" si="3"/>
        <v>0.65802771722615927</v>
      </c>
      <c r="F54">
        <f t="shared" ca="1" si="3"/>
        <v>0.24737264033369577</v>
      </c>
      <c r="G54">
        <f t="shared" ca="1" si="3"/>
        <v>0.94084472514411299</v>
      </c>
      <c r="H54">
        <f t="shared" ca="1" si="3"/>
        <v>0.45990525585227005</v>
      </c>
      <c r="I54">
        <f t="shared" ca="1" si="3"/>
        <v>0.55129300257161717</v>
      </c>
      <c r="J54">
        <f t="shared" ca="1" si="3"/>
        <v>0.14553914733760021</v>
      </c>
      <c r="K54">
        <f t="shared" ca="1" si="3"/>
        <v>0.69024887609686769</v>
      </c>
      <c r="L54">
        <f t="shared" ca="1" si="4"/>
        <v>0.31702259666796628</v>
      </c>
      <c r="M54">
        <f t="shared" ca="1" si="4"/>
        <v>0.91845083958829732</v>
      </c>
      <c r="N54">
        <f t="shared" ca="1" si="4"/>
        <v>0.24597364054980025</v>
      </c>
      <c r="O54">
        <f t="shared" ca="1" si="4"/>
        <v>3.1161251057993056E-2</v>
      </c>
      <c r="P54">
        <f t="shared" ca="1" si="4"/>
        <v>0.48404641424000183</v>
      </c>
      <c r="Q54">
        <f t="shared" ca="1" si="4"/>
        <v>0.35966528046168822</v>
      </c>
      <c r="R54">
        <f t="shared" ca="1" si="4"/>
        <v>0.28430387315756661</v>
      </c>
      <c r="S54">
        <f t="shared" ca="1" si="4"/>
        <v>1.7724567444573625E-2</v>
      </c>
      <c r="T54">
        <f t="shared" ca="1" si="4"/>
        <v>0.2414017307369356</v>
      </c>
      <c r="U54">
        <f t="shared" ca="1" si="4"/>
        <v>0.58741778583960258</v>
      </c>
      <c r="V54">
        <f t="shared" ca="1" si="5"/>
        <v>0.70923287758739839</v>
      </c>
      <c r="W54">
        <f t="shared" ca="1" si="5"/>
        <v>0.99098848445958532</v>
      </c>
      <c r="X54">
        <f t="shared" ca="1" si="5"/>
        <v>0.38893999200534157</v>
      </c>
      <c r="Y54">
        <f t="shared" ca="1" si="5"/>
        <v>0.65290475643946699</v>
      </c>
      <c r="Z54">
        <f t="shared" ca="1" si="5"/>
        <v>0.21998183257880455</v>
      </c>
      <c r="AA54">
        <f t="shared" ca="1" si="5"/>
        <v>0.29253728284620495</v>
      </c>
      <c r="AB54">
        <f t="shared" ca="1" si="5"/>
        <v>0.49354253235748358</v>
      </c>
      <c r="AC54">
        <f t="shared" ca="1" si="5"/>
        <v>0.47788231499158512</v>
      </c>
      <c r="AD54">
        <f t="shared" ca="1" si="5"/>
        <v>3.3119494482740208E-2</v>
      </c>
      <c r="AE54">
        <f t="shared" ca="1" si="5"/>
        <v>0.91414538157972536</v>
      </c>
    </row>
    <row r="55" spans="2:31" x14ac:dyDescent="0.25">
      <c r="B55">
        <f t="shared" ca="1" si="3"/>
        <v>0.32071100889742182</v>
      </c>
      <c r="C55">
        <f t="shared" ca="1" si="3"/>
        <v>6.8945054883300827E-2</v>
      </c>
      <c r="D55">
        <f t="shared" ca="1" si="3"/>
        <v>0.94265936442876319</v>
      </c>
      <c r="E55">
        <f t="shared" ca="1" si="3"/>
        <v>5.4142280049325808E-2</v>
      </c>
      <c r="F55">
        <f t="shared" ca="1" si="3"/>
        <v>3.7963834159459253E-2</v>
      </c>
      <c r="G55">
        <f t="shared" ca="1" si="3"/>
        <v>0.78065641348479375</v>
      </c>
      <c r="H55">
        <f t="shared" ca="1" si="3"/>
        <v>0.10401887072736837</v>
      </c>
      <c r="I55">
        <f t="shared" ca="1" si="3"/>
        <v>0.5484057317860429</v>
      </c>
      <c r="J55">
        <f t="shared" ca="1" si="3"/>
        <v>0.2731226024571618</v>
      </c>
      <c r="K55">
        <f t="shared" ca="1" si="3"/>
        <v>0.15996963604545944</v>
      </c>
      <c r="L55">
        <f t="shared" ca="1" si="4"/>
        <v>0.25088571862702835</v>
      </c>
      <c r="M55">
        <f t="shared" ca="1" si="4"/>
        <v>0.2244210934445196</v>
      </c>
      <c r="N55">
        <f t="shared" ca="1" si="4"/>
        <v>3.1260879146058906E-2</v>
      </c>
      <c r="O55">
        <f t="shared" ca="1" si="4"/>
        <v>0.26522960328674738</v>
      </c>
      <c r="P55">
        <f t="shared" ca="1" si="4"/>
        <v>0.43886100219970337</v>
      </c>
      <c r="Q55">
        <f t="shared" ca="1" si="4"/>
        <v>4.5436058853701222E-2</v>
      </c>
      <c r="R55">
        <f t="shared" ca="1" si="4"/>
        <v>7.9812046538932258E-2</v>
      </c>
      <c r="S55">
        <f t="shared" ca="1" si="4"/>
        <v>0.45279182212061286</v>
      </c>
      <c r="T55">
        <f t="shared" ca="1" si="4"/>
        <v>0.93322894459037986</v>
      </c>
      <c r="U55">
        <f t="shared" ca="1" si="4"/>
        <v>0.29230443966445274</v>
      </c>
      <c r="V55">
        <f t="shared" ca="1" si="5"/>
        <v>0.2235089071825338</v>
      </c>
      <c r="W55">
        <f t="shared" ca="1" si="5"/>
        <v>0.54933430220010004</v>
      </c>
      <c r="X55">
        <f t="shared" ca="1" si="5"/>
        <v>0.32097933075065677</v>
      </c>
      <c r="Y55">
        <f t="shared" ca="1" si="5"/>
        <v>0.24245083518284805</v>
      </c>
      <c r="Z55">
        <f t="shared" ca="1" si="5"/>
        <v>0.57010804641433488</v>
      </c>
      <c r="AA55">
        <f t="shared" ca="1" si="5"/>
        <v>0.98221757265516896</v>
      </c>
      <c r="AB55">
        <f t="shared" ca="1" si="5"/>
        <v>0.50053669591412842</v>
      </c>
      <c r="AC55">
        <f t="shared" ca="1" si="5"/>
        <v>0.78742380711698545</v>
      </c>
      <c r="AD55">
        <f t="shared" ca="1" si="5"/>
        <v>4.8729874433063536E-2</v>
      </c>
      <c r="AE55">
        <f t="shared" ca="1" si="5"/>
        <v>0.44148634587867153</v>
      </c>
    </row>
    <row r="56" spans="2:31" x14ac:dyDescent="0.25">
      <c r="B56">
        <f t="shared" ca="1" si="3"/>
        <v>0.25407088477200679</v>
      </c>
      <c r="C56">
        <f t="shared" ca="1" si="3"/>
        <v>0.12280243802919988</v>
      </c>
      <c r="D56">
        <f t="shared" ca="1" si="3"/>
        <v>0.35514830215232962</v>
      </c>
      <c r="E56">
        <f t="shared" ca="1" si="3"/>
        <v>0.91702920489788742</v>
      </c>
      <c r="F56">
        <f t="shared" ca="1" si="3"/>
        <v>0.57730431750380795</v>
      </c>
      <c r="G56">
        <f t="shared" ca="1" si="3"/>
        <v>0.65720048643900864</v>
      </c>
      <c r="H56">
        <f t="shared" ca="1" si="3"/>
        <v>0.44959228932760809</v>
      </c>
      <c r="I56">
        <f t="shared" ca="1" si="3"/>
        <v>0.50475901285911084</v>
      </c>
      <c r="J56">
        <f t="shared" ca="1" si="3"/>
        <v>0.22241049099000704</v>
      </c>
      <c r="K56">
        <f t="shared" ca="1" si="3"/>
        <v>4.9079633794011812E-2</v>
      </c>
      <c r="L56">
        <f t="shared" ca="1" si="4"/>
        <v>0.7725117353257096</v>
      </c>
      <c r="M56">
        <f t="shared" ca="1" si="4"/>
        <v>0.32945333313667913</v>
      </c>
      <c r="N56">
        <f t="shared" ca="1" si="4"/>
        <v>0.76408900583781048</v>
      </c>
      <c r="O56">
        <f t="shared" ca="1" si="4"/>
        <v>0.49613611261641766</v>
      </c>
      <c r="P56">
        <f t="shared" ca="1" si="4"/>
        <v>0.12659452287064621</v>
      </c>
      <c r="Q56">
        <f t="shared" ca="1" si="4"/>
        <v>0.52111956700161599</v>
      </c>
      <c r="R56">
        <f t="shared" ca="1" si="4"/>
        <v>0.64395782431188286</v>
      </c>
      <c r="S56">
        <f t="shared" ca="1" si="4"/>
        <v>9.8201062093912217E-2</v>
      </c>
      <c r="T56">
        <f t="shared" ca="1" si="4"/>
        <v>0.76386181387456409</v>
      </c>
      <c r="U56">
        <f t="shared" ca="1" si="4"/>
        <v>0.65589578808816562</v>
      </c>
      <c r="V56">
        <f t="shared" ca="1" si="5"/>
        <v>2.7741021157528578E-2</v>
      </c>
      <c r="W56">
        <f t="shared" ca="1" si="5"/>
        <v>2.6964302415350527E-2</v>
      </c>
      <c r="X56">
        <f t="shared" ca="1" si="5"/>
        <v>0.3717356315347129</v>
      </c>
      <c r="Y56">
        <f t="shared" ca="1" si="5"/>
        <v>0.32656149156211534</v>
      </c>
      <c r="Z56">
        <f t="shared" ca="1" si="5"/>
        <v>0.68018686839339804</v>
      </c>
      <c r="AA56">
        <f t="shared" ca="1" si="5"/>
        <v>0.14534862639938839</v>
      </c>
      <c r="AB56">
        <f t="shared" ca="1" si="5"/>
        <v>0.17899745663643207</v>
      </c>
      <c r="AC56">
        <f t="shared" ca="1" si="5"/>
        <v>0.59759369417133046</v>
      </c>
      <c r="AD56">
        <f t="shared" ca="1" si="5"/>
        <v>0.41109726776236344</v>
      </c>
      <c r="AE56">
        <f t="shared" ca="1" si="5"/>
        <v>0.10673045211971921</v>
      </c>
    </row>
    <row r="57" spans="2:31" x14ac:dyDescent="0.25">
      <c r="B57">
        <f t="shared" ca="1" si="3"/>
        <v>0.4384375729001242</v>
      </c>
      <c r="C57">
        <f t="shared" ca="1" si="3"/>
        <v>0.44834814281365443</v>
      </c>
      <c r="D57">
        <f t="shared" ca="1" si="3"/>
        <v>0.75351155902075284</v>
      </c>
      <c r="E57">
        <f t="shared" ca="1" si="3"/>
        <v>0.9084148441664821</v>
      </c>
      <c r="F57">
        <f t="shared" ca="1" si="3"/>
        <v>0.90598687382590026</v>
      </c>
      <c r="G57">
        <f t="shared" ca="1" si="3"/>
        <v>0.17714027694469259</v>
      </c>
      <c r="H57">
        <f t="shared" ca="1" si="3"/>
        <v>0.19366315174391047</v>
      </c>
      <c r="I57">
        <f t="shared" ca="1" si="3"/>
        <v>0.32695065025473413</v>
      </c>
      <c r="J57">
        <f t="shared" ca="1" si="3"/>
        <v>0.15132019383466599</v>
      </c>
      <c r="K57">
        <f t="shared" ca="1" si="3"/>
        <v>0.17614703117746</v>
      </c>
      <c r="L57">
        <f t="shared" ca="1" si="4"/>
        <v>0.90754147439478439</v>
      </c>
      <c r="M57">
        <f t="shared" ca="1" si="4"/>
        <v>5.8822545002993054E-2</v>
      </c>
      <c r="N57">
        <f t="shared" ca="1" si="4"/>
        <v>7.3194938961918643E-2</v>
      </c>
      <c r="O57">
        <f t="shared" ca="1" si="4"/>
        <v>0.32989123998971204</v>
      </c>
      <c r="P57">
        <f t="shared" ca="1" si="4"/>
        <v>0.16078999737704813</v>
      </c>
      <c r="Q57">
        <f t="shared" ca="1" si="4"/>
        <v>0.29619687027770869</v>
      </c>
      <c r="R57">
        <f t="shared" ca="1" si="4"/>
        <v>0.45698858261585151</v>
      </c>
      <c r="S57">
        <f t="shared" ca="1" si="4"/>
        <v>0.83537782930278137</v>
      </c>
      <c r="T57">
        <f t="shared" ca="1" si="4"/>
        <v>0.77198086252207543</v>
      </c>
      <c r="U57">
        <f t="shared" ca="1" si="4"/>
        <v>0.29666639383591509</v>
      </c>
      <c r="V57">
        <f t="shared" ca="1" si="5"/>
        <v>0.9600942204860845</v>
      </c>
      <c r="W57">
        <f t="shared" ca="1" si="5"/>
        <v>8.3265326058495681E-2</v>
      </c>
      <c r="X57">
        <f t="shared" ca="1" si="5"/>
        <v>0.47661866798962005</v>
      </c>
      <c r="Y57">
        <f t="shared" ca="1" si="5"/>
        <v>0.13606203967701758</v>
      </c>
      <c r="Z57">
        <f t="shared" ca="1" si="5"/>
        <v>0.42398174677117167</v>
      </c>
      <c r="AA57">
        <f t="shared" ca="1" si="5"/>
        <v>9.0745611928191749E-2</v>
      </c>
      <c r="AB57">
        <f t="shared" ca="1" si="5"/>
        <v>0.6777191140018255</v>
      </c>
      <c r="AC57">
        <f t="shared" ca="1" si="5"/>
        <v>0.95239450077527765</v>
      </c>
      <c r="AD57">
        <f t="shared" ca="1" si="5"/>
        <v>0.57354048136653857</v>
      </c>
      <c r="AE57">
        <f t="shared" ca="1" si="5"/>
        <v>0.13597008588548687</v>
      </c>
    </row>
    <row r="58" spans="2:31" x14ac:dyDescent="0.25">
      <c r="B58">
        <f t="shared" ca="1" si="3"/>
        <v>0.13195444894469865</v>
      </c>
      <c r="C58">
        <f t="shared" ca="1" si="3"/>
        <v>0.67517774436910138</v>
      </c>
      <c r="D58">
        <f t="shared" ca="1" si="3"/>
        <v>0.29309274521376327</v>
      </c>
      <c r="E58">
        <f t="shared" ca="1" si="3"/>
        <v>0.58233191790502126</v>
      </c>
      <c r="F58">
        <f t="shared" ca="1" si="3"/>
        <v>0.78417381172160727</v>
      </c>
      <c r="G58">
        <f t="shared" ca="1" si="3"/>
        <v>0.53544169094916216</v>
      </c>
      <c r="H58">
        <f t="shared" ca="1" si="3"/>
        <v>0.22475553555553907</v>
      </c>
      <c r="I58">
        <f t="shared" ca="1" si="3"/>
        <v>0.34782745428526174</v>
      </c>
      <c r="J58">
        <f t="shared" ca="1" si="3"/>
        <v>0.23512233993017873</v>
      </c>
      <c r="K58">
        <f t="shared" ca="1" si="3"/>
        <v>0.69290538594236128</v>
      </c>
      <c r="L58">
        <f t="shared" ca="1" si="4"/>
        <v>0.73042272460909707</v>
      </c>
      <c r="M58">
        <f t="shared" ca="1" si="4"/>
        <v>3.5385306559882812E-2</v>
      </c>
      <c r="N58">
        <f t="shared" ca="1" si="4"/>
        <v>0.25514958337303328</v>
      </c>
      <c r="O58">
        <f t="shared" ca="1" si="4"/>
        <v>0.36361305596002169</v>
      </c>
      <c r="P58">
        <f t="shared" ca="1" si="4"/>
        <v>0.37757379961877202</v>
      </c>
      <c r="Q58">
        <f t="shared" ca="1" si="4"/>
        <v>0.78792039983704498</v>
      </c>
      <c r="R58">
        <f t="shared" ca="1" si="4"/>
        <v>2.7041705875148869E-2</v>
      </c>
      <c r="S58">
        <f t="shared" ca="1" si="4"/>
        <v>0.21869623406026628</v>
      </c>
      <c r="T58">
        <f t="shared" ca="1" si="4"/>
        <v>0.51888884728989515</v>
      </c>
      <c r="U58">
        <f t="shared" ca="1" si="4"/>
        <v>0.12181117623941451</v>
      </c>
      <c r="V58">
        <f t="shared" ca="1" si="5"/>
        <v>0.26849714735528352</v>
      </c>
      <c r="W58">
        <f t="shared" ca="1" si="5"/>
        <v>0.65655810713240559</v>
      </c>
      <c r="X58">
        <f t="shared" ca="1" si="5"/>
        <v>0.2704862265662491</v>
      </c>
      <c r="Y58">
        <f t="shared" ca="1" si="5"/>
        <v>0.19102526822386379</v>
      </c>
      <c r="Z58">
        <f t="shared" ca="1" si="5"/>
        <v>0.63964766299442255</v>
      </c>
      <c r="AA58">
        <f t="shared" ca="1" si="5"/>
        <v>0.71035824464545305</v>
      </c>
      <c r="AB58">
        <f t="shared" ca="1" si="5"/>
        <v>0.802718565445947</v>
      </c>
      <c r="AC58">
        <f t="shared" ca="1" si="5"/>
        <v>0.73216489070007595</v>
      </c>
      <c r="AD58">
        <f t="shared" ca="1" si="5"/>
        <v>0.22375734017826088</v>
      </c>
      <c r="AE58">
        <f t="shared" ca="1" si="5"/>
        <v>0.10803507080136221</v>
      </c>
    </row>
    <row r="59" spans="2:31" x14ac:dyDescent="0.25">
      <c r="B59">
        <f t="shared" ca="1" si="3"/>
        <v>0.56449411547406592</v>
      </c>
      <c r="C59">
        <f t="shared" ca="1" si="3"/>
        <v>0.35896071348289116</v>
      </c>
      <c r="D59">
        <f t="shared" ca="1" si="3"/>
        <v>0.29733709741507819</v>
      </c>
      <c r="E59">
        <f t="shared" ca="1" si="3"/>
        <v>0.29610895123688169</v>
      </c>
      <c r="F59">
        <f t="shared" ca="1" si="3"/>
        <v>0.10254401608300956</v>
      </c>
      <c r="G59">
        <f t="shared" ca="1" si="3"/>
        <v>0.92453835831545494</v>
      </c>
      <c r="H59">
        <f t="shared" ca="1" si="3"/>
        <v>0.19557206102823699</v>
      </c>
      <c r="I59">
        <f t="shared" ca="1" si="3"/>
        <v>0.56928869209459609</v>
      </c>
      <c r="J59">
        <f t="shared" ca="1" si="3"/>
        <v>0.63439140226983959</v>
      </c>
      <c r="K59">
        <f t="shared" ca="1" si="3"/>
        <v>0.9688853542818725</v>
      </c>
      <c r="L59">
        <f t="shared" ca="1" si="4"/>
        <v>0.81048340885391323</v>
      </c>
      <c r="M59">
        <f t="shared" ca="1" si="4"/>
        <v>0.15544233340890479</v>
      </c>
      <c r="N59">
        <f t="shared" ca="1" si="4"/>
        <v>0.79909827057666316</v>
      </c>
      <c r="O59">
        <f t="shared" ca="1" si="4"/>
        <v>0.69102818157729118</v>
      </c>
      <c r="P59">
        <f t="shared" ca="1" si="4"/>
        <v>0.23149167102958734</v>
      </c>
      <c r="Q59">
        <f t="shared" ca="1" si="4"/>
        <v>0.29264027743315646</v>
      </c>
      <c r="R59">
        <f t="shared" ca="1" si="4"/>
        <v>0.60707476970547125</v>
      </c>
      <c r="S59">
        <f t="shared" ca="1" si="4"/>
        <v>0.62319476099884996</v>
      </c>
      <c r="T59">
        <f t="shared" ca="1" si="4"/>
        <v>8.1194569571428454E-2</v>
      </c>
      <c r="U59">
        <f t="shared" ca="1" si="4"/>
        <v>0.38996740327559021</v>
      </c>
      <c r="V59">
        <f t="shared" ca="1" si="5"/>
        <v>0.42074927608219892</v>
      </c>
      <c r="W59">
        <f t="shared" ca="1" si="5"/>
        <v>0.26832394076734367</v>
      </c>
      <c r="X59">
        <f t="shared" ca="1" si="5"/>
        <v>0.96467335270754173</v>
      </c>
      <c r="Y59">
        <f t="shared" ca="1" si="5"/>
        <v>0.69633981736612438</v>
      </c>
      <c r="Z59">
        <f t="shared" ca="1" si="5"/>
        <v>0.15145962863429041</v>
      </c>
      <c r="AA59">
        <f t="shared" ca="1" si="5"/>
        <v>0.58364119057414054</v>
      </c>
      <c r="AB59">
        <f t="shared" ca="1" si="5"/>
        <v>0.48176074882298892</v>
      </c>
      <c r="AC59">
        <f t="shared" ca="1" si="5"/>
        <v>0.67409331368993208</v>
      </c>
      <c r="AD59">
        <f t="shared" ca="1" si="5"/>
        <v>0.31040248104202117</v>
      </c>
      <c r="AE59">
        <f t="shared" ca="1" si="5"/>
        <v>0.97964556312809714</v>
      </c>
    </row>
    <row r="60" spans="2:31" x14ac:dyDescent="0.25">
      <c r="B60">
        <f t="shared" ref="B60:K69" ca="1" si="6">RAND()</f>
        <v>0.33354732904624051</v>
      </c>
      <c r="C60">
        <f t="shared" ca="1" si="6"/>
        <v>0.23909196826484536</v>
      </c>
      <c r="D60">
        <f t="shared" ca="1" si="6"/>
        <v>0.95133161235803532</v>
      </c>
      <c r="E60">
        <f t="shared" ca="1" si="6"/>
        <v>0.40563486453643804</v>
      </c>
      <c r="F60">
        <f t="shared" ca="1" si="6"/>
        <v>0.75126711209291686</v>
      </c>
      <c r="G60">
        <f t="shared" ca="1" si="6"/>
        <v>6.4712344986467052E-2</v>
      </c>
      <c r="H60">
        <f t="shared" ca="1" si="6"/>
        <v>0.67822557635118486</v>
      </c>
      <c r="I60">
        <f t="shared" ca="1" si="6"/>
        <v>0.84497168298303138</v>
      </c>
      <c r="J60">
        <f t="shared" ca="1" si="6"/>
        <v>0.29911756895254893</v>
      </c>
      <c r="K60">
        <f t="shared" ca="1" si="6"/>
        <v>0.74473961822308854</v>
      </c>
      <c r="L60">
        <f t="shared" ref="L60:U69" ca="1" si="7">RAND()</f>
        <v>0.18873163757440414</v>
      </c>
      <c r="M60">
        <f t="shared" ca="1" si="7"/>
        <v>0.47632393897134451</v>
      </c>
      <c r="N60">
        <f t="shared" ca="1" si="7"/>
        <v>0.47747327124925887</v>
      </c>
      <c r="O60">
        <f t="shared" ca="1" si="7"/>
        <v>0.63540027963254753</v>
      </c>
      <c r="P60">
        <f t="shared" ca="1" si="7"/>
        <v>0.67400713504527365</v>
      </c>
      <c r="Q60">
        <f t="shared" ca="1" si="7"/>
        <v>0.51445501274157879</v>
      </c>
      <c r="R60">
        <f t="shared" ca="1" si="7"/>
        <v>0.4336934251107567</v>
      </c>
      <c r="S60">
        <f t="shared" ca="1" si="7"/>
        <v>0.46097366525049494</v>
      </c>
      <c r="T60">
        <f t="shared" ca="1" si="7"/>
        <v>9.6756913416683688E-2</v>
      </c>
      <c r="U60">
        <f t="shared" ca="1" si="7"/>
        <v>0.9987664626731918</v>
      </c>
      <c r="V60">
        <f t="shared" ref="V60:AE69" ca="1" si="8">RAND()</f>
        <v>0.27489944399375554</v>
      </c>
      <c r="W60">
        <f t="shared" ca="1" si="8"/>
        <v>0.105392889974951</v>
      </c>
      <c r="X60">
        <f t="shared" ca="1" si="8"/>
        <v>0.10792119599735006</v>
      </c>
      <c r="Y60">
        <f t="shared" ca="1" si="8"/>
        <v>0.82709465372120938</v>
      </c>
      <c r="Z60">
        <f t="shared" ca="1" si="8"/>
        <v>0.45856997939657074</v>
      </c>
      <c r="AA60">
        <f t="shared" ca="1" si="8"/>
        <v>0.8256030183259746</v>
      </c>
      <c r="AB60">
        <f t="shared" ca="1" si="8"/>
        <v>6.8385528563112308E-2</v>
      </c>
      <c r="AC60">
        <f t="shared" ca="1" si="8"/>
        <v>0.39831555427436749</v>
      </c>
      <c r="AD60">
        <f t="shared" ca="1" si="8"/>
        <v>0.55800702459569029</v>
      </c>
      <c r="AE60">
        <f t="shared" ca="1" si="8"/>
        <v>0.76849065064907807</v>
      </c>
    </row>
    <row r="61" spans="2:31" x14ac:dyDescent="0.25">
      <c r="B61">
        <f t="shared" ca="1" si="6"/>
        <v>0.19708351121582823</v>
      </c>
      <c r="C61">
        <f t="shared" ca="1" si="6"/>
        <v>0.24844575465952712</v>
      </c>
      <c r="D61">
        <f t="shared" ca="1" si="6"/>
        <v>0.99012698490527029</v>
      </c>
      <c r="E61">
        <f t="shared" ca="1" si="6"/>
        <v>0.7713856837373898</v>
      </c>
      <c r="F61">
        <f t="shared" ca="1" si="6"/>
        <v>0.95423684540105258</v>
      </c>
      <c r="G61">
        <f t="shared" ca="1" si="6"/>
        <v>0.29220475611907148</v>
      </c>
      <c r="H61">
        <f t="shared" ca="1" si="6"/>
        <v>0.12677740329458498</v>
      </c>
      <c r="I61">
        <f t="shared" ca="1" si="6"/>
        <v>0.970870120191762</v>
      </c>
      <c r="J61">
        <f t="shared" ca="1" si="6"/>
        <v>0.96382848417882006</v>
      </c>
      <c r="K61">
        <f t="shared" ca="1" si="6"/>
        <v>0.99895657280156591</v>
      </c>
      <c r="L61">
        <f t="shared" ca="1" si="7"/>
        <v>0.5963534904360861</v>
      </c>
      <c r="M61">
        <f t="shared" ca="1" si="7"/>
        <v>0.60639293620715162</v>
      </c>
      <c r="N61">
        <f t="shared" ca="1" si="7"/>
        <v>0.2183479346233792</v>
      </c>
      <c r="O61">
        <f t="shared" ca="1" si="7"/>
        <v>0.91650616240043004</v>
      </c>
      <c r="P61">
        <f t="shared" ca="1" si="7"/>
        <v>0.92614857745264234</v>
      </c>
      <c r="Q61">
        <f t="shared" ca="1" si="7"/>
        <v>0.32498878134379927</v>
      </c>
      <c r="R61">
        <f t="shared" ca="1" si="7"/>
        <v>0.3745151880441242</v>
      </c>
      <c r="S61">
        <f t="shared" ca="1" si="7"/>
        <v>0.27117026659077936</v>
      </c>
      <c r="T61">
        <f t="shared" ca="1" si="7"/>
        <v>0.85857446729117104</v>
      </c>
      <c r="U61">
        <f t="shared" ca="1" si="7"/>
        <v>0.97735945906397426</v>
      </c>
      <c r="V61">
        <f t="shared" ca="1" si="8"/>
        <v>0.35635536426627268</v>
      </c>
      <c r="W61">
        <f t="shared" ca="1" si="8"/>
        <v>0.27819417863397478</v>
      </c>
      <c r="X61">
        <f t="shared" ca="1" si="8"/>
        <v>0.13471814144981509</v>
      </c>
      <c r="Y61">
        <f t="shared" ca="1" si="8"/>
        <v>0.29649968344786171</v>
      </c>
      <c r="Z61">
        <f t="shared" ca="1" si="8"/>
        <v>0.96518533476055879</v>
      </c>
      <c r="AA61">
        <f t="shared" ca="1" si="8"/>
        <v>0.94010323371701054</v>
      </c>
      <c r="AB61">
        <f t="shared" ca="1" si="8"/>
        <v>3.3325299087381133E-3</v>
      </c>
      <c r="AC61">
        <f t="shared" ca="1" si="8"/>
        <v>0.44871112977598093</v>
      </c>
      <c r="AD61">
        <f t="shared" ca="1" si="8"/>
        <v>0.47808139539046696</v>
      </c>
      <c r="AE61">
        <f t="shared" ca="1" si="8"/>
        <v>1.9373460380347263E-2</v>
      </c>
    </row>
    <row r="62" spans="2:31" x14ac:dyDescent="0.25">
      <c r="B62">
        <f t="shared" ca="1" si="6"/>
        <v>0.21116057901032281</v>
      </c>
      <c r="C62">
        <f t="shared" ca="1" si="6"/>
        <v>0.88718051456868041</v>
      </c>
      <c r="D62">
        <f t="shared" ca="1" si="6"/>
        <v>0.72453679396340176</v>
      </c>
      <c r="E62">
        <f t="shared" ca="1" si="6"/>
        <v>0.5007141034308078</v>
      </c>
      <c r="F62">
        <f t="shared" ca="1" si="6"/>
        <v>0.17261881550793512</v>
      </c>
      <c r="G62">
        <f t="shared" ca="1" si="6"/>
        <v>0.23082794947719254</v>
      </c>
      <c r="H62">
        <f t="shared" ca="1" si="6"/>
        <v>0.47724462895321018</v>
      </c>
      <c r="I62">
        <f t="shared" ca="1" si="6"/>
        <v>0.78131207795834978</v>
      </c>
      <c r="J62">
        <f t="shared" ca="1" si="6"/>
        <v>0.67666938041726488</v>
      </c>
      <c r="K62">
        <f t="shared" ca="1" si="6"/>
        <v>3.3139735503555368E-2</v>
      </c>
      <c r="L62">
        <f t="shared" ca="1" si="7"/>
        <v>4.2584067544551019E-3</v>
      </c>
      <c r="M62">
        <f t="shared" ca="1" si="7"/>
        <v>0.43150320042834278</v>
      </c>
      <c r="N62">
        <f t="shared" ca="1" si="7"/>
        <v>0.41647695511663052</v>
      </c>
      <c r="O62">
        <f t="shared" ca="1" si="7"/>
        <v>0.42462123510387095</v>
      </c>
      <c r="P62">
        <f t="shared" ca="1" si="7"/>
        <v>0.1991867726540173</v>
      </c>
      <c r="Q62">
        <f t="shared" ca="1" si="7"/>
        <v>0.62172771202246757</v>
      </c>
      <c r="R62">
        <f t="shared" ca="1" si="7"/>
        <v>0.52707569501191553</v>
      </c>
      <c r="S62">
        <f t="shared" ca="1" si="7"/>
        <v>0.99188634036198065</v>
      </c>
      <c r="T62">
        <f t="shared" ca="1" si="7"/>
        <v>0.28416460231548335</v>
      </c>
      <c r="U62">
        <f t="shared" ca="1" si="7"/>
        <v>0.78373616104289945</v>
      </c>
      <c r="V62">
        <f t="shared" ca="1" si="8"/>
        <v>0.19942698392842306</v>
      </c>
      <c r="W62">
        <f t="shared" ca="1" si="8"/>
        <v>0.43702149475449836</v>
      </c>
      <c r="X62">
        <f t="shared" ca="1" si="8"/>
        <v>0.6069876483550305</v>
      </c>
      <c r="Y62">
        <f t="shared" ca="1" si="8"/>
        <v>0.2663064515475364</v>
      </c>
      <c r="Z62">
        <f t="shared" ca="1" si="8"/>
        <v>0.78658537617875446</v>
      </c>
      <c r="AA62">
        <f t="shared" ca="1" si="8"/>
        <v>0.5918516707439343</v>
      </c>
      <c r="AB62">
        <f t="shared" ca="1" si="8"/>
        <v>0.74090016542823989</v>
      </c>
      <c r="AC62">
        <f t="shared" ca="1" si="8"/>
        <v>0.20461557612925652</v>
      </c>
      <c r="AD62">
        <f t="shared" ca="1" si="8"/>
        <v>0.29467399333836974</v>
      </c>
      <c r="AE62">
        <f t="shared" ca="1" si="8"/>
        <v>0.48834979604860385</v>
      </c>
    </row>
    <row r="63" spans="2:31" x14ac:dyDescent="0.25">
      <c r="B63">
        <f t="shared" ca="1" si="6"/>
        <v>0.3109945038994042</v>
      </c>
      <c r="C63">
        <f t="shared" ca="1" si="6"/>
        <v>0.41228995698033799</v>
      </c>
      <c r="D63">
        <f t="shared" ca="1" si="6"/>
        <v>0.90532542133764182</v>
      </c>
      <c r="E63">
        <f t="shared" ca="1" si="6"/>
        <v>0.34606394444774846</v>
      </c>
      <c r="F63">
        <f t="shared" ca="1" si="6"/>
        <v>0.61532784206745217</v>
      </c>
      <c r="G63">
        <f t="shared" ca="1" si="6"/>
        <v>0.31711679063660192</v>
      </c>
      <c r="H63">
        <f t="shared" ca="1" si="6"/>
        <v>0.62662720596585242</v>
      </c>
      <c r="I63">
        <f t="shared" ca="1" si="6"/>
        <v>0.76371197436167049</v>
      </c>
      <c r="J63">
        <f t="shared" ca="1" si="6"/>
        <v>0.12102152377297237</v>
      </c>
      <c r="K63">
        <f t="shared" ca="1" si="6"/>
        <v>0.67843495514955432</v>
      </c>
      <c r="L63">
        <f t="shared" ca="1" si="7"/>
        <v>0.90138143854547903</v>
      </c>
      <c r="M63">
        <f t="shared" ca="1" si="7"/>
        <v>0.18559108588112672</v>
      </c>
      <c r="N63">
        <f t="shared" ca="1" si="7"/>
        <v>0.47703637756703809</v>
      </c>
      <c r="O63">
        <f t="shared" ca="1" si="7"/>
        <v>0.47543689129188138</v>
      </c>
      <c r="P63">
        <f t="shared" ca="1" si="7"/>
        <v>0.89097486100104795</v>
      </c>
      <c r="Q63">
        <f t="shared" ca="1" si="7"/>
        <v>0.39839931247948285</v>
      </c>
      <c r="R63">
        <f t="shared" ca="1" si="7"/>
        <v>2.812209269040622E-2</v>
      </c>
      <c r="S63">
        <f t="shared" ca="1" si="7"/>
        <v>0.85590233123843706</v>
      </c>
      <c r="T63">
        <f t="shared" ca="1" si="7"/>
        <v>0.74153798750954469</v>
      </c>
      <c r="U63">
        <f t="shared" ca="1" si="7"/>
        <v>0.30460545881147638</v>
      </c>
      <c r="V63">
        <f t="shared" ca="1" si="8"/>
        <v>0.99023452585875282</v>
      </c>
      <c r="W63">
        <f t="shared" ca="1" si="8"/>
        <v>0.16228275201362985</v>
      </c>
      <c r="X63">
        <f t="shared" ca="1" si="8"/>
        <v>0.40606363463517092</v>
      </c>
      <c r="Y63">
        <f t="shared" ca="1" si="8"/>
        <v>0.30487676780721262</v>
      </c>
      <c r="Z63">
        <f t="shared" ca="1" si="8"/>
        <v>0.60045754503286908</v>
      </c>
      <c r="AA63">
        <f t="shared" ca="1" si="8"/>
        <v>0.48664994710773168</v>
      </c>
      <c r="AB63">
        <f t="shared" ca="1" si="8"/>
        <v>0.5874427576567669</v>
      </c>
      <c r="AC63">
        <f t="shared" ca="1" si="8"/>
        <v>0.89862296260642061</v>
      </c>
      <c r="AD63">
        <f t="shared" ca="1" si="8"/>
        <v>0.36754783585812101</v>
      </c>
      <c r="AE63">
        <f t="shared" ca="1" si="8"/>
        <v>0.73996092259809165</v>
      </c>
    </row>
    <row r="64" spans="2:31" x14ac:dyDescent="0.25">
      <c r="B64">
        <f t="shared" ca="1" si="6"/>
        <v>0.37404832847190694</v>
      </c>
      <c r="C64">
        <f t="shared" ca="1" si="6"/>
        <v>0.32727448542189919</v>
      </c>
      <c r="D64">
        <f t="shared" ca="1" si="6"/>
        <v>0.65371305849561367</v>
      </c>
      <c r="E64">
        <f t="shared" ca="1" si="6"/>
        <v>0.33432872274294834</v>
      </c>
      <c r="F64">
        <f t="shared" ca="1" si="6"/>
        <v>0.81388076588155411</v>
      </c>
      <c r="G64">
        <f t="shared" ca="1" si="6"/>
        <v>0.35796788043639971</v>
      </c>
      <c r="H64">
        <f t="shared" ca="1" si="6"/>
        <v>0.55698469003975526</v>
      </c>
      <c r="I64">
        <f t="shared" ca="1" si="6"/>
        <v>1.8057800396094059E-2</v>
      </c>
      <c r="J64">
        <f t="shared" ca="1" si="6"/>
        <v>0.45176730789129377</v>
      </c>
      <c r="K64">
        <f t="shared" ca="1" si="6"/>
        <v>3.9124370258414753E-2</v>
      </c>
      <c r="L64">
        <f t="shared" ca="1" si="7"/>
        <v>0.1745064451043945</v>
      </c>
      <c r="M64">
        <f t="shared" ca="1" si="7"/>
        <v>0.3056677710462381</v>
      </c>
      <c r="N64">
        <f t="shared" ca="1" si="7"/>
        <v>0.91508953678556626</v>
      </c>
      <c r="O64">
        <f t="shared" ca="1" si="7"/>
        <v>0.52547640388318761</v>
      </c>
      <c r="P64">
        <f t="shared" ca="1" si="7"/>
        <v>0.5498741624482113</v>
      </c>
      <c r="Q64">
        <f t="shared" ca="1" si="7"/>
        <v>0.87153431902682499</v>
      </c>
      <c r="R64">
        <f t="shared" ca="1" si="7"/>
        <v>0.61609410521525576</v>
      </c>
      <c r="S64">
        <f t="shared" ca="1" si="7"/>
        <v>0.30438904053611804</v>
      </c>
      <c r="T64">
        <f t="shared" ca="1" si="7"/>
        <v>0.50148590388356951</v>
      </c>
      <c r="U64">
        <f t="shared" ca="1" si="7"/>
        <v>0.53877305354891392</v>
      </c>
      <c r="V64">
        <f t="shared" ca="1" si="8"/>
        <v>4.0151455661699309E-2</v>
      </c>
      <c r="W64">
        <f t="shared" ca="1" si="8"/>
        <v>0.47936348889681923</v>
      </c>
      <c r="X64">
        <f t="shared" ca="1" si="8"/>
        <v>0.52410834298838171</v>
      </c>
      <c r="Y64">
        <f t="shared" ca="1" si="8"/>
        <v>0.48694764090652565</v>
      </c>
      <c r="Z64">
        <f t="shared" ca="1" si="8"/>
        <v>0.32239849512686147</v>
      </c>
      <c r="AA64">
        <f t="shared" ca="1" si="8"/>
        <v>0.68629580200540952</v>
      </c>
      <c r="AB64">
        <f t="shared" ca="1" si="8"/>
        <v>0.21082119629386065</v>
      </c>
      <c r="AC64">
        <f t="shared" ca="1" si="8"/>
        <v>0.28377960433726646</v>
      </c>
      <c r="AD64">
        <f t="shared" ca="1" si="8"/>
        <v>0.43631732538482204</v>
      </c>
      <c r="AE64">
        <f t="shared" ca="1" si="8"/>
        <v>0.50404490279252467</v>
      </c>
    </row>
    <row r="65" spans="2:31" x14ac:dyDescent="0.25">
      <c r="B65">
        <f t="shared" ca="1" si="6"/>
        <v>0.44061630362516979</v>
      </c>
      <c r="C65">
        <f t="shared" ca="1" si="6"/>
        <v>0.54029419502124276</v>
      </c>
      <c r="D65">
        <f t="shared" ca="1" si="6"/>
        <v>0.31283260026423187</v>
      </c>
      <c r="E65">
        <f t="shared" ca="1" si="6"/>
        <v>0.6359944512371718</v>
      </c>
      <c r="F65">
        <f t="shared" ca="1" si="6"/>
        <v>0.60476781055404105</v>
      </c>
      <c r="G65">
        <f t="shared" ca="1" si="6"/>
        <v>0.16163256703090867</v>
      </c>
      <c r="H65">
        <f t="shared" ca="1" si="6"/>
        <v>0.33224216531585693</v>
      </c>
      <c r="I65">
        <f t="shared" ca="1" si="6"/>
        <v>0.59862752419970633</v>
      </c>
      <c r="J65">
        <f t="shared" ca="1" si="6"/>
        <v>0.76472734961044697</v>
      </c>
      <c r="K65">
        <f t="shared" ca="1" si="6"/>
        <v>0.75171096633230938</v>
      </c>
      <c r="L65">
        <f t="shared" ca="1" si="7"/>
        <v>0.63990839873397132</v>
      </c>
      <c r="M65">
        <f t="shared" ca="1" si="7"/>
        <v>0.88233668479775318</v>
      </c>
      <c r="N65">
        <f t="shared" ca="1" si="7"/>
        <v>0.7098738427537723</v>
      </c>
      <c r="O65">
        <f t="shared" ca="1" si="7"/>
        <v>0.27935022368829587</v>
      </c>
      <c r="P65">
        <f t="shared" ca="1" si="7"/>
        <v>0.2687168336446073</v>
      </c>
      <c r="Q65">
        <f t="shared" ca="1" si="7"/>
        <v>0.29050579267219678</v>
      </c>
      <c r="R65">
        <f t="shared" ca="1" si="7"/>
        <v>0.77457277047069262</v>
      </c>
      <c r="S65">
        <f t="shared" ca="1" si="7"/>
        <v>0.57922444209046642</v>
      </c>
      <c r="T65">
        <f t="shared" ca="1" si="7"/>
        <v>0.98761510003483255</v>
      </c>
      <c r="U65">
        <f t="shared" ca="1" si="7"/>
        <v>5.7201536309951617E-2</v>
      </c>
      <c r="V65">
        <f t="shared" ca="1" si="8"/>
        <v>0.44169085373549638</v>
      </c>
      <c r="W65">
        <f t="shared" ca="1" si="8"/>
        <v>5.0934768745925618E-2</v>
      </c>
      <c r="X65">
        <f t="shared" ca="1" si="8"/>
        <v>0.11025757130320191</v>
      </c>
      <c r="Y65">
        <f t="shared" ca="1" si="8"/>
        <v>0.99836054684566777</v>
      </c>
      <c r="Z65">
        <f t="shared" ca="1" si="8"/>
        <v>0.72739914810577799</v>
      </c>
      <c r="AA65">
        <f t="shared" ca="1" si="8"/>
        <v>0.25135078628939067</v>
      </c>
      <c r="AB65">
        <f t="shared" ca="1" si="8"/>
        <v>0.28337644066656037</v>
      </c>
      <c r="AC65">
        <f t="shared" ca="1" si="8"/>
        <v>7.4541497753860764E-2</v>
      </c>
      <c r="AD65">
        <f t="shared" ca="1" si="8"/>
        <v>0.40860026621502432</v>
      </c>
      <c r="AE65">
        <f t="shared" ca="1" si="8"/>
        <v>0.35130814308789482</v>
      </c>
    </row>
    <row r="66" spans="2:31" x14ac:dyDescent="0.25">
      <c r="B66">
        <f t="shared" ca="1" si="6"/>
        <v>0.85481519001558781</v>
      </c>
      <c r="C66">
        <f t="shared" ca="1" si="6"/>
        <v>0.22305707037878175</v>
      </c>
      <c r="D66">
        <f t="shared" ca="1" si="6"/>
        <v>0.80144707566137652</v>
      </c>
      <c r="E66">
        <f t="shared" ca="1" si="6"/>
        <v>3.1147663247796942E-3</v>
      </c>
      <c r="F66">
        <f t="shared" ca="1" si="6"/>
        <v>0.82688033680545003</v>
      </c>
      <c r="G66">
        <f t="shared" ca="1" si="6"/>
        <v>6.0341671249038331E-2</v>
      </c>
      <c r="H66">
        <f t="shared" ca="1" si="6"/>
        <v>0.78798992105399135</v>
      </c>
      <c r="I66">
        <f t="shared" ca="1" si="6"/>
        <v>0.37201676641085979</v>
      </c>
      <c r="J66">
        <f t="shared" ca="1" si="6"/>
        <v>0.20172698195361072</v>
      </c>
      <c r="K66">
        <f t="shared" ca="1" si="6"/>
        <v>0.19610939822644879</v>
      </c>
      <c r="L66">
        <f t="shared" ca="1" si="7"/>
        <v>0.24579826722311643</v>
      </c>
      <c r="M66">
        <f t="shared" ca="1" si="7"/>
        <v>6.1444570483892846E-4</v>
      </c>
      <c r="N66">
        <f t="shared" ca="1" si="7"/>
        <v>0.56020662737457538</v>
      </c>
      <c r="O66">
        <f t="shared" ca="1" si="7"/>
        <v>0.9816056287167676</v>
      </c>
      <c r="P66">
        <f t="shared" ca="1" si="7"/>
        <v>0.4297699092382361</v>
      </c>
      <c r="Q66">
        <f t="shared" ca="1" si="7"/>
        <v>0.4200405705029262</v>
      </c>
      <c r="R66">
        <f t="shared" ca="1" si="7"/>
        <v>0.32208621459836095</v>
      </c>
      <c r="S66">
        <f t="shared" ca="1" si="7"/>
        <v>0.61675091734187948</v>
      </c>
      <c r="T66">
        <f t="shared" ca="1" si="7"/>
        <v>0.94414066020948395</v>
      </c>
      <c r="U66">
        <f t="shared" ca="1" si="7"/>
        <v>1.2496977258956266E-2</v>
      </c>
      <c r="V66">
        <f t="shared" ca="1" si="8"/>
        <v>0.36878130230905803</v>
      </c>
      <c r="W66">
        <f t="shared" ca="1" si="8"/>
        <v>0.81571708118341402</v>
      </c>
      <c r="X66">
        <f t="shared" ca="1" si="8"/>
        <v>0.53931416251717579</v>
      </c>
      <c r="Y66">
        <f t="shared" ca="1" si="8"/>
        <v>0.42544832371067276</v>
      </c>
      <c r="Z66">
        <f t="shared" ca="1" si="8"/>
        <v>0.24622890961447008</v>
      </c>
      <c r="AA66">
        <f t="shared" ca="1" si="8"/>
        <v>0.30699876814067961</v>
      </c>
      <c r="AB66">
        <f t="shared" ca="1" si="8"/>
        <v>0.41351142162388155</v>
      </c>
      <c r="AC66">
        <f t="shared" ca="1" si="8"/>
        <v>0.39468508139920822</v>
      </c>
      <c r="AD66">
        <f t="shared" ca="1" si="8"/>
        <v>0.760328210781122</v>
      </c>
      <c r="AE66">
        <f t="shared" ca="1" si="8"/>
        <v>0.36631188282362093</v>
      </c>
    </row>
    <row r="67" spans="2:31" x14ac:dyDescent="0.25">
      <c r="B67">
        <f t="shared" ca="1" si="6"/>
        <v>0.84514356836196147</v>
      </c>
      <c r="C67">
        <f t="shared" ca="1" si="6"/>
        <v>0.21541938871483168</v>
      </c>
      <c r="D67">
        <f t="shared" ca="1" si="6"/>
        <v>0.509011719009135</v>
      </c>
      <c r="E67">
        <f t="shared" ca="1" si="6"/>
        <v>0.96001401941951015</v>
      </c>
      <c r="F67">
        <f t="shared" ca="1" si="6"/>
        <v>0.3029985426147459</v>
      </c>
      <c r="G67">
        <f t="shared" ca="1" si="6"/>
        <v>0.22524098070895171</v>
      </c>
      <c r="H67">
        <f t="shared" ca="1" si="6"/>
        <v>0.52611892006727512</v>
      </c>
      <c r="I67">
        <f t="shared" ca="1" si="6"/>
        <v>0.82153699133693792</v>
      </c>
      <c r="J67">
        <f t="shared" ca="1" si="6"/>
        <v>0.49685472049601231</v>
      </c>
      <c r="K67">
        <f t="shared" ca="1" si="6"/>
        <v>0.39245346988295449</v>
      </c>
      <c r="L67">
        <f t="shared" ca="1" si="7"/>
        <v>0.86968548278890978</v>
      </c>
      <c r="M67">
        <f t="shared" ca="1" si="7"/>
        <v>0.42028900911137246</v>
      </c>
      <c r="N67">
        <f t="shared" ca="1" si="7"/>
        <v>0.72214733347002458</v>
      </c>
      <c r="O67">
        <f t="shared" ca="1" si="7"/>
        <v>0.87328284495809694</v>
      </c>
      <c r="P67">
        <f t="shared" ca="1" si="7"/>
        <v>0.65437959024997028</v>
      </c>
      <c r="Q67">
        <f t="shared" ca="1" si="7"/>
        <v>0.55548753208331636</v>
      </c>
      <c r="R67">
        <f t="shared" ca="1" si="7"/>
        <v>0.43542858777436955</v>
      </c>
      <c r="S67">
        <f t="shared" ca="1" si="7"/>
        <v>0.67968884040197275</v>
      </c>
      <c r="T67">
        <f t="shared" ca="1" si="7"/>
        <v>0.24493110292642317</v>
      </c>
      <c r="U67">
        <f t="shared" ca="1" si="7"/>
        <v>0.53803417209071647</v>
      </c>
      <c r="V67">
        <f t="shared" ca="1" si="8"/>
        <v>0.92488816894125758</v>
      </c>
      <c r="W67">
        <f t="shared" ca="1" si="8"/>
        <v>0.88389304156083304</v>
      </c>
      <c r="X67">
        <f t="shared" ca="1" si="8"/>
        <v>0.46244502250703196</v>
      </c>
      <c r="Y67">
        <f t="shared" ca="1" si="8"/>
        <v>4.0550974241167603E-2</v>
      </c>
      <c r="Z67">
        <f t="shared" ca="1" si="8"/>
        <v>0.33905195234438867</v>
      </c>
      <c r="AA67">
        <f t="shared" ca="1" si="8"/>
        <v>0.90806717492641731</v>
      </c>
      <c r="AB67">
        <f t="shared" ca="1" si="8"/>
        <v>0.21736042563638391</v>
      </c>
      <c r="AC67">
        <f t="shared" ca="1" si="8"/>
        <v>0.28378027017876351</v>
      </c>
      <c r="AD67">
        <f t="shared" ca="1" si="8"/>
        <v>0.28001959609715699</v>
      </c>
      <c r="AE67">
        <f t="shared" ca="1" si="8"/>
        <v>0.10559705657225305</v>
      </c>
    </row>
    <row r="68" spans="2:31" x14ac:dyDescent="0.25">
      <c r="B68">
        <f t="shared" ca="1" si="6"/>
        <v>0.88167134406441017</v>
      </c>
      <c r="C68">
        <f t="shared" ca="1" si="6"/>
        <v>0.69796052788352148</v>
      </c>
      <c r="D68">
        <f t="shared" ca="1" si="6"/>
        <v>0.78164001970551711</v>
      </c>
      <c r="E68">
        <f t="shared" ca="1" si="6"/>
        <v>0.72106407830360508</v>
      </c>
      <c r="F68">
        <f t="shared" ca="1" si="6"/>
        <v>5.8294444260085898E-2</v>
      </c>
      <c r="G68">
        <f t="shared" ca="1" si="6"/>
        <v>0.36491670577784951</v>
      </c>
      <c r="H68">
        <f t="shared" ca="1" si="6"/>
        <v>0.86754440379857223</v>
      </c>
      <c r="I68">
        <f t="shared" ca="1" si="6"/>
        <v>0.28140273061845011</v>
      </c>
      <c r="J68">
        <f t="shared" ca="1" si="6"/>
        <v>0.53152123772840021</v>
      </c>
      <c r="K68">
        <f t="shared" ca="1" si="6"/>
        <v>0.43186235558881259</v>
      </c>
      <c r="L68">
        <f t="shared" ca="1" si="7"/>
        <v>0.31689446444919955</v>
      </c>
      <c r="M68">
        <f t="shared" ca="1" si="7"/>
        <v>0.92842944379029113</v>
      </c>
      <c r="N68">
        <f t="shared" ca="1" si="7"/>
        <v>0.1212419409880654</v>
      </c>
      <c r="O68">
        <f t="shared" ca="1" si="7"/>
        <v>0.22990631452407984</v>
      </c>
      <c r="P68">
        <f t="shared" ca="1" si="7"/>
        <v>0.59495148959520661</v>
      </c>
      <c r="Q68">
        <f t="shared" ca="1" si="7"/>
        <v>0.25958493274509675</v>
      </c>
      <c r="R68">
        <f t="shared" ca="1" si="7"/>
        <v>0.33622322145736128</v>
      </c>
      <c r="S68">
        <f t="shared" ca="1" si="7"/>
        <v>0.84310405215573336</v>
      </c>
      <c r="T68">
        <f t="shared" ca="1" si="7"/>
        <v>0.66598429661461722</v>
      </c>
      <c r="U68">
        <f t="shared" ca="1" si="7"/>
        <v>0.73041998343311421</v>
      </c>
      <c r="V68">
        <f t="shared" ca="1" si="8"/>
        <v>0.16836565451414653</v>
      </c>
      <c r="W68">
        <f t="shared" ca="1" si="8"/>
        <v>0.91446462057372102</v>
      </c>
      <c r="X68">
        <f t="shared" ca="1" si="8"/>
        <v>0.43322504201410994</v>
      </c>
      <c r="Y68">
        <f t="shared" ca="1" si="8"/>
        <v>0.29805741757886306</v>
      </c>
      <c r="Z68">
        <f t="shared" ca="1" si="8"/>
        <v>0.93087126875242632</v>
      </c>
      <c r="AA68">
        <f t="shared" ca="1" si="8"/>
        <v>0.9393869813938247</v>
      </c>
      <c r="AB68">
        <f t="shared" ca="1" si="8"/>
        <v>0.96708360248257752</v>
      </c>
      <c r="AC68">
        <f t="shared" ca="1" si="8"/>
        <v>0.26115016358848209</v>
      </c>
      <c r="AD68">
        <f t="shared" ca="1" si="8"/>
        <v>0.56481517392970049</v>
      </c>
      <c r="AE68">
        <f t="shared" ca="1" si="8"/>
        <v>0.27281880543467363</v>
      </c>
    </row>
    <row r="69" spans="2:31" x14ac:dyDescent="0.25">
      <c r="B69">
        <f t="shared" ca="1" si="6"/>
        <v>0.58966108255833771</v>
      </c>
      <c r="C69">
        <f t="shared" ca="1" si="6"/>
        <v>0.17995910132191817</v>
      </c>
      <c r="D69">
        <f t="shared" ca="1" si="6"/>
        <v>0.63740643845854006</v>
      </c>
      <c r="E69">
        <f t="shared" ca="1" si="6"/>
        <v>0.9281566112858628</v>
      </c>
      <c r="F69">
        <f t="shared" ca="1" si="6"/>
        <v>0.44625973216691639</v>
      </c>
      <c r="G69">
        <f t="shared" ca="1" si="6"/>
        <v>0.63794266701274482</v>
      </c>
      <c r="H69">
        <f t="shared" ca="1" si="6"/>
        <v>0.32974509883586323</v>
      </c>
      <c r="I69">
        <f t="shared" ca="1" si="6"/>
        <v>0.2465246327358554</v>
      </c>
      <c r="J69">
        <f t="shared" ca="1" si="6"/>
        <v>8.5636411529654399E-2</v>
      </c>
      <c r="K69">
        <f t="shared" ca="1" si="6"/>
        <v>0.47519339266994498</v>
      </c>
      <c r="L69">
        <f t="shared" ca="1" si="7"/>
        <v>0.76094734409863252</v>
      </c>
      <c r="M69">
        <f t="shared" ca="1" si="7"/>
        <v>0.81219322068466537</v>
      </c>
      <c r="N69">
        <f t="shared" ca="1" si="7"/>
        <v>0.44573881134514659</v>
      </c>
      <c r="O69">
        <f t="shared" ca="1" si="7"/>
        <v>0.18381370652798545</v>
      </c>
      <c r="P69">
        <f t="shared" ca="1" si="7"/>
        <v>0.20374427112376825</v>
      </c>
      <c r="Q69">
        <f t="shared" ca="1" si="7"/>
        <v>0.85245824430008388</v>
      </c>
      <c r="R69">
        <f t="shared" ca="1" si="7"/>
        <v>0.31225344987723247</v>
      </c>
      <c r="S69">
        <f t="shared" ca="1" si="7"/>
        <v>0.97231452259951912</v>
      </c>
      <c r="T69">
        <f t="shared" ca="1" si="7"/>
        <v>0.81659311552006919</v>
      </c>
      <c r="U69">
        <f t="shared" ca="1" si="7"/>
        <v>0.72972256044349049</v>
      </c>
      <c r="V69">
        <f t="shared" ca="1" si="8"/>
        <v>0.89425907703497032</v>
      </c>
      <c r="W69">
        <f t="shared" ca="1" si="8"/>
        <v>0.95099103269290652</v>
      </c>
      <c r="X69">
        <f t="shared" ca="1" si="8"/>
        <v>1.585782140644465E-2</v>
      </c>
      <c r="Y69">
        <f t="shared" ca="1" si="8"/>
        <v>0.98939054381645519</v>
      </c>
      <c r="Z69">
        <f t="shared" ca="1" si="8"/>
        <v>0.7684327526263941</v>
      </c>
      <c r="AA69">
        <f t="shared" ca="1" si="8"/>
        <v>0.17020233232385973</v>
      </c>
      <c r="AB69">
        <f t="shared" ca="1" si="8"/>
        <v>0.62040106662583483</v>
      </c>
      <c r="AC69">
        <f t="shared" ca="1" si="8"/>
        <v>0.56709185154939679</v>
      </c>
      <c r="AD69">
        <f t="shared" ca="1" si="8"/>
        <v>0.95879806179121774</v>
      </c>
      <c r="AE69">
        <f t="shared" ca="1" si="8"/>
        <v>0.72973704012440599</v>
      </c>
    </row>
    <row r="70" spans="2:31" x14ac:dyDescent="0.25">
      <c r="B70">
        <f t="shared" ref="B70:K79" ca="1" si="9">RAND()</f>
        <v>1.5529824869170594E-2</v>
      </c>
      <c r="C70">
        <f t="shared" ca="1" si="9"/>
        <v>4.3356501662241032E-2</v>
      </c>
      <c r="D70">
        <f t="shared" ca="1" si="9"/>
        <v>0.1628990967825743</v>
      </c>
      <c r="E70">
        <f t="shared" ca="1" si="9"/>
        <v>0.56724891274786504</v>
      </c>
      <c r="F70">
        <f t="shared" ca="1" si="9"/>
        <v>0.93924813378604499</v>
      </c>
      <c r="G70">
        <f t="shared" ca="1" si="9"/>
        <v>0.60744607688970431</v>
      </c>
      <c r="H70">
        <f t="shared" ca="1" si="9"/>
        <v>0.11713635261957944</v>
      </c>
      <c r="I70">
        <f t="shared" ca="1" si="9"/>
        <v>0.20037733523598611</v>
      </c>
      <c r="J70">
        <f t="shared" ca="1" si="9"/>
        <v>0.63343743512221118</v>
      </c>
      <c r="K70">
        <f t="shared" ca="1" si="9"/>
        <v>0.15053682012372693</v>
      </c>
      <c r="L70">
        <f t="shared" ref="L70:U79" ca="1" si="10">RAND()</f>
        <v>0.90478965582121207</v>
      </c>
      <c r="M70">
        <f t="shared" ca="1" si="10"/>
        <v>0.3237647350224846</v>
      </c>
      <c r="N70">
        <f t="shared" ca="1" si="10"/>
        <v>0.27096145379645886</v>
      </c>
      <c r="O70">
        <f t="shared" ca="1" si="10"/>
        <v>0.57000912681537486</v>
      </c>
      <c r="P70">
        <f t="shared" ca="1" si="10"/>
        <v>0.71768238286598263</v>
      </c>
      <c r="Q70">
        <f t="shared" ca="1" si="10"/>
        <v>0.24951698965307667</v>
      </c>
      <c r="R70">
        <f t="shared" ca="1" si="10"/>
        <v>0.81875961612765025</v>
      </c>
      <c r="S70">
        <f t="shared" ca="1" si="10"/>
        <v>0.42058929158091107</v>
      </c>
      <c r="T70">
        <f t="shared" ca="1" si="10"/>
        <v>0.93556758601889634</v>
      </c>
      <c r="U70">
        <f t="shared" ca="1" si="10"/>
        <v>0.74429531010956307</v>
      </c>
      <c r="V70">
        <f t="shared" ref="V70:AE79" ca="1" si="11">RAND()</f>
        <v>0.60457519278180527</v>
      </c>
      <c r="W70">
        <f t="shared" ca="1" si="11"/>
        <v>0.42565861401005822</v>
      </c>
      <c r="X70">
        <f t="shared" ca="1" si="11"/>
        <v>0.87304901044842786</v>
      </c>
      <c r="Y70">
        <f t="shared" ca="1" si="11"/>
        <v>0.58748210182368887</v>
      </c>
      <c r="Z70">
        <f t="shared" ca="1" si="11"/>
        <v>0.32088139243476466</v>
      </c>
      <c r="AA70">
        <f t="shared" ca="1" si="11"/>
        <v>0.88138779700564451</v>
      </c>
      <c r="AB70">
        <f t="shared" ca="1" si="11"/>
        <v>3.061501484543383E-2</v>
      </c>
      <c r="AC70">
        <f t="shared" ca="1" si="11"/>
        <v>0.23468275002696726</v>
      </c>
      <c r="AD70">
        <f t="shared" ca="1" si="11"/>
        <v>0.3922231295947487</v>
      </c>
      <c r="AE70">
        <f t="shared" ca="1" si="11"/>
        <v>0.62368199736580743</v>
      </c>
    </row>
    <row r="71" spans="2:31" x14ac:dyDescent="0.25">
      <c r="B71">
        <f t="shared" ca="1" si="9"/>
        <v>0.14412100142524853</v>
      </c>
      <c r="C71">
        <f t="shared" ca="1" si="9"/>
        <v>0.58822246146028156</v>
      </c>
      <c r="D71">
        <f t="shared" ca="1" si="9"/>
        <v>0.63235687765619186</v>
      </c>
      <c r="E71">
        <f t="shared" ca="1" si="9"/>
        <v>3.6597192737771733E-2</v>
      </c>
      <c r="F71">
        <f t="shared" ca="1" si="9"/>
        <v>0.12461310153678218</v>
      </c>
      <c r="G71">
        <f t="shared" ca="1" si="9"/>
        <v>0.22196449303548893</v>
      </c>
      <c r="H71">
        <f t="shared" ca="1" si="9"/>
        <v>0.28092970547734808</v>
      </c>
      <c r="I71">
        <f t="shared" ca="1" si="9"/>
        <v>0.79401991678092632</v>
      </c>
      <c r="J71">
        <f t="shared" ca="1" si="9"/>
        <v>0.56038923662730689</v>
      </c>
      <c r="K71">
        <f t="shared" ca="1" si="9"/>
        <v>0.92550138094253409</v>
      </c>
      <c r="L71">
        <f t="shared" ca="1" si="10"/>
        <v>0.93816456311790475</v>
      </c>
      <c r="M71">
        <f t="shared" ca="1" si="10"/>
        <v>0.99875031438378148</v>
      </c>
      <c r="N71">
        <f t="shared" ca="1" si="10"/>
        <v>0.41684018158175173</v>
      </c>
      <c r="O71">
        <f t="shared" ca="1" si="10"/>
        <v>0.24612621048585498</v>
      </c>
      <c r="P71">
        <f t="shared" ca="1" si="10"/>
        <v>9.1440260585529565E-2</v>
      </c>
      <c r="Q71">
        <f t="shared" ca="1" si="10"/>
        <v>0.885640984956785</v>
      </c>
      <c r="R71">
        <f t="shared" ca="1" si="10"/>
        <v>0.84377093106455114</v>
      </c>
      <c r="S71">
        <f t="shared" ca="1" si="10"/>
        <v>4.3644480595770752E-2</v>
      </c>
      <c r="T71">
        <f t="shared" ca="1" si="10"/>
        <v>0.81303658664907807</v>
      </c>
      <c r="U71">
        <f t="shared" ca="1" si="10"/>
        <v>0.77320045917795022</v>
      </c>
      <c r="V71">
        <f t="shared" ca="1" si="11"/>
        <v>0.14321982216262885</v>
      </c>
      <c r="W71">
        <f t="shared" ca="1" si="11"/>
        <v>0.82638548954507307</v>
      </c>
      <c r="X71">
        <f t="shared" ca="1" si="11"/>
        <v>0.53829702255264689</v>
      </c>
      <c r="Y71">
        <f t="shared" ca="1" si="11"/>
        <v>0.84159728846579296</v>
      </c>
      <c r="Z71">
        <f t="shared" ca="1" si="11"/>
        <v>0.25523167399332714</v>
      </c>
      <c r="AA71">
        <f t="shared" ca="1" si="11"/>
        <v>0.68832541540311509</v>
      </c>
      <c r="AB71">
        <f t="shared" ca="1" si="11"/>
        <v>0.21214509707925905</v>
      </c>
      <c r="AC71">
        <f t="shared" ca="1" si="11"/>
        <v>2.1586479798093805E-2</v>
      </c>
      <c r="AD71">
        <f t="shared" ca="1" si="11"/>
        <v>0.75825376840238246</v>
      </c>
      <c r="AE71">
        <f t="shared" ca="1" si="11"/>
        <v>0.72452366630367604</v>
      </c>
    </row>
    <row r="72" spans="2:31" x14ac:dyDescent="0.25">
      <c r="B72">
        <f t="shared" ca="1" si="9"/>
        <v>0.2073631195057839</v>
      </c>
      <c r="C72">
        <f t="shared" ca="1" si="9"/>
        <v>0.42429447470924608</v>
      </c>
      <c r="D72">
        <f t="shared" ca="1" si="9"/>
        <v>0.19827033575753072</v>
      </c>
      <c r="E72">
        <f t="shared" ca="1" si="9"/>
        <v>8.5733320775456423E-2</v>
      </c>
      <c r="F72">
        <f t="shared" ca="1" si="9"/>
        <v>8.7961959710902704E-2</v>
      </c>
      <c r="G72">
        <f t="shared" ca="1" si="9"/>
        <v>0.43955571071782007</v>
      </c>
      <c r="H72">
        <f t="shared" ca="1" si="9"/>
        <v>0.91581592798194866</v>
      </c>
      <c r="I72">
        <f t="shared" ca="1" si="9"/>
        <v>0.12551720689624091</v>
      </c>
      <c r="J72">
        <f t="shared" ca="1" si="9"/>
        <v>0.75113676715272337</v>
      </c>
      <c r="K72">
        <f t="shared" ca="1" si="9"/>
        <v>0.83469502186815525</v>
      </c>
      <c r="L72">
        <f t="shared" ca="1" si="10"/>
        <v>0.80120388636817719</v>
      </c>
      <c r="M72">
        <f t="shared" ca="1" si="10"/>
        <v>0.90241216545019531</v>
      </c>
      <c r="N72">
        <f t="shared" ca="1" si="10"/>
        <v>0.28863568731956524</v>
      </c>
      <c r="O72">
        <f t="shared" ca="1" si="10"/>
        <v>0.13981033588100189</v>
      </c>
      <c r="P72">
        <f t="shared" ca="1" si="10"/>
        <v>0.33875659131818359</v>
      </c>
      <c r="Q72">
        <f t="shared" ca="1" si="10"/>
        <v>0.17799892369324083</v>
      </c>
      <c r="R72">
        <f t="shared" ca="1" si="10"/>
        <v>1.9546550445340927E-2</v>
      </c>
      <c r="S72">
        <f t="shared" ca="1" si="10"/>
        <v>0.57375096421448379</v>
      </c>
      <c r="T72">
        <f t="shared" ca="1" si="10"/>
        <v>0.67125164687549277</v>
      </c>
      <c r="U72">
        <f t="shared" ca="1" si="10"/>
        <v>0.30398736632184864</v>
      </c>
      <c r="V72">
        <f t="shared" ca="1" si="11"/>
        <v>0.85165387031527562</v>
      </c>
      <c r="W72">
        <f t="shared" ca="1" si="11"/>
        <v>0.86016091303027342</v>
      </c>
      <c r="X72">
        <f t="shared" ca="1" si="11"/>
        <v>9.9852238459732234E-2</v>
      </c>
      <c r="Y72">
        <f t="shared" ca="1" si="11"/>
        <v>0.78127365087449951</v>
      </c>
      <c r="Z72">
        <f t="shared" ca="1" si="11"/>
        <v>4.0787083459003615E-2</v>
      </c>
      <c r="AA72">
        <f t="shared" ca="1" si="11"/>
        <v>0.4946369473662009</v>
      </c>
      <c r="AB72">
        <f t="shared" ca="1" si="11"/>
        <v>0.66177408715480768</v>
      </c>
      <c r="AC72">
        <f t="shared" ca="1" si="11"/>
        <v>0.73276147511324252</v>
      </c>
      <c r="AD72">
        <f t="shared" ca="1" si="11"/>
        <v>0.72635387786122729</v>
      </c>
      <c r="AE72">
        <f t="shared" ca="1" si="11"/>
        <v>0.3971606788390043</v>
      </c>
    </row>
    <row r="73" spans="2:31" x14ac:dyDescent="0.25">
      <c r="B73">
        <f t="shared" ca="1" si="9"/>
        <v>0.11131105118407891</v>
      </c>
      <c r="C73">
        <f t="shared" ca="1" si="9"/>
        <v>0.42805213156004318</v>
      </c>
      <c r="D73">
        <f t="shared" ca="1" si="9"/>
        <v>0.36169603147658691</v>
      </c>
      <c r="E73">
        <f t="shared" ca="1" si="9"/>
        <v>0.54334083790158605</v>
      </c>
      <c r="F73">
        <f t="shared" ca="1" si="9"/>
        <v>0.63561063169106014</v>
      </c>
      <c r="G73">
        <f t="shared" ca="1" si="9"/>
        <v>0.64814420971710529</v>
      </c>
      <c r="H73">
        <f t="shared" ca="1" si="9"/>
        <v>0.46496658356681775</v>
      </c>
      <c r="I73">
        <f t="shared" ca="1" si="9"/>
        <v>0.23381057321897636</v>
      </c>
      <c r="J73">
        <f t="shared" ca="1" si="9"/>
        <v>0.92801369347044282</v>
      </c>
      <c r="K73">
        <f t="shared" ca="1" si="9"/>
        <v>0.72209720870516958</v>
      </c>
      <c r="L73">
        <f t="shared" ca="1" si="10"/>
        <v>0.28006422667841413</v>
      </c>
      <c r="M73">
        <f t="shared" ca="1" si="10"/>
        <v>0.468492896571294</v>
      </c>
      <c r="N73">
        <f t="shared" ca="1" si="10"/>
        <v>0.83018604682787611</v>
      </c>
      <c r="O73">
        <f t="shared" ca="1" si="10"/>
        <v>0.50153944191496058</v>
      </c>
      <c r="P73">
        <f t="shared" ca="1" si="10"/>
        <v>0.4078291632666648</v>
      </c>
      <c r="Q73">
        <f t="shared" ca="1" si="10"/>
        <v>7.1804958982106371E-2</v>
      </c>
      <c r="R73">
        <f t="shared" ca="1" si="10"/>
        <v>0.58220756317676225</v>
      </c>
      <c r="S73">
        <f t="shared" ca="1" si="10"/>
        <v>1.4394754155704792E-2</v>
      </c>
      <c r="T73">
        <f t="shared" ca="1" si="10"/>
        <v>0.10434813845373747</v>
      </c>
      <c r="U73">
        <f t="shared" ca="1" si="10"/>
        <v>0.10802291224299498</v>
      </c>
      <c r="V73">
        <f t="shared" ca="1" si="11"/>
        <v>0.87586770144712789</v>
      </c>
      <c r="W73">
        <f t="shared" ca="1" si="11"/>
        <v>0.20615665825287111</v>
      </c>
      <c r="X73">
        <f t="shared" ca="1" si="11"/>
        <v>0.25771253738501709</v>
      </c>
      <c r="Y73">
        <f t="shared" ca="1" si="11"/>
        <v>0.64230184151689085</v>
      </c>
      <c r="Z73">
        <f t="shared" ca="1" si="11"/>
        <v>0.24401089245917085</v>
      </c>
      <c r="AA73">
        <f t="shared" ca="1" si="11"/>
        <v>0.95611777659021069</v>
      </c>
      <c r="AB73">
        <f t="shared" ca="1" si="11"/>
        <v>0.66915230534330417</v>
      </c>
      <c r="AC73">
        <f t="shared" ca="1" si="11"/>
        <v>0.12854676970831314</v>
      </c>
      <c r="AD73">
        <f t="shared" ca="1" si="11"/>
        <v>0.68994167801341089</v>
      </c>
      <c r="AE73">
        <f t="shared" ca="1" si="11"/>
        <v>0.67727101259321998</v>
      </c>
    </row>
    <row r="74" spans="2:31" x14ac:dyDescent="0.25">
      <c r="B74">
        <f t="shared" ca="1" si="9"/>
        <v>0.41782567396523707</v>
      </c>
      <c r="C74">
        <f t="shared" ca="1" si="9"/>
        <v>0.93434543312024898</v>
      </c>
      <c r="D74">
        <f t="shared" ca="1" si="9"/>
        <v>0.66405895717677632</v>
      </c>
      <c r="E74">
        <f t="shared" ca="1" si="9"/>
        <v>0.1437178222133364</v>
      </c>
      <c r="F74">
        <f t="shared" ca="1" si="9"/>
        <v>0.18979048883231986</v>
      </c>
      <c r="G74">
        <f t="shared" ca="1" si="9"/>
        <v>0.60950804026971106</v>
      </c>
      <c r="H74">
        <f t="shared" ca="1" si="9"/>
        <v>0.77888180236638527</v>
      </c>
      <c r="I74">
        <f t="shared" ca="1" si="9"/>
        <v>4.190688878956994E-2</v>
      </c>
      <c r="J74">
        <f t="shared" ca="1" si="9"/>
        <v>0.8738245168403207</v>
      </c>
      <c r="K74">
        <f t="shared" ca="1" si="9"/>
        <v>0.49991472329873132</v>
      </c>
      <c r="L74">
        <f t="shared" ca="1" si="10"/>
        <v>0.39835949370973411</v>
      </c>
      <c r="M74">
        <f t="shared" ca="1" si="10"/>
        <v>0.31841839247466752</v>
      </c>
      <c r="N74">
        <f t="shared" ca="1" si="10"/>
        <v>0.17351665730500709</v>
      </c>
      <c r="O74">
        <f t="shared" ca="1" si="10"/>
        <v>0.94470646468356634</v>
      </c>
      <c r="P74">
        <f t="shared" ca="1" si="10"/>
        <v>0.37142178795078745</v>
      </c>
      <c r="Q74">
        <f t="shared" ca="1" si="10"/>
        <v>7.7197851011908236E-2</v>
      </c>
      <c r="R74">
        <f t="shared" ca="1" si="10"/>
        <v>0.22175601984024151</v>
      </c>
      <c r="S74">
        <f t="shared" ca="1" si="10"/>
        <v>0.75572858456571024</v>
      </c>
      <c r="T74">
        <f t="shared" ca="1" si="10"/>
        <v>0.19494393662402665</v>
      </c>
      <c r="U74">
        <f t="shared" ca="1" si="10"/>
        <v>0.93798835321623297</v>
      </c>
      <c r="V74">
        <f t="shared" ca="1" si="11"/>
        <v>0.97339646281979597</v>
      </c>
      <c r="W74">
        <f t="shared" ca="1" si="11"/>
        <v>0.87259566942906219</v>
      </c>
      <c r="X74">
        <f t="shared" ca="1" si="11"/>
        <v>1.3711563860037579E-2</v>
      </c>
      <c r="Y74">
        <f t="shared" ca="1" si="11"/>
        <v>0.5174424584628714</v>
      </c>
      <c r="Z74">
        <f t="shared" ca="1" si="11"/>
        <v>0.31700500106490814</v>
      </c>
      <c r="AA74">
        <f t="shared" ca="1" si="11"/>
        <v>0.52256447184615262</v>
      </c>
      <c r="AB74">
        <f t="shared" ca="1" si="11"/>
        <v>8.5868163880648218E-2</v>
      </c>
      <c r="AC74">
        <f t="shared" ca="1" si="11"/>
        <v>0.69085373599062017</v>
      </c>
      <c r="AD74">
        <f t="shared" ca="1" si="11"/>
        <v>0.95280312867691586</v>
      </c>
      <c r="AE74">
        <f t="shared" ca="1" si="11"/>
        <v>0.29678662825869839</v>
      </c>
    </row>
    <row r="75" spans="2:31" x14ac:dyDescent="0.25">
      <c r="B75">
        <f t="shared" ca="1" si="9"/>
        <v>0.82212457587091525</v>
      </c>
      <c r="C75">
        <f t="shared" ca="1" si="9"/>
        <v>1.3808247385792782E-2</v>
      </c>
      <c r="D75">
        <f t="shared" ca="1" si="9"/>
        <v>0.44738850231619853</v>
      </c>
      <c r="E75">
        <f t="shared" ca="1" si="9"/>
        <v>0.48683800646597253</v>
      </c>
      <c r="F75">
        <f t="shared" ca="1" si="9"/>
        <v>0.30936518796522411</v>
      </c>
      <c r="G75">
        <f t="shared" ca="1" si="9"/>
        <v>8.60501006198926E-2</v>
      </c>
      <c r="H75">
        <f t="shared" ca="1" si="9"/>
        <v>0.24354696294680989</v>
      </c>
      <c r="I75">
        <f t="shared" ca="1" si="9"/>
        <v>0.30974770593248618</v>
      </c>
      <c r="J75">
        <f t="shared" ca="1" si="9"/>
        <v>4.7153896823738162E-2</v>
      </c>
      <c r="K75">
        <f t="shared" ca="1" si="9"/>
        <v>0.59381283238945359</v>
      </c>
      <c r="L75">
        <f t="shared" ca="1" si="10"/>
        <v>0.56495086914086035</v>
      </c>
      <c r="M75">
        <f t="shared" ca="1" si="10"/>
        <v>8.0170412775597277E-2</v>
      </c>
      <c r="N75">
        <f t="shared" ca="1" si="10"/>
        <v>0.10140197977932752</v>
      </c>
      <c r="O75">
        <f t="shared" ca="1" si="10"/>
        <v>0.35392425160164742</v>
      </c>
      <c r="P75">
        <f t="shared" ca="1" si="10"/>
        <v>0.11395403698723161</v>
      </c>
      <c r="Q75">
        <f t="shared" ca="1" si="10"/>
        <v>0.48833139466826059</v>
      </c>
      <c r="R75">
        <f t="shared" ca="1" si="10"/>
        <v>0.24704989353372042</v>
      </c>
      <c r="S75">
        <f t="shared" ca="1" si="10"/>
        <v>0.85429546104200527</v>
      </c>
      <c r="T75">
        <f t="shared" ca="1" si="10"/>
        <v>6.7370223853074229E-2</v>
      </c>
      <c r="U75">
        <f t="shared" ca="1" si="10"/>
        <v>0.89928276583075584</v>
      </c>
      <c r="V75">
        <f t="shared" ca="1" si="11"/>
        <v>0.24301883268158342</v>
      </c>
      <c r="W75">
        <f t="shared" ca="1" si="11"/>
        <v>0.75135237672667565</v>
      </c>
      <c r="X75">
        <f t="shared" ca="1" si="11"/>
        <v>0.29096222639005465</v>
      </c>
      <c r="Y75">
        <f t="shared" ca="1" si="11"/>
        <v>0.80766517006683536</v>
      </c>
      <c r="Z75">
        <f t="shared" ca="1" si="11"/>
        <v>0.97511417759597463</v>
      </c>
      <c r="AA75">
        <f t="shared" ca="1" si="11"/>
        <v>8.6308713142853044E-3</v>
      </c>
      <c r="AB75">
        <f t="shared" ca="1" si="11"/>
        <v>0.75927067547819105</v>
      </c>
      <c r="AC75">
        <f t="shared" ca="1" si="11"/>
        <v>1.2376330686842296E-2</v>
      </c>
      <c r="AD75">
        <f t="shared" ca="1" si="11"/>
        <v>0.39759709289590539</v>
      </c>
      <c r="AE75">
        <f t="shared" ca="1" si="11"/>
        <v>0.61350028205813012</v>
      </c>
    </row>
    <row r="76" spans="2:31" x14ac:dyDescent="0.25">
      <c r="B76">
        <f t="shared" ca="1" si="9"/>
        <v>0.11306406407515102</v>
      </c>
      <c r="C76">
        <f t="shared" ca="1" si="9"/>
        <v>0.68240522727462327</v>
      </c>
      <c r="D76">
        <f t="shared" ca="1" si="9"/>
        <v>0.69498738195980803</v>
      </c>
      <c r="E76">
        <f t="shared" ca="1" si="9"/>
        <v>0.73958697285225128</v>
      </c>
      <c r="F76">
        <f t="shared" ca="1" si="9"/>
        <v>0.73388944710038206</v>
      </c>
      <c r="G76">
        <f t="shared" ca="1" si="9"/>
        <v>0.71118242159119238</v>
      </c>
      <c r="H76">
        <f t="shared" ca="1" si="9"/>
        <v>5.6511409654405043E-3</v>
      </c>
      <c r="I76">
        <f t="shared" ca="1" si="9"/>
        <v>0.93338706080246059</v>
      </c>
      <c r="J76">
        <f t="shared" ca="1" si="9"/>
        <v>0.70967539558708914</v>
      </c>
      <c r="K76">
        <f t="shared" ca="1" si="9"/>
        <v>0.77502274191992537</v>
      </c>
      <c r="L76">
        <f t="shared" ca="1" si="10"/>
        <v>0.8322537110011119</v>
      </c>
      <c r="M76">
        <f t="shared" ca="1" si="10"/>
        <v>0.92053975427257928</v>
      </c>
      <c r="N76">
        <f t="shared" ca="1" si="10"/>
        <v>0.53005897696306614</v>
      </c>
      <c r="O76">
        <f t="shared" ca="1" si="10"/>
        <v>5.4813026369714191E-2</v>
      </c>
      <c r="P76">
        <f t="shared" ca="1" si="10"/>
        <v>0.15679090581675692</v>
      </c>
      <c r="Q76">
        <f t="shared" ca="1" si="10"/>
        <v>0.25546741308479959</v>
      </c>
      <c r="R76">
        <f t="shared" ca="1" si="10"/>
        <v>0.64128338666256846</v>
      </c>
      <c r="S76">
        <f t="shared" ca="1" si="10"/>
        <v>0.20827104738689162</v>
      </c>
      <c r="T76">
        <f t="shared" ca="1" si="10"/>
        <v>0.81437704348308593</v>
      </c>
      <c r="U76">
        <f t="shared" ca="1" si="10"/>
        <v>0.93010926077217015</v>
      </c>
      <c r="V76">
        <f t="shared" ca="1" si="11"/>
        <v>0.14629047777830895</v>
      </c>
      <c r="W76">
        <f t="shared" ca="1" si="11"/>
        <v>0.54006058074307894</v>
      </c>
      <c r="X76">
        <f t="shared" ca="1" si="11"/>
        <v>0.46750114383267927</v>
      </c>
      <c r="Y76">
        <f t="shared" ca="1" si="11"/>
        <v>0.22597048917053586</v>
      </c>
      <c r="Z76">
        <f t="shared" ca="1" si="11"/>
        <v>0.18419861964048168</v>
      </c>
      <c r="AA76">
        <f t="shared" ca="1" si="11"/>
        <v>0.17859412194477553</v>
      </c>
      <c r="AB76">
        <f t="shared" ca="1" si="11"/>
        <v>0.92077866481233528</v>
      </c>
      <c r="AC76">
        <f t="shared" ca="1" si="11"/>
        <v>0.60062208040574405</v>
      </c>
      <c r="AD76">
        <f t="shared" ca="1" si="11"/>
        <v>0.35896439212711595</v>
      </c>
      <c r="AE76">
        <f t="shared" ca="1" si="11"/>
        <v>0.9625443068314965</v>
      </c>
    </row>
    <row r="77" spans="2:31" x14ac:dyDescent="0.25">
      <c r="B77">
        <f t="shared" ca="1" si="9"/>
        <v>0.66650557145981382</v>
      </c>
      <c r="C77">
        <f t="shared" ca="1" si="9"/>
        <v>1.4708805475151188E-2</v>
      </c>
      <c r="D77">
        <f t="shared" ca="1" si="9"/>
        <v>0.7314737177278765</v>
      </c>
      <c r="E77">
        <f t="shared" ca="1" si="9"/>
        <v>0.62850220412562141</v>
      </c>
      <c r="F77">
        <f t="shared" ca="1" si="9"/>
        <v>0.75342808015519047</v>
      </c>
      <c r="G77">
        <f t="shared" ca="1" si="9"/>
        <v>0.79742817443031822</v>
      </c>
      <c r="H77">
        <f t="shared" ca="1" si="9"/>
        <v>0.73226617464356281</v>
      </c>
      <c r="I77">
        <f t="shared" ca="1" si="9"/>
        <v>0.72584471430349695</v>
      </c>
      <c r="J77">
        <f t="shared" ca="1" si="9"/>
        <v>0.18771148739581545</v>
      </c>
      <c r="K77">
        <f t="shared" ca="1" si="9"/>
        <v>0.61765363857930922</v>
      </c>
      <c r="L77">
        <f t="shared" ca="1" si="10"/>
        <v>0.73143328852851841</v>
      </c>
      <c r="M77">
        <f t="shared" ca="1" si="10"/>
        <v>0.74600550924432629</v>
      </c>
      <c r="N77">
        <f t="shared" ca="1" si="10"/>
        <v>0.27904843483446129</v>
      </c>
      <c r="O77">
        <f t="shared" ca="1" si="10"/>
        <v>0.49690130551215095</v>
      </c>
      <c r="P77">
        <f t="shared" ca="1" si="10"/>
        <v>0.82387593669743531</v>
      </c>
      <c r="Q77">
        <f t="shared" ca="1" si="10"/>
        <v>0.69143799500424574</v>
      </c>
      <c r="R77">
        <f t="shared" ca="1" si="10"/>
        <v>0.65517565532990574</v>
      </c>
      <c r="S77">
        <f t="shared" ca="1" si="10"/>
        <v>0.44531553290452397</v>
      </c>
      <c r="T77">
        <f t="shared" ca="1" si="10"/>
        <v>0.98658323882831733</v>
      </c>
      <c r="U77">
        <f t="shared" ca="1" si="10"/>
        <v>0.21125906284887774</v>
      </c>
      <c r="V77">
        <f t="shared" ca="1" si="11"/>
        <v>0.4191019175300732</v>
      </c>
      <c r="W77">
        <f t="shared" ca="1" si="11"/>
        <v>0.65850807198019856</v>
      </c>
      <c r="X77">
        <f t="shared" ca="1" si="11"/>
        <v>0.64906294481946647</v>
      </c>
      <c r="Y77">
        <f t="shared" ca="1" si="11"/>
        <v>0.53094773810658991</v>
      </c>
      <c r="Z77">
        <f t="shared" ca="1" si="11"/>
        <v>0.21823842997027865</v>
      </c>
      <c r="AA77">
        <f t="shared" ca="1" si="11"/>
        <v>0.3453830476967692</v>
      </c>
      <c r="AB77">
        <f t="shared" ca="1" si="11"/>
        <v>0.77040363059237316</v>
      </c>
      <c r="AC77">
        <f t="shared" ca="1" si="11"/>
        <v>0.2925933282385289</v>
      </c>
      <c r="AD77">
        <f t="shared" ca="1" si="11"/>
        <v>0.91793923901112295</v>
      </c>
      <c r="AE77">
        <f t="shared" ca="1" si="11"/>
        <v>0.57893357216566654</v>
      </c>
    </row>
    <row r="78" spans="2:31" x14ac:dyDescent="0.25">
      <c r="B78">
        <f t="shared" ca="1" si="9"/>
        <v>0.70892654582752934</v>
      </c>
      <c r="C78">
        <f t="shared" ca="1" si="9"/>
        <v>0.80353300066651334</v>
      </c>
      <c r="D78">
        <f t="shared" ca="1" si="9"/>
        <v>0.7599625502495333</v>
      </c>
      <c r="E78">
        <f t="shared" ca="1" si="9"/>
        <v>0.83286311328278684</v>
      </c>
      <c r="F78">
        <f t="shared" ca="1" si="9"/>
        <v>0.80609118583782535</v>
      </c>
      <c r="G78">
        <f t="shared" ca="1" si="9"/>
        <v>4.9480464500394894E-3</v>
      </c>
      <c r="H78">
        <f t="shared" ca="1" si="9"/>
        <v>3.1645822324249062E-2</v>
      </c>
      <c r="I78">
        <f t="shared" ca="1" si="9"/>
        <v>0.2925181059792612</v>
      </c>
      <c r="J78">
        <f t="shared" ca="1" si="9"/>
        <v>0.30741077192811112</v>
      </c>
      <c r="K78">
        <f t="shared" ca="1" si="9"/>
        <v>8.116241561673232E-2</v>
      </c>
      <c r="L78">
        <f t="shared" ca="1" si="10"/>
        <v>0.10751143828689713</v>
      </c>
      <c r="M78">
        <f t="shared" ca="1" si="10"/>
        <v>0.65073782552064829</v>
      </c>
      <c r="N78">
        <f t="shared" ca="1" si="10"/>
        <v>9.611455885877862E-4</v>
      </c>
      <c r="O78">
        <f t="shared" ca="1" si="10"/>
        <v>5.2315409239954036E-2</v>
      </c>
      <c r="P78">
        <f t="shared" ca="1" si="10"/>
        <v>0.17572965975045718</v>
      </c>
      <c r="Q78">
        <f t="shared" ca="1" si="10"/>
        <v>0.20455802898480302</v>
      </c>
      <c r="R78">
        <f t="shared" ca="1" si="10"/>
        <v>0.79706681916596933</v>
      </c>
      <c r="S78">
        <f t="shared" ca="1" si="10"/>
        <v>0.51080192850210426</v>
      </c>
      <c r="T78">
        <f t="shared" ca="1" si="10"/>
        <v>9.2281791561806548E-2</v>
      </c>
      <c r="U78">
        <f t="shared" ca="1" si="10"/>
        <v>9.580296861740778E-2</v>
      </c>
      <c r="V78">
        <f t="shared" ca="1" si="11"/>
        <v>0.18632364076658359</v>
      </c>
      <c r="W78">
        <f t="shared" ca="1" si="11"/>
        <v>0.77944964836989783</v>
      </c>
      <c r="X78">
        <f t="shared" ca="1" si="11"/>
        <v>0.99720681423972812</v>
      </c>
      <c r="Y78">
        <f t="shared" ca="1" si="11"/>
        <v>0.33202177780411768</v>
      </c>
      <c r="Z78">
        <f t="shared" ca="1" si="11"/>
        <v>0.31148769929516384</v>
      </c>
      <c r="AA78">
        <f t="shared" ca="1" si="11"/>
        <v>0.30303433058744478</v>
      </c>
      <c r="AB78">
        <f t="shared" ca="1" si="11"/>
        <v>0.49496911794426102</v>
      </c>
      <c r="AC78">
        <f t="shared" ca="1" si="11"/>
        <v>0.27352445190081909</v>
      </c>
      <c r="AD78">
        <f t="shared" ca="1" si="11"/>
        <v>0.73088913526645971</v>
      </c>
      <c r="AE78">
        <f t="shared" ca="1" si="11"/>
        <v>0.8300091194517123</v>
      </c>
    </row>
    <row r="79" spans="2:31" x14ac:dyDescent="0.25">
      <c r="B79">
        <f t="shared" ca="1" si="9"/>
        <v>4.2013917332191397E-2</v>
      </c>
      <c r="C79">
        <f t="shared" ca="1" si="9"/>
        <v>0.58556467639928034</v>
      </c>
      <c r="D79">
        <f t="shared" ca="1" si="9"/>
        <v>0.98048816186502386</v>
      </c>
      <c r="E79">
        <f t="shared" ca="1" si="9"/>
        <v>0.99732910713388301</v>
      </c>
      <c r="F79">
        <f t="shared" ca="1" si="9"/>
        <v>5.6693412290717227E-2</v>
      </c>
      <c r="G79">
        <f t="shared" ca="1" si="9"/>
        <v>0.73076523433584062</v>
      </c>
      <c r="H79">
        <f t="shared" ca="1" si="9"/>
        <v>0.34940631689586965</v>
      </c>
      <c r="I79">
        <f t="shared" ca="1" si="9"/>
        <v>0.48682802966265104</v>
      </c>
      <c r="J79">
        <f t="shared" ca="1" si="9"/>
        <v>0.56168165166782025</v>
      </c>
      <c r="K79">
        <f t="shared" ca="1" si="9"/>
        <v>0.78783732355683411</v>
      </c>
      <c r="L79">
        <f t="shared" ca="1" si="10"/>
        <v>0.26673215663614264</v>
      </c>
      <c r="M79">
        <f t="shared" ca="1" si="10"/>
        <v>5.6313553116448034E-2</v>
      </c>
      <c r="N79">
        <f t="shared" ca="1" si="10"/>
        <v>0.44270898956858939</v>
      </c>
      <c r="O79">
        <f t="shared" ca="1" si="10"/>
        <v>0.54070169860396788</v>
      </c>
      <c r="P79">
        <f t="shared" ca="1" si="10"/>
        <v>0.78203129769866653</v>
      </c>
      <c r="Q79">
        <f t="shared" ca="1" si="10"/>
        <v>0.68532437677402491</v>
      </c>
      <c r="R79">
        <f t="shared" ca="1" si="10"/>
        <v>0.60477283345654964</v>
      </c>
      <c r="S79">
        <f t="shared" ca="1" si="10"/>
        <v>0.74456709559448697</v>
      </c>
      <c r="T79">
        <f t="shared" ca="1" si="10"/>
        <v>0.42903301497765955</v>
      </c>
      <c r="U79">
        <f t="shared" ca="1" si="10"/>
        <v>0.30335176723500434</v>
      </c>
      <c r="V79">
        <f t="shared" ca="1" si="11"/>
        <v>0.13227696006183026</v>
      </c>
      <c r="W79">
        <f t="shared" ca="1" si="11"/>
        <v>6.7296706034015052E-2</v>
      </c>
      <c r="X79">
        <f t="shared" ca="1" si="11"/>
        <v>0.72689705424152673</v>
      </c>
      <c r="Y79">
        <f t="shared" ca="1" si="11"/>
        <v>0.1306909245549579</v>
      </c>
      <c r="Z79">
        <f t="shared" ca="1" si="11"/>
        <v>0.72527434720746919</v>
      </c>
      <c r="AA79">
        <f t="shared" ca="1" si="11"/>
        <v>0.20990876156676586</v>
      </c>
      <c r="AB79">
        <f t="shared" ca="1" si="11"/>
        <v>0.14682808082288634</v>
      </c>
      <c r="AC79">
        <f t="shared" ca="1" si="11"/>
        <v>0.99866973842590601</v>
      </c>
      <c r="AD79">
        <f t="shared" ca="1" si="11"/>
        <v>4.1420155049223695E-2</v>
      </c>
      <c r="AE79">
        <f t="shared" ca="1" si="11"/>
        <v>0.74064047379646158</v>
      </c>
    </row>
    <row r="80" spans="2:31" x14ac:dyDescent="0.25">
      <c r="B80">
        <f t="shared" ref="B80:K89" ca="1" si="12">RAND()</f>
        <v>0.6026401907620198</v>
      </c>
      <c r="C80">
        <f t="shared" ca="1" si="12"/>
        <v>7.5184941776882397E-2</v>
      </c>
      <c r="D80">
        <f t="shared" ca="1" si="12"/>
        <v>0.53934058221584125</v>
      </c>
      <c r="E80">
        <f t="shared" ca="1" si="12"/>
        <v>0.16305142180859544</v>
      </c>
      <c r="F80">
        <f t="shared" ca="1" si="12"/>
        <v>0.55197553450990822</v>
      </c>
      <c r="G80">
        <f t="shared" ca="1" si="12"/>
        <v>0.19797786870323897</v>
      </c>
      <c r="H80">
        <f t="shared" ca="1" si="12"/>
        <v>0.99786036563167735</v>
      </c>
      <c r="I80">
        <f t="shared" ca="1" si="12"/>
        <v>9.7931629504697248E-2</v>
      </c>
      <c r="J80">
        <f t="shared" ca="1" si="12"/>
        <v>0.46816888347719221</v>
      </c>
      <c r="K80">
        <f t="shared" ca="1" si="12"/>
        <v>0.83945187270985411</v>
      </c>
      <c r="L80">
        <f t="shared" ref="L80:U89" ca="1" si="13">RAND()</f>
        <v>0.96982263770213928</v>
      </c>
      <c r="M80">
        <f t="shared" ca="1" si="13"/>
        <v>0.61875150143953794</v>
      </c>
      <c r="N80">
        <f t="shared" ca="1" si="13"/>
        <v>0.26264203487439564</v>
      </c>
      <c r="O80">
        <f t="shared" ca="1" si="13"/>
        <v>0.13675301038945875</v>
      </c>
      <c r="P80">
        <f t="shared" ca="1" si="13"/>
        <v>0.76773499908465426</v>
      </c>
      <c r="Q80">
        <f t="shared" ca="1" si="13"/>
        <v>8.843869341198296E-2</v>
      </c>
      <c r="R80">
        <f t="shared" ca="1" si="13"/>
        <v>0.61265422173845963</v>
      </c>
      <c r="S80">
        <f t="shared" ca="1" si="13"/>
        <v>0.57554234061925857</v>
      </c>
      <c r="T80">
        <f t="shared" ca="1" si="13"/>
        <v>0.73183629114556759</v>
      </c>
      <c r="U80">
        <f t="shared" ca="1" si="13"/>
        <v>0.67758074628766374</v>
      </c>
      <c r="V80">
        <f t="shared" ref="V80:AE89" ca="1" si="14">RAND()</f>
        <v>0.34410612501234983</v>
      </c>
      <c r="W80">
        <f t="shared" ca="1" si="14"/>
        <v>0.86408031556104392</v>
      </c>
      <c r="X80">
        <f t="shared" ca="1" si="14"/>
        <v>0.22580722465284198</v>
      </c>
      <c r="Y80">
        <f t="shared" ca="1" si="14"/>
        <v>0.12707611039860023</v>
      </c>
      <c r="Z80">
        <f t="shared" ca="1" si="14"/>
        <v>0.91323854486410738</v>
      </c>
      <c r="AA80">
        <f t="shared" ca="1" si="14"/>
        <v>0.47792504954127524</v>
      </c>
      <c r="AB80">
        <f t="shared" ca="1" si="14"/>
        <v>0.12699995907234918</v>
      </c>
      <c r="AC80">
        <f t="shared" ca="1" si="14"/>
        <v>0.68658137388851159</v>
      </c>
      <c r="AD80">
        <f t="shared" ca="1" si="14"/>
        <v>0.49999748033539237</v>
      </c>
      <c r="AE80">
        <f t="shared" ca="1" si="14"/>
        <v>0.82071975058347779</v>
      </c>
    </row>
    <row r="81" spans="2:31" x14ac:dyDescent="0.25">
      <c r="B81">
        <f t="shared" ca="1" si="12"/>
        <v>0.3762966492974833</v>
      </c>
      <c r="C81">
        <f t="shared" ca="1" si="12"/>
        <v>0.45210925258622314</v>
      </c>
      <c r="D81">
        <f t="shared" ca="1" si="12"/>
        <v>0.41994102252851911</v>
      </c>
      <c r="E81">
        <f t="shared" ca="1" si="12"/>
        <v>9.3087120865749773E-2</v>
      </c>
      <c r="F81">
        <f t="shared" ca="1" si="12"/>
        <v>0.4104349618288225</v>
      </c>
      <c r="G81">
        <f t="shared" ca="1" si="12"/>
        <v>5.2968038688710806E-2</v>
      </c>
      <c r="H81">
        <f t="shared" ca="1" si="12"/>
        <v>0.55053880878104966</v>
      </c>
      <c r="I81">
        <f t="shared" ca="1" si="12"/>
        <v>0.94494849931868252</v>
      </c>
      <c r="J81">
        <f t="shared" ca="1" si="12"/>
        <v>0.616712516189728</v>
      </c>
      <c r="K81">
        <f t="shared" ca="1" si="12"/>
        <v>0.664739373334303</v>
      </c>
      <c r="L81">
        <f t="shared" ca="1" si="13"/>
        <v>0.92245732739775321</v>
      </c>
      <c r="M81">
        <f t="shared" ca="1" si="13"/>
        <v>0.36235730886135809</v>
      </c>
      <c r="N81">
        <f t="shared" ca="1" si="13"/>
        <v>0.75665930458292041</v>
      </c>
      <c r="O81">
        <f t="shared" ca="1" si="13"/>
        <v>0.25705583263461795</v>
      </c>
      <c r="P81">
        <f t="shared" ca="1" si="13"/>
        <v>0.20894468270365896</v>
      </c>
      <c r="Q81">
        <f t="shared" ca="1" si="13"/>
        <v>0.29864551651386861</v>
      </c>
      <c r="R81">
        <f t="shared" ca="1" si="13"/>
        <v>0.93952625175812177</v>
      </c>
      <c r="S81">
        <f t="shared" ca="1" si="13"/>
        <v>0.85110764680294859</v>
      </c>
      <c r="T81">
        <f t="shared" ca="1" si="13"/>
        <v>0.32610118935411903</v>
      </c>
      <c r="U81">
        <f t="shared" ca="1" si="13"/>
        <v>0.28216218044897201</v>
      </c>
      <c r="V81">
        <f t="shared" ca="1" si="14"/>
        <v>0.1703564642277211</v>
      </c>
      <c r="W81">
        <f t="shared" ca="1" si="14"/>
        <v>0.61541177369557354</v>
      </c>
      <c r="X81">
        <f t="shared" ca="1" si="14"/>
        <v>6.4494866589318356E-2</v>
      </c>
      <c r="Y81">
        <f t="shared" ca="1" si="14"/>
        <v>0.81935171243932281</v>
      </c>
      <c r="Z81">
        <f t="shared" ca="1" si="14"/>
        <v>0.85903757506490575</v>
      </c>
      <c r="AA81">
        <f t="shared" ca="1" si="14"/>
        <v>0.86301269835811678</v>
      </c>
      <c r="AB81">
        <f t="shared" ca="1" si="14"/>
        <v>0.31184723405950088</v>
      </c>
      <c r="AC81">
        <f t="shared" ca="1" si="14"/>
        <v>0.86621530600082064</v>
      </c>
      <c r="AD81">
        <f t="shared" ca="1" si="14"/>
        <v>0.56925515612524191</v>
      </c>
      <c r="AE81">
        <f t="shared" ca="1" si="14"/>
        <v>0.2412542437792613</v>
      </c>
    </row>
    <row r="82" spans="2:31" x14ac:dyDescent="0.25">
      <c r="B82">
        <f t="shared" ca="1" si="12"/>
        <v>0.1842001758724956</v>
      </c>
      <c r="C82">
        <f t="shared" ca="1" si="12"/>
        <v>0.36706780095467595</v>
      </c>
      <c r="D82">
        <f t="shared" ca="1" si="12"/>
        <v>0.75706707471753942</v>
      </c>
      <c r="E82">
        <f t="shared" ca="1" si="12"/>
        <v>0.24748454740603987</v>
      </c>
      <c r="F82">
        <f t="shared" ca="1" si="12"/>
        <v>0.24305428750100866</v>
      </c>
      <c r="G82">
        <f t="shared" ca="1" si="12"/>
        <v>0.58212317760793209</v>
      </c>
      <c r="H82">
        <f t="shared" ca="1" si="12"/>
        <v>0.76951133246895509</v>
      </c>
      <c r="I82">
        <f t="shared" ca="1" si="12"/>
        <v>0.46273884373612351</v>
      </c>
      <c r="J82">
        <f t="shared" ca="1" si="12"/>
        <v>0.15449052151957399</v>
      </c>
      <c r="K82">
        <f t="shared" ca="1" si="12"/>
        <v>0.38600378408731489</v>
      </c>
      <c r="L82">
        <f t="shared" ca="1" si="13"/>
        <v>6.6711605415343378E-2</v>
      </c>
      <c r="M82">
        <f t="shared" ca="1" si="13"/>
        <v>0.11331385649174375</v>
      </c>
      <c r="N82">
        <f t="shared" ca="1" si="13"/>
        <v>0.26177598888672149</v>
      </c>
      <c r="O82">
        <f t="shared" ca="1" si="13"/>
        <v>0.17361271245177545</v>
      </c>
      <c r="P82">
        <f t="shared" ca="1" si="13"/>
        <v>0.39425336378296016</v>
      </c>
      <c r="Q82">
        <f t="shared" ca="1" si="13"/>
        <v>0.80971213994132807</v>
      </c>
      <c r="R82">
        <f t="shared" ca="1" si="13"/>
        <v>0.76647982742489984</v>
      </c>
      <c r="S82">
        <f t="shared" ca="1" si="13"/>
        <v>0.28882549158206139</v>
      </c>
      <c r="T82">
        <f t="shared" ca="1" si="13"/>
        <v>0.74514586075670319</v>
      </c>
      <c r="U82">
        <f t="shared" ca="1" si="13"/>
        <v>0.82817776385915454</v>
      </c>
      <c r="V82">
        <f t="shared" ca="1" si="14"/>
        <v>9.3332333852342853E-2</v>
      </c>
      <c r="W82">
        <f t="shared" ca="1" si="14"/>
        <v>0.37744445630117629</v>
      </c>
      <c r="X82">
        <f t="shared" ca="1" si="14"/>
        <v>0.23074698273661554</v>
      </c>
      <c r="Y82">
        <f t="shared" ca="1" si="14"/>
        <v>0.96110573464848148</v>
      </c>
      <c r="Z82">
        <f t="shared" ca="1" si="14"/>
        <v>0.84449137345836967</v>
      </c>
      <c r="AA82">
        <f t="shared" ca="1" si="14"/>
        <v>0.57128939663715084</v>
      </c>
      <c r="AB82">
        <f t="shared" ca="1" si="14"/>
        <v>0.78732918871771074</v>
      </c>
      <c r="AC82">
        <f t="shared" ca="1" si="14"/>
        <v>4.1500458424673425E-2</v>
      </c>
      <c r="AD82">
        <f t="shared" ca="1" si="14"/>
        <v>0.56479280862014303</v>
      </c>
      <c r="AE82">
        <f t="shared" ca="1" si="14"/>
        <v>0.21111429241509216</v>
      </c>
    </row>
    <row r="83" spans="2:31" x14ac:dyDescent="0.25">
      <c r="B83">
        <f t="shared" ca="1" si="12"/>
        <v>0.22502797956342685</v>
      </c>
      <c r="C83">
        <f t="shared" ca="1" si="12"/>
        <v>3.258463506563114E-2</v>
      </c>
      <c r="D83">
        <f t="shared" ca="1" si="12"/>
        <v>0.93125152811679723</v>
      </c>
      <c r="E83">
        <f t="shared" ca="1" si="12"/>
        <v>0.10311780109236501</v>
      </c>
      <c r="F83">
        <f t="shared" ca="1" si="12"/>
        <v>0.75469827826098079</v>
      </c>
      <c r="G83">
        <f t="shared" ca="1" si="12"/>
        <v>0.55478498842055401</v>
      </c>
      <c r="H83">
        <f t="shared" ca="1" si="12"/>
        <v>0.47534298523454033</v>
      </c>
      <c r="I83">
        <f t="shared" ca="1" si="12"/>
        <v>0.41607412849864928</v>
      </c>
      <c r="J83">
        <f t="shared" ca="1" si="12"/>
        <v>1.2952321263465905E-2</v>
      </c>
      <c r="K83">
        <f t="shared" ca="1" si="12"/>
        <v>0.95975986409950753</v>
      </c>
      <c r="L83">
        <f t="shared" ca="1" si="13"/>
        <v>0.87839817053905911</v>
      </c>
      <c r="M83">
        <f t="shared" ca="1" si="13"/>
        <v>0.10362153254969342</v>
      </c>
      <c r="N83">
        <f t="shared" ca="1" si="13"/>
        <v>0.25485106348972097</v>
      </c>
      <c r="O83">
        <f t="shared" ca="1" si="13"/>
        <v>0.75328821139023416</v>
      </c>
      <c r="P83">
        <f t="shared" ca="1" si="13"/>
        <v>0.19443457501388761</v>
      </c>
      <c r="Q83">
        <f t="shared" ca="1" si="13"/>
        <v>0.18103890719631544</v>
      </c>
      <c r="R83">
        <f t="shared" ca="1" si="13"/>
        <v>0.82313101638399311</v>
      </c>
      <c r="S83">
        <f t="shared" ca="1" si="13"/>
        <v>0.11165989247697627</v>
      </c>
      <c r="T83">
        <f t="shared" ca="1" si="13"/>
        <v>0.65827312217620171</v>
      </c>
      <c r="U83">
        <f t="shared" ca="1" si="13"/>
        <v>0.3101972249386189</v>
      </c>
      <c r="V83">
        <f t="shared" ca="1" si="14"/>
        <v>0.17993064557834626</v>
      </c>
      <c r="W83">
        <f t="shared" ca="1" si="14"/>
        <v>0.20700219973990208</v>
      </c>
      <c r="X83">
        <f t="shared" ca="1" si="14"/>
        <v>0.63822377305770694</v>
      </c>
      <c r="Y83">
        <f t="shared" ca="1" si="14"/>
        <v>0.11296475886091617</v>
      </c>
      <c r="Z83">
        <f t="shared" ca="1" si="14"/>
        <v>0.50513202706026483</v>
      </c>
      <c r="AA83">
        <f t="shared" ca="1" si="14"/>
        <v>0.70036593066154773</v>
      </c>
      <c r="AB83">
        <f t="shared" ca="1" si="14"/>
        <v>0.34543213918446813</v>
      </c>
      <c r="AC83">
        <f t="shared" ca="1" si="14"/>
        <v>0.77854944558997907</v>
      </c>
      <c r="AD83">
        <f t="shared" ca="1" si="14"/>
        <v>0.72310021611298136</v>
      </c>
      <c r="AE83">
        <f t="shared" ca="1" si="14"/>
        <v>0.55630911039773068</v>
      </c>
    </row>
    <row r="84" spans="2:31" x14ac:dyDescent="0.25">
      <c r="B84">
        <f t="shared" ca="1" si="12"/>
        <v>0.93425771124227652</v>
      </c>
      <c r="C84">
        <f t="shared" ca="1" si="12"/>
        <v>2.0641780950131583E-2</v>
      </c>
      <c r="D84">
        <f t="shared" ca="1" si="12"/>
        <v>0.85610521482343449</v>
      </c>
      <c r="E84">
        <f t="shared" ca="1" si="12"/>
        <v>0.28211432422511185</v>
      </c>
      <c r="F84">
        <f t="shared" ca="1" si="12"/>
        <v>0.1387914456088204</v>
      </c>
      <c r="G84">
        <f t="shared" ca="1" si="12"/>
        <v>0.63007101766068718</v>
      </c>
      <c r="H84">
        <f t="shared" ca="1" si="12"/>
        <v>0.60049065716501993</v>
      </c>
      <c r="I84">
        <f t="shared" ca="1" si="12"/>
        <v>3.2928333536011101E-2</v>
      </c>
      <c r="J84">
        <f t="shared" ca="1" si="12"/>
        <v>0.12695464833861481</v>
      </c>
      <c r="K84">
        <f t="shared" ca="1" si="12"/>
        <v>0.3848809314375663</v>
      </c>
      <c r="L84">
        <f t="shared" ca="1" si="13"/>
        <v>0.36586636329614475</v>
      </c>
      <c r="M84">
        <f t="shared" ca="1" si="13"/>
        <v>0.64506206489800388</v>
      </c>
      <c r="N84">
        <f t="shared" ca="1" si="13"/>
        <v>0.2680413130093573</v>
      </c>
      <c r="O84">
        <f t="shared" ca="1" si="13"/>
        <v>0.57784917160299454</v>
      </c>
      <c r="P84">
        <f t="shared" ca="1" si="13"/>
        <v>0.66412448041661776</v>
      </c>
      <c r="Q84">
        <f t="shared" ca="1" si="13"/>
        <v>0.58186058420531683</v>
      </c>
      <c r="R84">
        <f t="shared" ca="1" si="13"/>
        <v>0.69660630624011866</v>
      </c>
      <c r="S84">
        <f t="shared" ca="1" si="13"/>
        <v>0.52911977184667958</v>
      </c>
      <c r="T84">
        <f t="shared" ca="1" si="13"/>
        <v>0.40467547019365102</v>
      </c>
      <c r="U84">
        <f t="shared" ca="1" si="13"/>
        <v>0.17973662035130777</v>
      </c>
      <c r="V84">
        <f t="shared" ca="1" si="14"/>
        <v>0.26443014047656566</v>
      </c>
      <c r="W84">
        <f t="shared" ca="1" si="14"/>
        <v>0.26973354069244238</v>
      </c>
      <c r="X84">
        <f t="shared" ca="1" si="14"/>
        <v>0.60116672503214463</v>
      </c>
      <c r="Y84">
        <f t="shared" ca="1" si="14"/>
        <v>0.80504936765350088</v>
      </c>
      <c r="Z84">
        <f t="shared" ca="1" si="14"/>
        <v>0.4469599554391257</v>
      </c>
      <c r="AA84">
        <f t="shared" ca="1" si="14"/>
        <v>0.82325991578815183</v>
      </c>
      <c r="AB84">
        <f t="shared" ca="1" si="14"/>
        <v>6.9862471149361727E-3</v>
      </c>
      <c r="AC84">
        <f t="shared" ca="1" si="14"/>
        <v>4.3864744857663673E-2</v>
      </c>
      <c r="AD84">
        <f t="shared" ca="1" si="14"/>
        <v>0.87433382931930126</v>
      </c>
      <c r="AE84">
        <f t="shared" ca="1" si="14"/>
        <v>0.97990662934826589</v>
      </c>
    </row>
    <row r="85" spans="2:31" x14ac:dyDescent="0.25">
      <c r="B85">
        <f t="shared" ca="1" si="12"/>
        <v>0.21685862739327444</v>
      </c>
      <c r="C85">
        <f t="shared" ca="1" si="12"/>
        <v>0.61867483266748735</v>
      </c>
      <c r="D85">
        <f t="shared" ca="1" si="12"/>
        <v>0.54937453903193845</v>
      </c>
      <c r="E85">
        <f t="shared" ca="1" si="12"/>
        <v>0.46414194557978128</v>
      </c>
      <c r="F85">
        <f t="shared" ca="1" si="12"/>
        <v>0.99931298390648404</v>
      </c>
      <c r="G85">
        <f t="shared" ca="1" si="12"/>
        <v>0.49045799674003732</v>
      </c>
      <c r="H85">
        <f t="shared" ca="1" si="12"/>
        <v>0.68641473689000509</v>
      </c>
      <c r="I85">
        <f t="shared" ca="1" si="12"/>
        <v>0.79915233558058141</v>
      </c>
      <c r="J85">
        <f t="shared" ca="1" si="12"/>
        <v>0.79743283019403122</v>
      </c>
      <c r="K85">
        <f t="shared" ca="1" si="12"/>
        <v>0.32853946704309073</v>
      </c>
      <c r="L85">
        <f t="shared" ca="1" si="13"/>
        <v>5.2552409374508002E-2</v>
      </c>
      <c r="M85">
        <f t="shared" ca="1" si="13"/>
        <v>0.96200399403414871</v>
      </c>
      <c r="N85">
        <f t="shared" ca="1" si="13"/>
        <v>0.25717856399491235</v>
      </c>
      <c r="O85">
        <f t="shared" ca="1" si="13"/>
        <v>6.9040408467976266E-2</v>
      </c>
      <c r="P85">
        <f t="shared" ca="1" si="13"/>
        <v>7.7240315047824026E-3</v>
      </c>
      <c r="Q85">
        <f t="shared" ca="1" si="13"/>
        <v>0.50186298717355715</v>
      </c>
      <c r="R85">
        <f t="shared" ca="1" si="13"/>
        <v>0.8561542140298517</v>
      </c>
      <c r="S85">
        <f t="shared" ca="1" si="13"/>
        <v>0.41814935619733529</v>
      </c>
      <c r="T85">
        <f t="shared" ca="1" si="13"/>
        <v>0.5487431852516238</v>
      </c>
      <c r="U85">
        <f t="shared" ca="1" si="13"/>
        <v>0.9510576739828176</v>
      </c>
      <c r="V85">
        <f t="shared" ca="1" si="14"/>
        <v>0.65642396198696495</v>
      </c>
      <c r="W85">
        <f t="shared" ca="1" si="14"/>
        <v>0.88987324070481488</v>
      </c>
      <c r="X85">
        <f t="shared" ca="1" si="14"/>
        <v>0.46896227942579216</v>
      </c>
      <c r="Y85">
        <f t="shared" ca="1" si="14"/>
        <v>0.48673838053960145</v>
      </c>
      <c r="Z85">
        <f t="shared" ca="1" si="14"/>
        <v>5.6845067852615783E-2</v>
      </c>
      <c r="AA85">
        <f t="shared" ca="1" si="14"/>
        <v>0.17308273272251834</v>
      </c>
      <c r="AB85">
        <f t="shared" ca="1" si="14"/>
        <v>4.4187125112791215E-2</v>
      </c>
      <c r="AC85">
        <f t="shared" ca="1" si="14"/>
        <v>0.54524313818604142</v>
      </c>
      <c r="AD85">
        <f t="shared" ca="1" si="14"/>
        <v>0.99372099746850484</v>
      </c>
      <c r="AE85">
        <f t="shared" ca="1" si="14"/>
        <v>0.68168031707539645</v>
      </c>
    </row>
    <row r="86" spans="2:31" x14ac:dyDescent="0.25">
      <c r="B86">
        <f t="shared" ca="1" si="12"/>
        <v>5.3402948102746706E-2</v>
      </c>
      <c r="C86">
        <f t="shared" ca="1" si="12"/>
        <v>0.49423094144670632</v>
      </c>
      <c r="D86">
        <f t="shared" ca="1" si="12"/>
        <v>0.43185855859295863</v>
      </c>
      <c r="E86">
        <f t="shared" ca="1" si="12"/>
        <v>0.79851548025237684</v>
      </c>
      <c r="F86">
        <f t="shared" ca="1" si="12"/>
        <v>0.37822901827515043</v>
      </c>
      <c r="G86">
        <f t="shared" ca="1" si="12"/>
        <v>0.88006994216660983</v>
      </c>
      <c r="H86">
        <f t="shared" ca="1" si="12"/>
        <v>0.35329077924266028</v>
      </c>
      <c r="I86">
        <f t="shared" ca="1" si="12"/>
        <v>0.19897586434978543</v>
      </c>
      <c r="J86">
        <f t="shared" ca="1" si="12"/>
        <v>0.79105871590106402</v>
      </c>
      <c r="K86">
        <f t="shared" ca="1" si="12"/>
        <v>5.1173987548712052E-2</v>
      </c>
      <c r="L86">
        <f t="shared" ca="1" si="13"/>
        <v>0.42682413674651754</v>
      </c>
      <c r="M86">
        <f t="shared" ca="1" si="13"/>
        <v>0.49457443204732171</v>
      </c>
      <c r="N86">
        <f t="shared" ca="1" si="13"/>
        <v>3.3528484617864507E-2</v>
      </c>
      <c r="O86">
        <f t="shared" ca="1" si="13"/>
        <v>0.83360372685924222</v>
      </c>
      <c r="P86">
        <f t="shared" ca="1" si="13"/>
        <v>0.70406499101179709</v>
      </c>
      <c r="Q86">
        <f t="shared" ca="1" si="13"/>
        <v>0.32435523246013764</v>
      </c>
      <c r="R86">
        <f t="shared" ca="1" si="13"/>
        <v>2.0579679078755742E-2</v>
      </c>
      <c r="S86">
        <f t="shared" ca="1" si="13"/>
        <v>4.0709627601983378E-2</v>
      </c>
      <c r="T86">
        <f t="shared" ca="1" si="13"/>
        <v>0.68891450795515752</v>
      </c>
      <c r="U86">
        <f t="shared" ca="1" si="13"/>
        <v>0.61566821988676868</v>
      </c>
      <c r="V86">
        <f t="shared" ca="1" si="14"/>
        <v>0.38289424103654279</v>
      </c>
      <c r="W86">
        <f t="shared" ca="1" si="14"/>
        <v>0.33399567938509689</v>
      </c>
      <c r="X86">
        <f t="shared" ca="1" si="14"/>
        <v>0.21893113416957388</v>
      </c>
      <c r="Y86">
        <f t="shared" ca="1" si="14"/>
        <v>0.33204435435639645</v>
      </c>
      <c r="Z86">
        <f t="shared" ca="1" si="14"/>
        <v>0.87874154539806093</v>
      </c>
      <c r="AA86">
        <f t="shared" ca="1" si="14"/>
        <v>0.3653057137303124</v>
      </c>
      <c r="AB86">
        <f t="shared" ca="1" si="14"/>
        <v>0.49314265133018331</v>
      </c>
      <c r="AC86">
        <f t="shared" ca="1" si="14"/>
        <v>0.96571447058867022</v>
      </c>
      <c r="AD86">
        <f t="shared" ca="1" si="14"/>
        <v>0.41266209016093969</v>
      </c>
      <c r="AE86">
        <f t="shared" ca="1" si="14"/>
        <v>0.24225652531210273</v>
      </c>
    </row>
    <row r="87" spans="2:31" x14ac:dyDescent="0.25">
      <c r="B87">
        <f t="shared" ca="1" si="12"/>
        <v>0.24845035429440099</v>
      </c>
      <c r="C87">
        <f t="shared" ca="1" si="12"/>
        <v>0.81560300614543269</v>
      </c>
      <c r="D87">
        <f t="shared" ca="1" si="12"/>
        <v>1.9000537216795177E-2</v>
      </c>
      <c r="E87">
        <f t="shared" ca="1" si="12"/>
        <v>0.47559389813025321</v>
      </c>
      <c r="F87">
        <f t="shared" ca="1" si="12"/>
        <v>0.17719827582711845</v>
      </c>
      <c r="G87">
        <f t="shared" ca="1" si="12"/>
        <v>0.15038854202991825</v>
      </c>
      <c r="H87">
        <f t="shared" ca="1" si="12"/>
        <v>0.67935434900132674</v>
      </c>
      <c r="I87">
        <f t="shared" ca="1" si="12"/>
        <v>6.5519603640057156E-2</v>
      </c>
      <c r="J87">
        <f t="shared" ca="1" si="12"/>
        <v>0.69166624504669993</v>
      </c>
      <c r="K87">
        <f t="shared" ca="1" si="12"/>
        <v>0.82409941342480875</v>
      </c>
      <c r="L87">
        <f t="shared" ca="1" si="13"/>
        <v>0.39482871117130891</v>
      </c>
      <c r="M87">
        <f t="shared" ca="1" si="13"/>
        <v>0.39906155195104076</v>
      </c>
      <c r="N87">
        <f t="shared" ca="1" si="13"/>
        <v>0.17057201247856135</v>
      </c>
      <c r="O87">
        <f t="shared" ca="1" si="13"/>
        <v>4.1132190715047201E-2</v>
      </c>
      <c r="P87">
        <f t="shared" ca="1" si="13"/>
        <v>4.2035414437502805E-2</v>
      </c>
      <c r="Q87">
        <f t="shared" ca="1" si="13"/>
        <v>0.14762556851791442</v>
      </c>
      <c r="R87">
        <f t="shared" ca="1" si="13"/>
        <v>0.37907914658064534</v>
      </c>
      <c r="S87">
        <f t="shared" ca="1" si="13"/>
        <v>0.56788186051792899</v>
      </c>
      <c r="T87">
        <f t="shared" ca="1" si="13"/>
        <v>0.32373043018638814</v>
      </c>
      <c r="U87">
        <f t="shared" ca="1" si="13"/>
        <v>0.92415358959680138</v>
      </c>
      <c r="V87">
        <f t="shared" ca="1" si="14"/>
        <v>0.34433487695648068</v>
      </c>
      <c r="W87">
        <f t="shared" ca="1" si="14"/>
        <v>0.84147571610599292</v>
      </c>
      <c r="X87">
        <f t="shared" ca="1" si="14"/>
        <v>0.20248754187110335</v>
      </c>
      <c r="Y87">
        <f t="shared" ca="1" si="14"/>
        <v>9.4999609056294787E-2</v>
      </c>
      <c r="Z87">
        <f t="shared" ca="1" si="14"/>
        <v>0.83401727651044255</v>
      </c>
      <c r="AA87">
        <f t="shared" ca="1" si="14"/>
        <v>0.39818986765874254</v>
      </c>
      <c r="AB87">
        <f t="shared" ca="1" si="14"/>
        <v>0.63539220678827601</v>
      </c>
      <c r="AC87">
        <f t="shared" ca="1" si="14"/>
        <v>0.14727869516411651</v>
      </c>
      <c r="AD87">
        <f t="shared" ca="1" si="14"/>
        <v>0.43436879662917871</v>
      </c>
      <c r="AE87">
        <f t="shared" ca="1" si="14"/>
        <v>0.65514947986932381</v>
      </c>
    </row>
    <row r="88" spans="2:31" x14ac:dyDescent="0.25">
      <c r="B88">
        <f t="shared" ca="1" si="12"/>
        <v>2.5806315291708515E-2</v>
      </c>
      <c r="C88">
        <f t="shared" ca="1" si="12"/>
        <v>0.84276697681654533</v>
      </c>
      <c r="D88">
        <f t="shared" ca="1" si="12"/>
        <v>0.38098273495334656</v>
      </c>
      <c r="E88">
        <f t="shared" ca="1" si="12"/>
        <v>0.88353219180683773</v>
      </c>
      <c r="F88">
        <f t="shared" ca="1" si="12"/>
        <v>0.84713086296627704</v>
      </c>
      <c r="G88">
        <f t="shared" ca="1" si="12"/>
        <v>0.56436572689776665</v>
      </c>
      <c r="H88">
        <f t="shared" ca="1" si="12"/>
        <v>0.37515049778300558</v>
      </c>
      <c r="I88">
        <f t="shared" ca="1" si="12"/>
        <v>0.95602930694407728</v>
      </c>
      <c r="J88">
        <f t="shared" ca="1" si="12"/>
        <v>0.57853016009642033</v>
      </c>
      <c r="K88">
        <f t="shared" ca="1" si="12"/>
        <v>0.81482203473781656</v>
      </c>
      <c r="L88">
        <f t="shared" ca="1" si="13"/>
        <v>0.67331264586444739</v>
      </c>
      <c r="M88">
        <f t="shared" ca="1" si="13"/>
        <v>0.47352224678198396</v>
      </c>
      <c r="N88">
        <f t="shared" ca="1" si="13"/>
        <v>0.11416986001901863</v>
      </c>
      <c r="O88">
        <f t="shared" ca="1" si="13"/>
        <v>0.77150013673353213</v>
      </c>
      <c r="P88">
        <f t="shared" ca="1" si="13"/>
        <v>0.57739132197706278</v>
      </c>
      <c r="Q88">
        <f t="shared" ca="1" si="13"/>
        <v>3.0889529001321359E-2</v>
      </c>
      <c r="R88">
        <f t="shared" ca="1" si="13"/>
        <v>0.1754220102361268</v>
      </c>
      <c r="S88">
        <f t="shared" ca="1" si="13"/>
        <v>0.50564749974648571</v>
      </c>
      <c r="T88">
        <f t="shared" ca="1" si="13"/>
        <v>0.65088018740451548</v>
      </c>
      <c r="U88">
        <f t="shared" ca="1" si="13"/>
        <v>2.112203983172839E-2</v>
      </c>
      <c r="V88">
        <f t="shared" ca="1" si="14"/>
        <v>7.9300457696755089E-2</v>
      </c>
      <c r="W88">
        <f t="shared" ca="1" si="14"/>
        <v>0.99102616571201474</v>
      </c>
      <c r="X88">
        <f t="shared" ca="1" si="14"/>
        <v>0.40747171358982914</v>
      </c>
      <c r="Y88">
        <f t="shared" ca="1" si="14"/>
        <v>0.50373649778165053</v>
      </c>
      <c r="Z88">
        <f t="shared" ca="1" si="14"/>
        <v>0.94830388040910107</v>
      </c>
      <c r="AA88">
        <f t="shared" ca="1" si="14"/>
        <v>0.18498492789740445</v>
      </c>
      <c r="AB88">
        <f t="shared" ca="1" si="14"/>
        <v>2.3721989403105326E-2</v>
      </c>
      <c r="AC88">
        <f t="shared" ca="1" si="14"/>
        <v>0.7535701450961616</v>
      </c>
      <c r="AD88">
        <f t="shared" ca="1" si="14"/>
        <v>0.73042890165411833</v>
      </c>
      <c r="AE88">
        <f t="shared" ca="1" si="14"/>
        <v>0.63450963261395521</v>
      </c>
    </row>
    <row r="89" spans="2:31" x14ac:dyDescent="0.25">
      <c r="B89">
        <f t="shared" ca="1" si="12"/>
        <v>0.17477071404466082</v>
      </c>
      <c r="C89">
        <f t="shared" ca="1" si="12"/>
        <v>0.59413129454373736</v>
      </c>
      <c r="D89">
        <f t="shared" ca="1" si="12"/>
        <v>0.31293990472401423</v>
      </c>
      <c r="E89">
        <f t="shared" ca="1" si="12"/>
        <v>0.23542425546326484</v>
      </c>
      <c r="F89">
        <f t="shared" ca="1" si="12"/>
        <v>0.48345627708537453</v>
      </c>
      <c r="G89">
        <f t="shared" ca="1" si="12"/>
        <v>0.50282783110447871</v>
      </c>
      <c r="H89">
        <f t="shared" ca="1" si="12"/>
        <v>3.5769422750341562E-2</v>
      </c>
      <c r="I89">
        <f t="shared" ca="1" si="12"/>
        <v>0.2657391754834284</v>
      </c>
      <c r="J89">
        <f t="shared" ca="1" si="12"/>
        <v>0.35108995134665344</v>
      </c>
      <c r="K89">
        <f t="shared" ca="1" si="12"/>
        <v>0.57582117533360622</v>
      </c>
      <c r="L89">
        <f t="shared" ca="1" si="13"/>
        <v>0.28106755871859623</v>
      </c>
      <c r="M89">
        <f t="shared" ca="1" si="13"/>
        <v>0.40465021286617642</v>
      </c>
      <c r="N89">
        <f t="shared" ca="1" si="13"/>
        <v>0.47105114786812607</v>
      </c>
      <c r="O89">
        <f t="shared" ca="1" si="13"/>
        <v>0.23910596926462357</v>
      </c>
      <c r="P89">
        <f t="shared" ca="1" si="13"/>
        <v>0.7331257284359296</v>
      </c>
      <c r="Q89">
        <f t="shared" ca="1" si="13"/>
        <v>0.64051744208618633</v>
      </c>
      <c r="R89">
        <f t="shared" ca="1" si="13"/>
        <v>0.63521323596803647</v>
      </c>
      <c r="S89">
        <f t="shared" ca="1" si="13"/>
        <v>0.52921534326809572</v>
      </c>
      <c r="T89">
        <f t="shared" ca="1" si="13"/>
        <v>0.36740839917964241</v>
      </c>
      <c r="U89">
        <f t="shared" ca="1" si="13"/>
        <v>0.60718420541688012</v>
      </c>
      <c r="V89">
        <f t="shared" ca="1" si="14"/>
        <v>0.46414783191176223</v>
      </c>
      <c r="W89">
        <f t="shared" ca="1" si="14"/>
        <v>0.89158464726931186</v>
      </c>
      <c r="X89">
        <f t="shared" ca="1" si="14"/>
        <v>0.77829958839703384</v>
      </c>
      <c r="Y89">
        <f t="shared" ca="1" si="14"/>
        <v>0.47556938932780746</v>
      </c>
      <c r="Z89">
        <f t="shared" ca="1" si="14"/>
        <v>0.70474129339062497</v>
      </c>
      <c r="AA89">
        <f t="shared" ca="1" si="14"/>
        <v>0.58563215704036153</v>
      </c>
      <c r="AB89">
        <f t="shared" ca="1" si="14"/>
        <v>0.68184240964841059</v>
      </c>
      <c r="AC89">
        <f t="shared" ca="1" si="14"/>
        <v>0.27924554682920766</v>
      </c>
      <c r="AD89">
        <f t="shared" ca="1" si="14"/>
        <v>0.36483738097411966</v>
      </c>
      <c r="AE89">
        <f t="shared" ca="1" si="14"/>
        <v>0.33134645253853723</v>
      </c>
    </row>
    <row r="90" spans="2:31" x14ac:dyDescent="0.25">
      <c r="B90">
        <f t="shared" ref="B90:K99" ca="1" si="15">RAND()</f>
        <v>0.96335607570028903</v>
      </c>
      <c r="C90">
        <f t="shared" ca="1" si="15"/>
        <v>0.2820234221643112</v>
      </c>
      <c r="D90">
        <f t="shared" ca="1" si="15"/>
        <v>0.75288368765117242</v>
      </c>
      <c r="E90">
        <f t="shared" ca="1" si="15"/>
        <v>0.34136458168085237</v>
      </c>
      <c r="F90">
        <f t="shared" ca="1" si="15"/>
        <v>0.97180837364643935</v>
      </c>
      <c r="G90">
        <f t="shared" ca="1" si="15"/>
        <v>0.4808838693996178</v>
      </c>
      <c r="H90">
        <f t="shared" ca="1" si="15"/>
        <v>0.37748391781584356</v>
      </c>
      <c r="I90">
        <f t="shared" ca="1" si="15"/>
        <v>0.84504288330290356</v>
      </c>
      <c r="J90">
        <f t="shared" ca="1" si="15"/>
        <v>0.67015922165597219</v>
      </c>
      <c r="K90">
        <f t="shared" ca="1" si="15"/>
        <v>0.60385488567576173</v>
      </c>
      <c r="L90">
        <f t="shared" ref="L90:U99" ca="1" si="16">RAND()</f>
        <v>0.4512160195383032</v>
      </c>
      <c r="M90">
        <f t="shared" ca="1" si="16"/>
        <v>8.1075235619543662E-2</v>
      </c>
      <c r="N90">
        <f t="shared" ca="1" si="16"/>
        <v>0.7554087922040138</v>
      </c>
      <c r="O90">
        <f t="shared" ca="1" si="16"/>
        <v>0.19046370856248895</v>
      </c>
      <c r="P90">
        <f t="shared" ca="1" si="16"/>
        <v>0.41848886434258858</v>
      </c>
      <c r="Q90">
        <f t="shared" ca="1" si="16"/>
        <v>0.59955270968988317</v>
      </c>
      <c r="R90">
        <f t="shared" ca="1" si="16"/>
        <v>3.9037595530973412E-2</v>
      </c>
      <c r="S90">
        <f t="shared" ca="1" si="16"/>
        <v>0.69278359745397933</v>
      </c>
      <c r="T90">
        <f t="shared" ca="1" si="16"/>
        <v>8.283081728922248E-2</v>
      </c>
      <c r="U90">
        <f t="shared" ca="1" si="16"/>
        <v>0.93339491943969954</v>
      </c>
      <c r="V90">
        <f t="shared" ref="V90:AE99" ca="1" si="17">RAND()</f>
        <v>0.14995642683224109</v>
      </c>
      <c r="W90">
        <f t="shared" ca="1" si="17"/>
        <v>0.53873725989480015</v>
      </c>
      <c r="X90">
        <f t="shared" ca="1" si="17"/>
        <v>0.72450131455655176</v>
      </c>
      <c r="Y90">
        <f t="shared" ca="1" si="17"/>
        <v>0.2930977674691535</v>
      </c>
      <c r="Z90">
        <f t="shared" ca="1" si="17"/>
        <v>0.45912654218180116</v>
      </c>
      <c r="AA90">
        <f t="shared" ca="1" si="17"/>
        <v>0.62847447302129944</v>
      </c>
      <c r="AB90">
        <f t="shared" ca="1" si="17"/>
        <v>0.18515600727757064</v>
      </c>
      <c r="AC90">
        <f t="shared" ca="1" si="17"/>
        <v>0.68984561948959144</v>
      </c>
      <c r="AD90">
        <f t="shared" ca="1" si="17"/>
        <v>0.10594425400870477</v>
      </c>
      <c r="AE90">
        <f t="shared" ca="1" si="17"/>
        <v>0.99153799177823121</v>
      </c>
    </row>
    <row r="91" spans="2:31" x14ac:dyDescent="0.25">
      <c r="B91">
        <f t="shared" ca="1" si="15"/>
        <v>0.46021588544870973</v>
      </c>
      <c r="C91">
        <f t="shared" ca="1" si="15"/>
        <v>0.2654769258614651</v>
      </c>
      <c r="D91">
        <f t="shared" ca="1" si="15"/>
        <v>0.11465778942326255</v>
      </c>
      <c r="E91">
        <f t="shared" ca="1" si="15"/>
        <v>0.24283711748186776</v>
      </c>
      <c r="F91">
        <f t="shared" ca="1" si="15"/>
        <v>0.15772645454816026</v>
      </c>
      <c r="G91">
        <f t="shared" ca="1" si="15"/>
        <v>0.4388500559469044</v>
      </c>
      <c r="H91">
        <f t="shared" ca="1" si="15"/>
        <v>0.73100779177842856</v>
      </c>
      <c r="I91">
        <f t="shared" ca="1" si="15"/>
        <v>0.49603092157537709</v>
      </c>
      <c r="J91">
        <f t="shared" ca="1" si="15"/>
        <v>0.6146303537238138</v>
      </c>
      <c r="K91">
        <f t="shared" ca="1" si="15"/>
        <v>0.51709635509151042</v>
      </c>
      <c r="L91">
        <f t="shared" ca="1" si="16"/>
        <v>0.8678653670048968</v>
      </c>
      <c r="M91">
        <f t="shared" ca="1" si="16"/>
        <v>0.19261343431086497</v>
      </c>
      <c r="N91">
        <f t="shared" ca="1" si="16"/>
        <v>0.15069557951678147</v>
      </c>
      <c r="O91">
        <f t="shared" ca="1" si="16"/>
        <v>0.11220235908558363</v>
      </c>
      <c r="P91">
        <f t="shared" ca="1" si="16"/>
        <v>0.40096740406873899</v>
      </c>
      <c r="Q91">
        <f t="shared" ca="1" si="16"/>
        <v>0.73283674171714375</v>
      </c>
      <c r="R91">
        <f t="shared" ca="1" si="16"/>
        <v>0.32619096932509084</v>
      </c>
      <c r="S91">
        <f t="shared" ca="1" si="16"/>
        <v>0.93851083025856075</v>
      </c>
      <c r="T91">
        <f t="shared" ca="1" si="16"/>
        <v>0.39137839159253218</v>
      </c>
      <c r="U91">
        <f t="shared" ca="1" si="16"/>
        <v>0.72988290921409149</v>
      </c>
      <c r="V91">
        <f t="shared" ca="1" si="17"/>
        <v>0.87552373036444497</v>
      </c>
      <c r="W91">
        <f t="shared" ca="1" si="17"/>
        <v>0.24943123884842322</v>
      </c>
      <c r="X91">
        <f t="shared" ca="1" si="17"/>
        <v>0.66816394504010268</v>
      </c>
      <c r="Y91">
        <f t="shared" ca="1" si="17"/>
        <v>0.37332825954027493</v>
      </c>
      <c r="Z91">
        <f t="shared" ca="1" si="17"/>
        <v>0.62113450781585788</v>
      </c>
      <c r="AA91">
        <f t="shared" ca="1" si="17"/>
        <v>0.44195192012094653</v>
      </c>
      <c r="AB91">
        <f t="shared" ca="1" si="17"/>
        <v>0.24063034567967834</v>
      </c>
      <c r="AC91">
        <f t="shared" ca="1" si="17"/>
        <v>0.1445911112255045</v>
      </c>
      <c r="AD91">
        <f t="shared" ca="1" si="17"/>
        <v>0.85601601304462127</v>
      </c>
      <c r="AE91">
        <f t="shared" ca="1" si="17"/>
        <v>0.68380457071714129</v>
      </c>
    </row>
    <row r="92" spans="2:31" x14ac:dyDescent="0.25">
      <c r="B92">
        <f t="shared" ca="1" si="15"/>
        <v>7.325857627234672E-2</v>
      </c>
      <c r="C92">
        <f t="shared" ca="1" si="15"/>
        <v>6.5457889377484202E-2</v>
      </c>
      <c r="D92">
        <f t="shared" ca="1" si="15"/>
        <v>0.12705978320836753</v>
      </c>
      <c r="E92">
        <f t="shared" ca="1" si="15"/>
        <v>0.7786290329684562</v>
      </c>
      <c r="F92">
        <f t="shared" ca="1" si="15"/>
        <v>1.3091060180528302E-2</v>
      </c>
      <c r="G92">
        <f t="shared" ca="1" si="15"/>
        <v>0.98205903309848086</v>
      </c>
      <c r="H92">
        <f t="shared" ca="1" si="15"/>
        <v>0.94458514734070853</v>
      </c>
      <c r="I92">
        <f t="shared" ca="1" si="15"/>
        <v>0.53158876470291627</v>
      </c>
      <c r="J92">
        <f t="shared" ca="1" si="15"/>
        <v>0.67287651580945962</v>
      </c>
      <c r="K92">
        <f t="shared" ca="1" si="15"/>
        <v>0.85444064245146212</v>
      </c>
      <c r="L92">
        <f t="shared" ca="1" si="16"/>
        <v>0.87563823578479294</v>
      </c>
      <c r="M92">
        <f t="shared" ca="1" si="16"/>
        <v>0.93225377367231288</v>
      </c>
      <c r="N92">
        <f t="shared" ca="1" si="16"/>
        <v>0.32010191699151536</v>
      </c>
      <c r="O92">
        <f t="shared" ca="1" si="16"/>
        <v>0.69637600803553523</v>
      </c>
      <c r="P92">
        <f t="shared" ca="1" si="16"/>
        <v>8.2933005702885199E-2</v>
      </c>
      <c r="Q92">
        <f t="shared" ca="1" si="16"/>
        <v>0.15557189756701995</v>
      </c>
      <c r="R92">
        <f t="shared" ca="1" si="16"/>
        <v>0.90234642550631983</v>
      </c>
      <c r="S92">
        <f t="shared" ca="1" si="16"/>
        <v>0.19842083488702844</v>
      </c>
      <c r="T92">
        <f t="shared" ca="1" si="16"/>
        <v>0.73699084551826566</v>
      </c>
      <c r="U92">
        <f t="shared" ca="1" si="16"/>
        <v>0.85027244311633421</v>
      </c>
      <c r="V92">
        <f t="shared" ca="1" si="17"/>
        <v>0.71516535438785422</v>
      </c>
      <c r="W92">
        <f t="shared" ca="1" si="17"/>
        <v>0.35928152309890926</v>
      </c>
      <c r="X92">
        <f t="shared" ca="1" si="17"/>
        <v>0.88699195138204856</v>
      </c>
      <c r="Y92">
        <f t="shared" ca="1" si="17"/>
        <v>0.12928170908781</v>
      </c>
      <c r="Z92">
        <f t="shared" ca="1" si="17"/>
        <v>0.27644007277355542</v>
      </c>
      <c r="AA92">
        <f t="shared" ca="1" si="17"/>
        <v>0.11425161521971017</v>
      </c>
      <c r="AB92">
        <f t="shared" ca="1" si="17"/>
        <v>0.96923968278334383</v>
      </c>
      <c r="AC92">
        <f t="shared" ca="1" si="17"/>
        <v>8.7746452772913486E-2</v>
      </c>
      <c r="AD92">
        <f t="shared" ca="1" si="17"/>
        <v>0.86904352097065196</v>
      </c>
      <c r="AE92">
        <f t="shared" ca="1" si="17"/>
        <v>0.96748373042673563</v>
      </c>
    </row>
    <row r="93" spans="2:31" x14ac:dyDescent="0.25">
      <c r="B93">
        <f t="shared" ca="1" si="15"/>
        <v>0.66080400740560297</v>
      </c>
      <c r="C93">
        <f t="shared" ca="1" si="15"/>
        <v>0.84894099144765356</v>
      </c>
      <c r="D93">
        <f t="shared" ca="1" si="15"/>
        <v>0.70274285856750307</v>
      </c>
      <c r="E93">
        <f t="shared" ca="1" si="15"/>
        <v>0.7340893407859248</v>
      </c>
      <c r="F93">
        <f t="shared" ca="1" si="15"/>
        <v>0.49521665434688789</v>
      </c>
      <c r="G93">
        <f t="shared" ca="1" si="15"/>
        <v>0.57369757556810375</v>
      </c>
      <c r="H93">
        <f t="shared" ca="1" si="15"/>
        <v>0.16885880975211975</v>
      </c>
      <c r="I93">
        <f t="shared" ca="1" si="15"/>
        <v>0.60472024557679993</v>
      </c>
      <c r="J93">
        <f t="shared" ca="1" si="15"/>
        <v>0.33860028441559686</v>
      </c>
      <c r="K93">
        <f t="shared" ca="1" si="15"/>
        <v>0.51075524623606716</v>
      </c>
      <c r="L93">
        <f t="shared" ca="1" si="16"/>
        <v>5.7356626437861324E-2</v>
      </c>
      <c r="M93">
        <f t="shared" ca="1" si="16"/>
        <v>0.26289034004953038</v>
      </c>
      <c r="N93">
        <f t="shared" ca="1" si="16"/>
        <v>0.42633658113634554</v>
      </c>
      <c r="O93">
        <f t="shared" ca="1" si="16"/>
        <v>0.32005040317494515</v>
      </c>
      <c r="P93">
        <f t="shared" ca="1" si="16"/>
        <v>0.78078695890471184</v>
      </c>
      <c r="Q93">
        <f t="shared" ca="1" si="16"/>
        <v>4.7405504526922382E-2</v>
      </c>
      <c r="R93">
        <f t="shared" ca="1" si="16"/>
        <v>0.72872783611694603</v>
      </c>
      <c r="S93">
        <f t="shared" ca="1" si="16"/>
        <v>0.40276116493596548</v>
      </c>
      <c r="T93">
        <f t="shared" ca="1" si="16"/>
        <v>0.20651577580337399</v>
      </c>
      <c r="U93">
        <f t="shared" ca="1" si="16"/>
        <v>0.60146575590833962</v>
      </c>
      <c r="V93">
        <f t="shared" ca="1" si="17"/>
        <v>0.78570309935402793</v>
      </c>
      <c r="W93">
        <f t="shared" ca="1" si="17"/>
        <v>0.50194220304443071</v>
      </c>
      <c r="X93">
        <f t="shared" ca="1" si="17"/>
        <v>0.64751966349689893</v>
      </c>
      <c r="Y93">
        <f t="shared" ca="1" si="17"/>
        <v>0.25399004100025424</v>
      </c>
      <c r="Z93">
        <f t="shared" ca="1" si="17"/>
        <v>0.2154610185358925</v>
      </c>
      <c r="AA93">
        <f t="shared" ca="1" si="17"/>
        <v>0.2977297763994029</v>
      </c>
      <c r="AB93">
        <f t="shared" ca="1" si="17"/>
        <v>0.72702234016662248</v>
      </c>
      <c r="AC93">
        <f t="shared" ca="1" si="17"/>
        <v>9.0267355191952614E-2</v>
      </c>
      <c r="AD93">
        <f t="shared" ca="1" si="17"/>
        <v>0.68667945630334914</v>
      </c>
      <c r="AE93">
        <f t="shared" ca="1" si="17"/>
        <v>0.2863736230991043</v>
      </c>
    </row>
    <row r="94" spans="2:31" x14ac:dyDescent="0.25">
      <c r="B94">
        <f t="shared" ca="1" si="15"/>
        <v>0.21831534941687192</v>
      </c>
      <c r="C94">
        <f t="shared" ca="1" si="15"/>
        <v>0.71418460323280897</v>
      </c>
      <c r="D94">
        <f t="shared" ca="1" si="15"/>
        <v>0.75526961181175367</v>
      </c>
      <c r="E94">
        <f t="shared" ca="1" si="15"/>
        <v>0.40663312723875489</v>
      </c>
      <c r="F94">
        <f t="shared" ca="1" si="15"/>
        <v>0.92161646534235198</v>
      </c>
      <c r="G94">
        <f t="shared" ca="1" si="15"/>
        <v>8.3199561618310103E-3</v>
      </c>
      <c r="H94">
        <f t="shared" ca="1" si="15"/>
        <v>0.28182435525467486</v>
      </c>
      <c r="I94">
        <f t="shared" ca="1" si="15"/>
        <v>0.16475618545517307</v>
      </c>
      <c r="J94">
        <f t="shared" ca="1" si="15"/>
        <v>5.4572185030593134E-2</v>
      </c>
      <c r="K94">
        <f t="shared" ca="1" si="15"/>
        <v>0.28284729102790251</v>
      </c>
      <c r="L94">
        <f t="shared" ca="1" si="16"/>
        <v>0.96874773651267976</v>
      </c>
      <c r="M94">
        <f t="shared" ca="1" si="16"/>
        <v>0.49249133700605974</v>
      </c>
      <c r="N94">
        <f t="shared" ca="1" si="16"/>
        <v>0.71125966442694288</v>
      </c>
      <c r="O94">
        <f t="shared" ca="1" si="16"/>
        <v>0.69305569011958323</v>
      </c>
      <c r="P94">
        <f t="shared" ca="1" si="16"/>
        <v>0.24350694722432742</v>
      </c>
      <c r="Q94">
        <f t="shared" ca="1" si="16"/>
        <v>0.43173120659273234</v>
      </c>
      <c r="R94">
        <f t="shared" ca="1" si="16"/>
        <v>0.80767950353391638</v>
      </c>
      <c r="S94">
        <f t="shared" ca="1" si="16"/>
        <v>0.19596745265283921</v>
      </c>
      <c r="T94">
        <f t="shared" ca="1" si="16"/>
        <v>0.50738057636214773</v>
      </c>
      <c r="U94">
        <f t="shared" ca="1" si="16"/>
        <v>0.84251054409697201</v>
      </c>
      <c r="V94">
        <f t="shared" ca="1" si="17"/>
        <v>4.6597208384492106E-2</v>
      </c>
      <c r="W94">
        <f t="shared" ca="1" si="17"/>
        <v>0.7829992129323271</v>
      </c>
      <c r="X94">
        <f t="shared" ca="1" si="17"/>
        <v>0.94568492742214971</v>
      </c>
      <c r="Y94">
        <f t="shared" ca="1" si="17"/>
        <v>0.5640702940563509</v>
      </c>
      <c r="Z94">
        <f t="shared" ca="1" si="17"/>
        <v>0.48053688456308485</v>
      </c>
      <c r="AA94">
        <f t="shared" ca="1" si="17"/>
        <v>0.65535782607520243</v>
      </c>
      <c r="AB94">
        <f t="shared" ca="1" si="17"/>
        <v>0.93386050614255933</v>
      </c>
      <c r="AC94">
        <f t="shared" ca="1" si="17"/>
        <v>0.37722457321109282</v>
      </c>
      <c r="AD94">
        <f t="shared" ca="1" si="17"/>
        <v>0.96437897338083811</v>
      </c>
      <c r="AE94">
        <f t="shared" ca="1" si="17"/>
        <v>0.42762988005023733</v>
      </c>
    </row>
    <row r="95" spans="2:31" x14ac:dyDescent="0.25">
      <c r="B95">
        <f t="shared" ca="1" si="15"/>
        <v>4.258388177171879E-2</v>
      </c>
      <c r="C95">
        <f t="shared" ca="1" si="15"/>
        <v>0.22429806097971405</v>
      </c>
      <c r="D95">
        <f t="shared" ca="1" si="15"/>
        <v>0.31789155595774155</v>
      </c>
      <c r="E95">
        <f t="shared" ca="1" si="15"/>
        <v>0.77050265396150674</v>
      </c>
      <c r="F95">
        <f t="shared" ca="1" si="15"/>
        <v>0.62209135278016103</v>
      </c>
      <c r="G95">
        <f t="shared" ca="1" si="15"/>
        <v>0.11143577684072703</v>
      </c>
      <c r="H95">
        <f t="shared" ca="1" si="15"/>
        <v>0.60064149361336328</v>
      </c>
      <c r="I95">
        <f t="shared" ca="1" si="15"/>
        <v>3.9037706393810545E-2</v>
      </c>
      <c r="J95">
        <f t="shared" ca="1" si="15"/>
        <v>0.75621909283233824</v>
      </c>
      <c r="K95">
        <f t="shared" ca="1" si="15"/>
        <v>0.29707207943109992</v>
      </c>
      <c r="L95">
        <f t="shared" ca="1" si="16"/>
        <v>0.58589611496583149</v>
      </c>
      <c r="M95">
        <f t="shared" ca="1" si="16"/>
        <v>0.81930298025811688</v>
      </c>
      <c r="N95">
        <f t="shared" ca="1" si="16"/>
        <v>0.68003339537524266</v>
      </c>
      <c r="O95">
        <f t="shared" ca="1" si="16"/>
        <v>0.96603896816977652</v>
      </c>
      <c r="P95">
        <f t="shared" ca="1" si="16"/>
        <v>0.42243709520091333</v>
      </c>
      <c r="Q95">
        <f t="shared" ca="1" si="16"/>
        <v>0.45140119235263221</v>
      </c>
      <c r="R95">
        <f t="shared" ca="1" si="16"/>
        <v>0.54711740904107042</v>
      </c>
      <c r="S95">
        <f t="shared" ca="1" si="16"/>
        <v>0.76380570109042267</v>
      </c>
      <c r="T95">
        <f t="shared" ca="1" si="16"/>
        <v>0.50255090914378275</v>
      </c>
      <c r="U95">
        <f t="shared" ca="1" si="16"/>
        <v>0.98180340331016636</v>
      </c>
      <c r="V95">
        <f t="shared" ca="1" si="17"/>
        <v>0.43262096287580798</v>
      </c>
      <c r="W95">
        <f t="shared" ca="1" si="17"/>
        <v>0.72092671764208083</v>
      </c>
      <c r="X95">
        <f t="shared" ca="1" si="17"/>
        <v>0.21876688725360371</v>
      </c>
      <c r="Y95">
        <f t="shared" ca="1" si="17"/>
        <v>0.34375393950588062</v>
      </c>
      <c r="Z95">
        <f t="shared" ca="1" si="17"/>
        <v>0.8910632753222183</v>
      </c>
      <c r="AA95">
        <f t="shared" ca="1" si="17"/>
        <v>0.85334280992519318</v>
      </c>
      <c r="AB95">
        <f t="shared" ca="1" si="17"/>
        <v>0.62657998328173559</v>
      </c>
      <c r="AC95">
        <f t="shared" ca="1" si="17"/>
        <v>0.43747227909411279</v>
      </c>
      <c r="AD95">
        <f t="shared" ca="1" si="17"/>
        <v>0.80055250435587966</v>
      </c>
      <c r="AE95">
        <f t="shared" ca="1" si="17"/>
        <v>0.41295074081095162</v>
      </c>
    </row>
    <row r="96" spans="2:31" x14ac:dyDescent="0.25">
      <c r="B96">
        <f t="shared" ca="1" si="15"/>
        <v>0.73517988226665421</v>
      </c>
      <c r="C96">
        <f t="shared" ca="1" si="15"/>
        <v>0.115825664686108</v>
      </c>
      <c r="D96">
        <f t="shared" ca="1" si="15"/>
        <v>0.80163980232814236</v>
      </c>
      <c r="E96">
        <f t="shared" ca="1" si="15"/>
        <v>0.93407904620734428</v>
      </c>
      <c r="F96">
        <f t="shared" ca="1" si="15"/>
        <v>0.87707186152593497</v>
      </c>
      <c r="G96">
        <f t="shared" ca="1" si="15"/>
        <v>0.54359696007143121</v>
      </c>
      <c r="H96">
        <f t="shared" ca="1" si="15"/>
        <v>0.53297345178292144</v>
      </c>
      <c r="I96">
        <f t="shared" ca="1" si="15"/>
        <v>0.84740063603011739</v>
      </c>
      <c r="J96">
        <f t="shared" ca="1" si="15"/>
        <v>0.36693168451644742</v>
      </c>
      <c r="K96">
        <f t="shared" ca="1" si="15"/>
        <v>0.15529534718302784</v>
      </c>
      <c r="L96">
        <f t="shared" ca="1" si="16"/>
        <v>0.64096771900490612</v>
      </c>
      <c r="M96">
        <f t="shared" ca="1" si="16"/>
        <v>0.91950205078087821</v>
      </c>
      <c r="N96">
        <f t="shared" ca="1" si="16"/>
        <v>6.690578866793695E-3</v>
      </c>
      <c r="O96">
        <f t="shared" ca="1" si="16"/>
        <v>0.1698193018612022</v>
      </c>
      <c r="P96">
        <f t="shared" ca="1" si="16"/>
        <v>0.48803161514121385</v>
      </c>
      <c r="Q96">
        <f t="shared" ca="1" si="16"/>
        <v>0.71655398682569404</v>
      </c>
      <c r="R96">
        <f t="shared" ca="1" si="16"/>
        <v>4.0225259125166168E-3</v>
      </c>
      <c r="S96">
        <f t="shared" ca="1" si="16"/>
        <v>0.18000129269177401</v>
      </c>
      <c r="T96">
        <f t="shared" ca="1" si="16"/>
        <v>0.32542191979357415</v>
      </c>
      <c r="U96">
        <f t="shared" ca="1" si="16"/>
        <v>0.51747419762954827</v>
      </c>
      <c r="V96">
        <f t="shared" ca="1" si="17"/>
        <v>0.7908875009874381</v>
      </c>
      <c r="W96">
        <f t="shared" ca="1" si="17"/>
        <v>0.38403213119855284</v>
      </c>
      <c r="X96">
        <f t="shared" ca="1" si="17"/>
        <v>0.48846071735375202</v>
      </c>
      <c r="Y96">
        <f t="shared" ca="1" si="17"/>
        <v>7.130405597366396E-2</v>
      </c>
      <c r="Z96">
        <f t="shared" ca="1" si="17"/>
        <v>0.38008960157376781</v>
      </c>
      <c r="AA96">
        <f t="shared" ca="1" si="17"/>
        <v>0.2394021751961688</v>
      </c>
      <c r="AB96">
        <f t="shared" ca="1" si="17"/>
        <v>0.81947134458560189</v>
      </c>
      <c r="AC96">
        <f t="shared" ca="1" si="17"/>
        <v>0.93418268448677177</v>
      </c>
      <c r="AD96">
        <f t="shared" ca="1" si="17"/>
        <v>2.2881871060430381E-2</v>
      </c>
      <c r="AE96">
        <f t="shared" ca="1" si="17"/>
        <v>0.34271576772946344</v>
      </c>
    </row>
    <row r="97" spans="2:31" x14ac:dyDescent="0.25">
      <c r="B97">
        <f t="shared" ca="1" si="15"/>
        <v>0.32645671405841864</v>
      </c>
      <c r="C97">
        <f t="shared" ca="1" si="15"/>
        <v>8.14698227995172E-2</v>
      </c>
      <c r="D97">
        <f t="shared" ca="1" si="15"/>
        <v>0.6743580228920476</v>
      </c>
      <c r="E97">
        <f t="shared" ca="1" si="15"/>
        <v>1.4726637840232204E-3</v>
      </c>
      <c r="F97">
        <f t="shared" ca="1" si="15"/>
        <v>0.25972814842315284</v>
      </c>
      <c r="G97">
        <f t="shared" ca="1" si="15"/>
        <v>0.6829292741216193</v>
      </c>
      <c r="H97">
        <f t="shared" ca="1" si="15"/>
        <v>0.74284406906365152</v>
      </c>
      <c r="I97">
        <f t="shared" ca="1" si="15"/>
        <v>0.79416877273893327</v>
      </c>
      <c r="J97">
        <f t="shared" ca="1" si="15"/>
        <v>0.778391491881961</v>
      </c>
      <c r="K97">
        <f t="shared" ca="1" si="15"/>
        <v>0.54928897917644659</v>
      </c>
      <c r="L97">
        <f t="shared" ca="1" si="16"/>
        <v>0.14401160390786849</v>
      </c>
      <c r="M97">
        <f t="shared" ca="1" si="16"/>
        <v>0.93126287390325913</v>
      </c>
      <c r="N97">
        <f t="shared" ca="1" si="16"/>
        <v>0.34321555196761055</v>
      </c>
      <c r="O97">
        <f t="shared" ca="1" si="16"/>
        <v>0.53468403304673329</v>
      </c>
      <c r="P97">
        <f t="shared" ca="1" si="16"/>
        <v>3.0477889933107294E-2</v>
      </c>
      <c r="Q97">
        <f t="shared" ca="1" si="16"/>
        <v>0.40991947366764414</v>
      </c>
      <c r="R97">
        <f t="shared" ca="1" si="16"/>
        <v>0.685184664746326</v>
      </c>
      <c r="S97">
        <f t="shared" ca="1" si="16"/>
        <v>0.91563729331684618</v>
      </c>
      <c r="T97">
        <f t="shared" ca="1" si="16"/>
        <v>0.18864721619929914</v>
      </c>
      <c r="U97">
        <f t="shared" ca="1" si="16"/>
        <v>0.25445243052807243</v>
      </c>
      <c r="V97">
        <f t="shared" ca="1" si="17"/>
        <v>0.57764414269733511</v>
      </c>
      <c r="W97">
        <f t="shared" ca="1" si="17"/>
        <v>0.48960048031185188</v>
      </c>
      <c r="X97">
        <f t="shared" ca="1" si="17"/>
        <v>0.42523961648307829</v>
      </c>
      <c r="Y97">
        <f t="shared" ca="1" si="17"/>
        <v>0.74750167117569322</v>
      </c>
      <c r="Z97">
        <f t="shared" ca="1" si="17"/>
        <v>0.14973385344376089</v>
      </c>
      <c r="AA97">
        <f t="shared" ca="1" si="17"/>
        <v>0.78402794082613214</v>
      </c>
      <c r="AB97">
        <f t="shared" ca="1" si="17"/>
        <v>0.6012190918379825</v>
      </c>
      <c r="AC97">
        <f t="shared" ca="1" si="17"/>
        <v>0.29440890867445657</v>
      </c>
      <c r="AD97">
        <f t="shared" ca="1" si="17"/>
        <v>0.20151543446784181</v>
      </c>
      <c r="AE97">
        <f t="shared" ca="1" si="17"/>
        <v>0.9435892667176935</v>
      </c>
    </row>
    <row r="98" spans="2:31" x14ac:dyDescent="0.25">
      <c r="B98">
        <f t="shared" ca="1" si="15"/>
        <v>0.34606784057292717</v>
      </c>
      <c r="C98">
        <f t="shared" ca="1" si="15"/>
        <v>0.30629617562779482</v>
      </c>
      <c r="D98">
        <f t="shared" ca="1" si="15"/>
        <v>2.0883308133146095E-2</v>
      </c>
      <c r="E98">
        <f t="shared" ca="1" si="15"/>
        <v>0.77128699280196855</v>
      </c>
      <c r="F98">
        <f t="shared" ca="1" si="15"/>
        <v>0.71352814988217106</v>
      </c>
      <c r="G98">
        <f t="shared" ca="1" si="15"/>
        <v>8.9858690678126685E-2</v>
      </c>
      <c r="H98">
        <f t="shared" ca="1" si="15"/>
        <v>0.54280404558504003</v>
      </c>
      <c r="I98">
        <f t="shared" ca="1" si="15"/>
        <v>0.99178611923893545</v>
      </c>
      <c r="J98">
        <f t="shared" ca="1" si="15"/>
        <v>0.71629981255668862</v>
      </c>
      <c r="K98">
        <f t="shared" ca="1" si="15"/>
        <v>0.12295132601695924</v>
      </c>
      <c r="L98">
        <f t="shared" ca="1" si="16"/>
        <v>0.78270151963405121</v>
      </c>
      <c r="M98">
        <f t="shared" ca="1" si="16"/>
        <v>0.5411436080358043</v>
      </c>
      <c r="N98">
        <f t="shared" ca="1" si="16"/>
        <v>0.36771508162183442</v>
      </c>
      <c r="O98">
        <f t="shared" ca="1" si="16"/>
        <v>0.40863011791891068</v>
      </c>
      <c r="P98">
        <f t="shared" ca="1" si="16"/>
        <v>0.84748979769045096</v>
      </c>
      <c r="Q98">
        <f t="shared" ca="1" si="16"/>
        <v>0.45236087595944308</v>
      </c>
      <c r="R98">
        <f t="shared" ca="1" si="16"/>
        <v>0.31995123041197021</v>
      </c>
      <c r="S98">
        <f t="shared" ca="1" si="16"/>
        <v>6.3853846271297421E-2</v>
      </c>
      <c r="T98">
        <f t="shared" ca="1" si="16"/>
        <v>0.99723577302171584</v>
      </c>
      <c r="U98">
        <f t="shared" ca="1" si="16"/>
        <v>0.96464574979869888</v>
      </c>
      <c r="V98">
        <f t="shared" ca="1" si="17"/>
        <v>0.16207650124730666</v>
      </c>
      <c r="W98">
        <f t="shared" ca="1" si="17"/>
        <v>0.70929139084627302</v>
      </c>
      <c r="X98">
        <f t="shared" ca="1" si="17"/>
        <v>0.98508277816829715</v>
      </c>
      <c r="Y98">
        <f t="shared" ca="1" si="17"/>
        <v>0.75417714650016987</v>
      </c>
      <c r="Z98">
        <f t="shared" ca="1" si="17"/>
        <v>0.11633671216235619</v>
      </c>
      <c r="AA98">
        <f t="shared" ca="1" si="17"/>
        <v>0.86965736785583569</v>
      </c>
      <c r="AB98">
        <f t="shared" ca="1" si="17"/>
        <v>0.61395563897442784</v>
      </c>
      <c r="AC98">
        <f t="shared" ca="1" si="17"/>
        <v>0.87408640959565975</v>
      </c>
      <c r="AD98">
        <f t="shared" ca="1" si="17"/>
        <v>0.92868982378674225</v>
      </c>
      <c r="AE98">
        <f t="shared" ca="1" si="17"/>
        <v>0.90222150115301769</v>
      </c>
    </row>
    <row r="99" spans="2:31" x14ac:dyDescent="0.25">
      <c r="B99">
        <f t="shared" ca="1" si="15"/>
        <v>0.76618377909593249</v>
      </c>
      <c r="C99">
        <f t="shared" ca="1" si="15"/>
        <v>0.73898328650637368</v>
      </c>
      <c r="D99">
        <f t="shared" ca="1" si="15"/>
        <v>7.7922468472158002E-3</v>
      </c>
      <c r="E99">
        <f t="shared" ca="1" si="15"/>
        <v>0.69766790196994677</v>
      </c>
      <c r="F99">
        <f t="shared" ca="1" si="15"/>
        <v>0.64591043080154464</v>
      </c>
      <c r="G99">
        <f t="shared" ca="1" si="15"/>
        <v>5.2992015419081717E-2</v>
      </c>
      <c r="H99">
        <f t="shared" ca="1" si="15"/>
        <v>0.76793011557024937</v>
      </c>
      <c r="I99">
        <f t="shared" ca="1" si="15"/>
        <v>0.16378745576983711</v>
      </c>
      <c r="J99">
        <f t="shared" ca="1" si="15"/>
        <v>0.64432873031827409</v>
      </c>
      <c r="K99">
        <f t="shared" ca="1" si="15"/>
        <v>0.92724091250690543</v>
      </c>
      <c r="L99">
        <f t="shared" ca="1" si="16"/>
        <v>0.13437693859204836</v>
      </c>
      <c r="M99">
        <f t="shared" ca="1" si="16"/>
        <v>0.37235750432120884</v>
      </c>
      <c r="N99">
        <f t="shared" ca="1" si="16"/>
        <v>0.57144496797722444</v>
      </c>
      <c r="O99">
        <f t="shared" ca="1" si="16"/>
        <v>0.38207515710904971</v>
      </c>
      <c r="P99">
        <f t="shared" ca="1" si="16"/>
        <v>0.78975366542685155</v>
      </c>
      <c r="Q99">
        <f t="shared" ca="1" si="16"/>
        <v>0.41905899874406138</v>
      </c>
      <c r="R99">
        <f t="shared" ca="1" si="16"/>
        <v>0.66288644048454781</v>
      </c>
      <c r="S99">
        <f t="shared" ca="1" si="16"/>
        <v>0.88396818648207764</v>
      </c>
      <c r="T99">
        <f t="shared" ca="1" si="16"/>
        <v>0.25829066705900439</v>
      </c>
      <c r="U99">
        <f t="shared" ca="1" si="16"/>
        <v>0.18114723181621617</v>
      </c>
      <c r="V99">
        <f t="shared" ca="1" si="17"/>
        <v>0.99592402201729113</v>
      </c>
      <c r="W99">
        <f t="shared" ca="1" si="17"/>
        <v>0.39545714255391684</v>
      </c>
      <c r="X99">
        <f t="shared" ca="1" si="17"/>
        <v>0.1797356817169895</v>
      </c>
      <c r="Y99">
        <f t="shared" ca="1" si="17"/>
        <v>0.79940621206411944</v>
      </c>
      <c r="Z99">
        <f t="shared" ca="1" si="17"/>
        <v>0.58564179607087508</v>
      </c>
      <c r="AA99">
        <f t="shared" ca="1" si="17"/>
        <v>0.41404890691335616</v>
      </c>
      <c r="AB99">
        <f t="shared" ca="1" si="17"/>
        <v>0.71837926096190952</v>
      </c>
      <c r="AC99">
        <f t="shared" ca="1" si="17"/>
        <v>0.83754271991253049</v>
      </c>
      <c r="AD99">
        <f t="shared" ca="1" si="17"/>
        <v>0.59664252272883744</v>
      </c>
      <c r="AE99">
        <f t="shared" ca="1" si="17"/>
        <v>0.38920530653932683</v>
      </c>
    </row>
    <row r="100" spans="2:31" x14ac:dyDescent="0.25">
      <c r="B100">
        <f t="shared" ref="B100:K109" ca="1" si="18">RAND()</f>
        <v>0.64526808658044388</v>
      </c>
      <c r="C100">
        <f t="shared" ca="1" si="18"/>
        <v>0.59835392944573673</v>
      </c>
      <c r="D100">
        <f t="shared" ca="1" si="18"/>
        <v>0.99769748772318967</v>
      </c>
      <c r="E100">
        <f t="shared" ca="1" si="18"/>
        <v>7.5836103297802993E-2</v>
      </c>
      <c r="F100">
        <f t="shared" ca="1" si="18"/>
        <v>0.99082216771238141</v>
      </c>
      <c r="G100">
        <f t="shared" ca="1" si="18"/>
        <v>0.6399327456641597</v>
      </c>
      <c r="H100">
        <f t="shared" ca="1" si="18"/>
        <v>0.74345062679418228</v>
      </c>
      <c r="I100">
        <f t="shared" ca="1" si="18"/>
        <v>3.233195434546321E-2</v>
      </c>
      <c r="J100">
        <f t="shared" ca="1" si="18"/>
        <v>0.83900020414971443</v>
      </c>
      <c r="K100">
        <f t="shared" ca="1" si="18"/>
        <v>0.52139575126811422</v>
      </c>
      <c r="L100">
        <f t="shared" ref="L100:U109" ca="1" si="19">RAND()</f>
        <v>0.23167804386022484</v>
      </c>
      <c r="M100">
        <f t="shared" ca="1" si="19"/>
        <v>0.78546180134852461</v>
      </c>
      <c r="N100">
        <f t="shared" ca="1" si="19"/>
        <v>0.70548560582439146</v>
      </c>
      <c r="O100">
        <f t="shared" ca="1" si="19"/>
        <v>0.33239936448486146</v>
      </c>
      <c r="P100">
        <f t="shared" ca="1" si="19"/>
        <v>1.5082076404081546E-2</v>
      </c>
      <c r="Q100">
        <f t="shared" ca="1" si="19"/>
        <v>0.23345929692255413</v>
      </c>
      <c r="R100">
        <f t="shared" ca="1" si="19"/>
        <v>7.3110898309431072E-2</v>
      </c>
      <c r="S100">
        <f t="shared" ca="1" si="19"/>
        <v>0.77546703837677522</v>
      </c>
      <c r="T100">
        <f t="shared" ca="1" si="19"/>
        <v>0.16602832094882158</v>
      </c>
      <c r="U100">
        <f t="shared" ca="1" si="19"/>
        <v>0.44414567776407177</v>
      </c>
      <c r="V100">
        <f t="shared" ref="V100:AE109" ca="1" si="20">RAND()</f>
        <v>0.54844036439036392</v>
      </c>
      <c r="W100">
        <f t="shared" ca="1" si="20"/>
        <v>0.61107189831630082</v>
      </c>
      <c r="X100">
        <f t="shared" ca="1" si="20"/>
        <v>0.56159247987967786</v>
      </c>
      <c r="Y100">
        <f t="shared" ca="1" si="20"/>
        <v>0.13087773805924852</v>
      </c>
      <c r="Z100">
        <f t="shared" ca="1" si="20"/>
        <v>0.41481718264311773</v>
      </c>
      <c r="AA100">
        <f t="shared" ca="1" si="20"/>
        <v>0.42971219735084443</v>
      </c>
      <c r="AB100">
        <f t="shared" ca="1" si="20"/>
        <v>0.96082052593395284</v>
      </c>
      <c r="AC100">
        <f t="shared" ca="1" si="20"/>
        <v>0.19873225674838957</v>
      </c>
      <c r="AD100">
        <f t="shared" ca="1" si="20"/>
        <v>0.163831321174702</v>
      </c>
      <c r="AE100">
        <f t="shared" ca="1" si="20"/>
        <v>0.76987603139407135</v>
      </c>
    </row>
    <row r="101" spans="2:31" x14ac:dyDescent="0.25">
      <c r="B101">
        <f t="shared" ca="1" si="18"/>
        <v>0.88805198544256125</v>
      </c>
      <c r="C101">
        <f t="shared" ca="1" si="18"/>
        <v>0.96534739079375242</v>
      </c>
      <c r="D101">
        <f t="shared" ca="1" si="18"/>
        <v>0.86068160272790895</v>
      </c>
      <c r="E101">
        <f t="shared" ca="1" si="18"/>
        <v>0.96422455499467752</v>
      </c>
      <c r="F101">
        <f t="shared" ca="1" si="18"/>
        <v>0.77952885628296453</v>
      </c>
      <c r="G101">
        <f t="shared" ca="1" si="18"/>
        <v>0.70548500171635098</v>
      </c>
      <c r="H101">
        <f t="shared" ca="1" si="18"/>
        <v>0.75343591874572002</v>
      </c>
      <c r="I101">
        <f t="shared" ca="1" si="18"/>
        <v>0.64571246399742854</v>
      </c>
      <c r="J101">
        <f t="shared" ca="1" si="18"/>
        <v>0.8742932884089194</v>
      </c>
      <c r="K101">
        <f t="shared" ca="1" si="18"/>
        <v>0.36316698567237643</v>
      </c>
      <c r="L101">
        <f t="shared" ca="1" si="19"/>
        <v>8.1779028610698745E-2</v>
      </c>
      <c r="M101">
        <f t="shared" ca="1" si="19"/>
        <v>0.93431121596870081</v>
      </c>
      <c r="N101">
        <f t="shared" ca="1" si="19"/>
        <v>0.63218847207167994</v>
      </c>
      <c r="O101">
        <f t="shared" ca="1" si="19"/>
        <v>0.34919263430119862</v>
      </c>
      <c r="P101">
        <f t="shared" ca="1" si="19"/>
        <v>0.53224089864925173</v>
      </c>
      <c r="Q101">
        <f t="shared" ca="1" si="19"/>
        <v>0.68611352345979526</v>
      </c>
      <c r="R101">
        <f t="shared" ca="1" si="19"/>
        <v>0.73378217966841053</v>
      </c>
      <c r="S101">
        <f t="shared" ca="1" si="19"/>
        <v>0.89415766777106898</v>
      </c>
      <c r="T101">
        <f t="shared" ca="1" si="19"/>
        <v>0.34107349869338877</v>
      </c>
      <c r="U101">
        <f t="shared" ca="1" si="19"/>
        <v>0.32615107896331264</v>
      </c>
      <c r="V101">
        <f t="shared" ca="1" si="20"/>
        <v>0.83516086183473814</v>
      </c>
      <c r="W101">
        <f t="shared" ca="1" si="20"/>
        <v>0.26022032724384836</v>
      </c>
      <c r="X101">
        <f t="shared" ca="1" si="20"/>
        <v>0.83352498659273433</v>
      </c>
      <c r="Y101">
        <f t="shared" ca="1" si="20"/>
        <v>0.56792813338627357</v>
      </c>
      <c r="Z101">
        <f t="shared" ca="1" si="20"/>
        <v>0.27536468802905878</v>
      </c>
      <c r="AA101">
        <f t="shared" ca="1" si="20"/>
        <v>0.2083356112094521</v>
      </c>
      <c r="AB101">
        <f t="shared" ca="1" si="20"/>
        <v>0.16658150988811826</v>
      </c>
      <c r="AC101">
        <f t="shared" ca="1" si="20"/>
        <v>0.66387895881375503</v>
      </c>
      <c r="AD101">
        <f t="shared" ca="1" si="20"/>
        <v>0.82633668180010322</v>
      </c>
      <c r="AE101">
        <f t="shared" ca="1" si="20"/>
        <v>0.21633387737315957</v>
      </c>
    </row>
    <row r="102" spans="2:31" x14ac:dyDescent="0.25">
      <c r="B102">
        <f t="shared" ca="1" si="18"/>
        <v>0.96802820556739366</v>
      </c>
      <c r="C102">
        <f t="shared" ca="1" si="18"/>
        <v>0.89570885869112793</v>
      </c>
      <c r="D102">
        <f t="shared" ca="1" si="18"/>
        <v>0.827378513578932</v>
      </c>
      <c r="E102">
        <f t="shared" ca="1" si="18"/>
        <v>4.4411008566926924E-3</v>
      </c>
      <c r="F102">
        <f t="shared" ca="1" si="18"/>
        <v>0.76517596111402675</v>
      </c>
      <c r="G102">
        <f t="shared" ca="1" si="18"/>
        <v>0.64520454627442358</v>
      </c>
      <c r="H102">
        <f t="shared" ca="1" si="18"/>
        <v>0.49276386086409474</v>
      </c>
      <c r="I102">
        <f t="shared" ca="1" si="18"/>
        <v>0.55455467232062561</v>
      </c>
      <c r="J102">
        <f t="shared" ca="1" si="18"/>
        <v>0.16407119719705943</v>
      </c>
      <c r="K102">
        <f t="shared" ca="1" si="18"/>
        <v>0.47733965423044467</v>
      </c>
      <c r="L102">
        <f t="shared" ca="1" si="19"/>
        <v>0.95400325961248655</v>
      </c>
      <c r="M102">
        <f t="shared" ca="1" si="19"/>
        <v>0.28018966258625522</v>
      </c>
      <c r="N102">
        <f t="shared" ca="1" si="19"/>
        <v>0.56522440308141597</v>
      </c>
      <c r="O102">
        <f t="shared" ca="1" si="19"/>
        <v>0.9760058952655617</v>
      </c>
      <c r="P102">
        <f t="shared" ca="1" si="19"/>
        <v>9.772575897518232E-2</v>
      </c>
      <c r="Q102">
        <f t="shared" ca="1" si="19"/>
        <v>0.45737566426626364</v>
      </c>
      <c r="R102">
        <f t="shared" ca="1" si="19"/>
        <v>0.31404602878161758</v>
      </c>
      <c r="S102">
        <f t="shared" ca="1" si="19"/>
        <v>0.10804426423264246</v>
      </c>
      <c r="T102">
        <f t="shared" ca="1" si="19"/>
        <v>0.50472423554263646</v>
      </c>
      <c r="U102">
        <f t="shared" ca="1" si="19"/>
        <v>0.48266911691635705</v>
      </c>
      <c r="V102">
        <f t="shared" ca="1" si="20"/>
        <v>0.9101182509028527</v>
      </c>
      <c r="W102">
        <f t="shared" ca="1" si="20"/>
        <v>0.27570499860003084</v>
      </c>
      <c r="X102">
        <f t="shared" ca="1" si="20"/>
        <v>0.13400512962005906</v>
      </c>
      <c r="Y102">
        <f t="shared" ca="1" si="20"/>
        <v>0.37877229183684147</v>
      </c>
      <c r="Z102">
        <f t="shared" ca="1" si="20"/>
        <v>0.97975434734668942</v>
      </c>
      <c r="AA102">
        <f t="shared" ca="1" si="20"/>
        <v>0.68351170220418966</v>
      </c>
      <c r="AB102">
        <f t="shared" ca="1" si="20"/>
        <v>0.25246636642930498</v>
      </c>
      <c r="AC102">
        <f t="shared" ca="1" si="20"/>
        <v>0.25720813963612965</v>
      </c>
      <c r="AD102">
        <f t="shared" ca="1" si="20"/>
        <v>0.1432691050951671</v>
      </c>
      <c r="AE102">
        <f t="shared" ca="1" si="20"/>
        <v>0.32541817962581154</v>
      </c>
    </row>
    <row r="103" spans="2:31" x14ac:dyDescent="0.25">
      <c r="B103">
        <f t="shared" ca="1" si="18"/>
        <v>0.43998717963340045</v>
      </c>
      <c r="C103">
        <f t="shared" ca="1" si="18"/>
        <v>5.9589518397274555E-2</v>
      </c>
      <c r="D103">
        <f t="shared" ca="1" si="18"/>
        <v>0.37825560151903037</v>
      </c>
      <c r="E103">
        <f t="shared" ca="1" si="18"/>
        <v>0.68823611939736473</v>
      </c>
      <c r="F103">
        <f t="shared" ca="1" si="18"/>
        <v>0.8006798604133385</v>
      </c>
      <c r="G103">
        <f t="shared" ca="1" si="18"/>
        <v>0.86402498247229542</v>
      </c>
      <c r="H103">
        <f t="shared" ca="1" si="18"/>
        <v>1.7987241419659128E-2</v>
      </c>
      <c r="I103">
        <f t="shared" ca="1" si="18"/>
        <v>0.50237314532546784</v>
      </c>
      <c r="J103">
        <f t="shared" ca="1" si="18"/>
        <v>0.39306496753338005</v>
      </c>
      <c r="K103">
        <f t="shared" ca="1" si="18"/>
        <v>3.1379873532993929E-2</v>
      </c>
      <c r="L103">
        <f t="shared" ca="1" si="19"/>
        <v>8.3476229800787394E-2</v>
      </c>
      <c r="M103">
        <f t="shared" ca="1" si="19"/>
        <v>0.66285227056611351</v>
      </c>
      <c r="N103">
        <f t="shared" ca="1" si="19"/>
        <v>0.91329309899914124</v>
      </c>
      <c r="O103">
        <f t="shared" ca="1" si="19"/>
        <v>0.31439791936656136</v>
      </c>
      <c r="P103">
        <f t="shared" ca="1" si="19"/>
        <v>0.19856461367675049</v>
      </c>
      <c r="Q103">
        <f t="shared" ca="1" si="19"/>
        <v>0.9457272413821074</v>
      </c>
      <c r="R103">
        <f t="shared" ca="1" si="19"/>
        <v>0.34423525101734875</v>
      </c>
      <c r="S103">
        <f t="shared" ca="1" si="19"/>
        <v>0.16425342717147107</v>
      </c>
      <c r="T103">
        <f t="shared" ca="1" si="19"/>
        <v>0.60695987439437649</v>
      </c>
      <c r="U103">
        <f t="shared" ca="1" si="19"/>
        <v>0.36059419945773286</v>
      </c>
      <c r="V103">
        <f t="shared" ca="1" si="20"/>
        <v>0.81459619867625066</v>
      </c>
      <c r="W103">
        <f t="shared" ca="1" si="20"/>
        <v>4.8528995947324738E-2</v>
      </c>
      <c r="X103">
        <f t="shared" ca="1" si="20"/>
        <v>0.61132646390346679</v>
      </c>
      <c r="Y103">
        <f t="shared" ca="1" si="20"/>
        <v>0.93579065262843941</v>
      </c>
      <c r="Z103">
        <f t="shared" ca="1" si="20"/>
        <v>0.11574426877635968</v>
      </c>
      <c r="AA103">
        <f t="shared" ca="1" si="20"/>
        <v>0.47652015245583712</v>
      </c>
      <c r="AB103">
        <f t="shared" ca="1" si="20"/>
        <v>0.79678904318831645</v>
      </c>
      <c r="AC103">
        <f t="shared" ca="1" si="20"/>
        <v>0.92990382466583732</v>
      </c>
      <c r="AD103">
        <f t="shared" ca="1" si="20"/>
        <v>0.71344247803937133</v>
      </c>
      <c r="AE103">
        <f t="shared" ca="1" si="20"/>
        <v>0.68134631050585881</v>
      </c>
    </row>
    <row r="104" spans="2:31" x14ac:dyDescent="0.25">
      <c r="B104">
        <f t="shared" ca="1" si="18"/>
        <v>0.59988494240001078</v>
      </c>
      <c r="C104">
        <f t="shared" ca="1" si="18"/>
        <v>0.68886962202855107</v>
      </c>
      <c r="D104">
        <f t="shared" ca="1" si="18"/>
        <v>0.15960467799837375</v>
      </c>
      <c r="E104">
        <f t="shared" ca="1" si="18"/>
        <v>0.86039591463985321</v>
      </c>
      <c r="F104">
        <f t="shared" ca="1" si="18"/>
        <v>0.44044894297063841</v>
      </c>
      <c r="G104">
        <f t="shared" ca="1" si="18"/>
        <v>0.74383760532969867</v>
      </c>
      <c r="H104">
        <f t="shared" ca="1" si="18"/>
        <v>0.11796482136292941</v>
      </c>
      <c r="I104">
        <f t="shared" ca="1" si="18"/>
        <v>0.63149441378895865</v>
      </c>
      <c r="J104">
        <f t="shared" ca="1" si="18"/>
        <v>0.64936566209284075</v>
      </c>
      <c r="K104">
        <f t="shared" ca="1" si="18"/>
        <v>0.15909154247653934</v>
      </c>
      <c r="L104">
        <f t="shared" ca="1" si="19"/>
        <v>0.85703571576646742</v>
      </c>
      <c r="M104">
        <f t="shared" ca="1" si="19"/>
        <v>0.28282717734607132</v>
      </c>
      <c r="N104">
        <f t="shared" ca="1" si="19"/>
        <v>0.76907356686461115</v>
      </c>
      <c r="O104">
        <f t="shared" ca="1" si="19"/>
        <v>8.3856811584040791E-2</v>
      </c>
      <c r="P104">
        <f t="shared" ca="1" si="19"/>
        <v>0.47946976171587252</v>
      </c>
      <c r="Q104">
        <f t="shared" ca="1" si="19"/>
        <v>0.4473340945689559</v>
      </c>
      <c r="R104">
        <f t="shared" ca="1" si="19"/>
        <v>0.91581671999741054</v>
      </c>
      <c r="S104">
        <f t="shared" ca="1" si="19"/>
        <v>0.59410492716831254</v>
      </c>
      <c r="T104">
        <f t="shared" ca="1" si="19"/>
        <v>0.86206931859557767</v>
      </c>
      <c r="U104">
        <f t="shared" ca="1" si="19"/>
        <v>8.4273571155543792E-2</v>
      </c>
      <c r="V104">
        <f t="shared" ca="1" si="20"/>
        <v>0.66641614362805779</v>
      </c>
      <c r="W104">
        <f t="shared" ca="1" si="20"/>
        <v>0.84161033389101192</v>
      </c>
      <c r="X104">
        <f t="shared" ca="1" si="20"/>
        <v>0.53778945966132685</v>
      </c>
      <c r="Y104">
        <f t="shared" ca="1" si="20"/>
        <v>0.51423749745032699</v>
      </c>
      <c r="Z104">
        <f t="shared" ca="1" si="20"/>
        <v>0.32260491910166483</v>
      </c>
      <c r="AA104">
        <f t="shared" ca="1" si="20"/>
        <v>8.9717063223612836E-2</v>
      </c>
      <c r="AB104">
        <f t="shared" ca="1" si="20"/>
        <v>0.42540254455383603</v>
      </c>
      <c r="AC104">
        <f t="shared" ca="1" si="20"/>
        <v>4.8387544602846333E-2</v>
      </c>
      <c r="AD104">
        <f t="shared" ca="1" si="20"/>
        <v>0.96719652383103583</v>
      </c>
      <c r="AE104">
        <f t="shared" ca="1" si="20"/>
        <v>0.38883574682046951</v>
      </c>
    </row>
    <row r="105" spans="2:31" x14ac:dyDescent="0.25">
      <c r="B105">
        <f t="shared" ca="1" si="18"/>
        <v>0.23309006300242546</v>
      </c>
      <c r="C105">
        <f t="shared" ca="1" si="18"/>
        <v>9.4086321460442157E-2</v>
      </c>
      <c r="D105">
        <f t="shared" ca="1" si="18"/>
        <v>0.49739158530918037</v>
      </c>
      <c r="E105">
        <f t="shared" ca="1" si="18"/>
        <v>0.1847353695739038</v>
      </c>
      <c r="F105">
        <f t="shared" ca="1" si="18"/>
        <v>0.43029970556659952</v>
      </c>
      <c r="G105">
        <f t="shared" ca="1" si="18"/>
        <v>8.8506157489620874E-2</v>
      </c>
      <c r="H105">
        <f t="shared" ca="1" si="18"/>
        <v>0.31553580889496891</v>
      </c>
      <c r="I105">
        <f t="shared" ca="1" si="18"/>
        <v>0.35822260551969198</v>
      </c>
      <c r="J105">
        <f t="shared" ca="1" si="18"/>
        <v>0.33185489212967312</v>
      </c>
      <c r="K105">
        <f t="shared" ca="1" si="18"/>
        <v>0.82844114936280722</v>
      </c>
      <c r="L105">
        <f t="shared" ca="1" si="19"/>
        <v>0.83979402445263851</v>
      </c>
      <c r="M105">
        <f t="shared" ca="1" si="19"/>
        <v>0.896917673050041</v>
      </c>
      <c r="N105">
        <f t="shared" ca="1" si="19"/>
        <v>0.13966862749954689</v>
      </c>
      <c r="O105">
        <f t="shared" ca="1" si="19"/>
        <v>0.48222465549613069</v>
      </c>
      <c r="P105">
        <f t="shared" ca="1" si="19"/>
        <v>0.77143579041395949</v>
      </c>
      <c r="Q105">
        <f t="shared" ca="1" si="19"/>
        <v>0.94354547487938234</v>
      </c>
      <c r="R105">
        <f t="shared" ca="1" si="19"/>
        <v>0.80070585668209748</v>
      </c>
      <c r="S105">
        <f t="shared" ca="1" si="19"/>
        <v>0.87471636074296732</v>
      </c>
      <c r="T105">
        <f t="shared" ca="1" si="19"/>
        <v>0.51192988385711669</v>
      </c>
      <c r="U105">
        <f t="shared" ca="1" si="19"/>
        <v>0.7902760007009324</v>
      </c>
      <c r="V105">
        <f t="shared" ca="1" si="20"/>
        <v>7.2963949597872002E-2</v>
      </c>
      <c r="W105">
        <f t="shared" ca="1" si="20"/>
        <v>0.78432559178796435</v>
      </c>
      <c r="X105">
        <f t="shared" ca="1" si="20"/>
        <v>0.48829783103469993</v>
      </c>
      <c r="Y105">
        <f t="shared" ca="1" si="20"/>
        <v>0.83334456479289631</v>
      </c>
      <c r="Z105">
        <f t="shared" ca="1" si="20"/>
        <v>0.6985665428739225</v>
      </c>
      <c r="AA105">
        <f t="shared" ca="1" si="20"/>
        <v>0.14087030236665044</v>
      </c>
      <c r="AB105">
        <f t="shared" ca="1" si="20"/>
        <v>0.8753619329296779</v>
      </c>
      <c r="AC105">
        <f t="shared" ca="1" si="20"/>
        <v>6.7168723646566508E-2</v>
      </c>
      <c r="AD105">
        <f t="shared" ca="1" si="20"/>
        <v>6.4337220417844065E-2</v>
      </c>
      <c r="AE105">
        <f t="shared" ca="1" si="20"/>
        <v>0.50624712455151388</v>
      </c>
    </row>
    <row r="106" spans="2:31" x14ac:dyDescent="0.25">
      <c r="B106">
        <f t="shared" ca="1" si="18"/>
        <v>0.35814020162147964</v>
      </c>
      <c r="C106">
        <f t="shared" ca="1" si="18"/>
        <v>0.19256153275650356</v>
      </c>
      <c r="D106">
        <f t="shared" ca="1" si="18"/>
        <v>0.36299574733049145</v>
      </c>
      <c r="E106">
        <f t="shared" ca="1" si="18"/>
        <v>0.87090435482612061</v>
      </c>
      <c r="F106">
        <f t="shared" ca="1" si="18"/>
        <v>0.20574886237194034</v>
      </c>
      <c r="G106">
        <f t="shared" ca="1" si="18"/>
        <v>0.6047240018187936</v>
      </c>
      <c r="H106">
        <f t="shared" ca="1" si="18"/>
        <v>0.11886706007553394</v>
      </c>
      <c r="I106">
        <f t="shared" ca="1" si="18"/>
        <v>0.19314810508706604</v>
      </c>
      <c r="J106">
        <f t="shared" ca="1" si="18"/>
        <v>0.8711925283683013</v>
      </c>
      <c r="K106">
        <f t="shared" ca="1" si="18"/>
        <v>0.83328172951108526</v>
      </c>
      <c r="L106">
        <f t="shared" ca="1" si="19"/>
        <v>1.8187756310916514E-2</v>
      </c>
      <c r="M106">
        <f t="shared" ca="1" si="19"/>
        <v>0.27968708489525618</v>
      </c>
      <c r="N106">
        <f t="shared" ca="1" si="19"/>
        <v>0.57143553203185982</v>
      </c>
      <c r="O106">
        <f t="shared" ca="1" si="19"/>
        <v>0.35101925552713897</v>
      </c>
      <c r="P106">
        <f t="shared" ca="1" si="19"/>
        <v>0.89574785584518146</v>
      </c>
      <c r="Q106">
        <f t="shared" ca="1" si="19"/>
        <v>0.58341150808022046</v>
      </c>
      <c r="R106">
        <f t="shared" ca="1" si="19"/>
        <v>0.42280542556848388</v>
      </c>
      <c r="S106">
        <f t="shared" ca="1" si="19"/>
        <v>0.63356190595922701</v>
      </c>
      <c r="T106">
        <f t="shared" ca="1" si="19"/>
        <v>0.4454151547608145</v>
      </c>
      <c r="U106">
        <f t="shared" ca="1" si="19"/>
        <v>0.2897092035591855</v>
      </c>
      <c r="V106">
        <f t="shared" ca="1" si="20"/>
        <v>0.3504814562879095</v>
      </c>
      <c r="W106">
        <f t="shared" ca="1" si="20"/>
        <v>0.77569892622505732</v>
      </c>
      <c r="X106">
        <f t="shared" ca="1" si="20"/>
        <v>0.32619533366523012</v>
      </c>
      <c r="Y106">
        <f t="shared" ca="1" si="20"/>
        <v>0.15142193955133543</v>
      </c>
      <c r="Z106">
        <f t="shared" ca="1" si="20"/>
        <v>0.88585073769876299</v>
      </c>
      <c r="AA106">
        <f t="shared" ca="1" si="20"/>
        <v>0.7267767563117502</v>
      </c>
      <c r="AB106">
        <f t="shared" ca="1" si="20"/>
        <v>0.85291879134062842</v>
      </c>
      <c r="AC106">
        <f t="shared" ca="1" si="20"/>
        <v>0.91412703307110688</v>
      </c>
      <c r="AD106">
        <f t="shared" ca="1" si="20"/>
        <v>0.17958484879676928</v>
      </c>
      <c r="AE106">
        <f t="shared" ca="1" si="20"/>
        <v>0.16169109641062995</v>
      </c>
    </row>
    <row r="107" spans="2:31" x14ac:dyDescent="0.25">
      <c r="B107">
        <f t="shared" ca="1" si="18"/>
        <v>0.65440895673520116</v>
      </c>
      <c r="C107">
        <f t="shared" ca="1" si="18"/>
        <v>0.17151441624648561</v>
      </c>
      <c r="D107">
        <f t="shared" ca="1" si="18"/>
        <v>1.6898501926101872E-2</v>
      </c>
      <c r="E107">
        <f t="shared" ca="1" si="18"/>
        <v>0.89001176779369984</v>
      </c>
      <c r="F107">
        <f t="shared" ca="1" si="18"/>
        <v>0.40226847416432071</v>
      </c>
      <c r="G107">
        <f t="shared" ca="1" si="18"/>
        <v>8.7383254401197874E-2</v>
      </c>
      <c r="H107">
        <f t="shared" ca="1" si="18"/>
        <v>0.22063700806989117</v>
      </c>
      <c r="I107">
        <f t="shared" ca="1" si="18"/>
        <v>0.40708780266857447</v>
      </c>
      <c r="J107">
        <f t="shared" ca="1" si="18"/>
        <v>0.80635330015300566</v>
      </c>
      <c r="K107">
        <f t="shared" ca="1" si="18"/>
        <v>0.13619743674780094</v>
      </c>
      <c r="L107">
        <f t="shared" ca="1" si="19"/>
        <v>0.15578096634118194</v>
      </c>
      <c r="M107">
        <f t="shared" ca="1" si="19"/>
        <v>7.5648554522588451E-2</v>
      </c>
      <c r="N107">
        <f t="shared" ca="1" si="19"/>
        <v>0.77801286239227396</v>
      </c>
      <c r="O107">
        <f t="shared" ca="1" si="19"/>
        <v>0.23068594703822343</v>
      </c>
      <c r="P107">
        <f t="shared" ca="1" si="19"/>
        <v>0.38855710813023503</v>
      </c>
      <c r="Q107">
        <f t="shared" ca="1" si="19"/>
        <v>0.62846728745628044</v>
      </c>
      <c r="R107">
        <f t="shared" ca="1" si="19"/>
        <v>0.41425691276727994</v>
      </c>
      <c r="S107">
        <f t="shared" ca="1" si="19"/>
        <v>0.39611067405689515</v>
      </c>
      <c r="T107">
        <f t="shared" ca="1" si="19"/>
        <v>0.16822979163772089</v>
      </c>
      <c r="U107">
        <f t="shared" ca="1" si="19"/>
        <v>0.70857925901554197</v>
      </c>
      <c r="V107">
        <f t="shared" ca="1" si="20"/>
        <v>0.30938776624162667</v>
      </c>
      <c r="W107">
        <f t="shared" ca="1" si="20"/>
        <v>0.4485386478735609</v>
      </c>
      <c r="X107">
        <f t="shared" ca="1" si="20"/>
        <v>0.27229785272862983</v>
      </c>
      <c r="Y107">
        <f t="shared" ca="1" si="20"/>
        <v>4.8779245581175912E-2</v>
      </c>
      <c r="Z107">
        <f t="shared" ca="1" si="20"/>
        <v>1.3071430857938271E-3</v>
      </c>
      <c r="AA107">
        <f t="shared" ca="1" si="20"/>
        <v>0.23793808982212461</v>
      </c>
      <c r="AB107">
        <f t="shared" ca="1" si="20"/>
        <v>0.58212265666325447</v>
      </c>
      <c r="AC107">
        <f t="shared" ca="1" si="20"/>
        <v>0.96185427101686827</v>
      </c>
      <c r="AD107">
        <f t="shared" ca="1" si="20"/>
        <v>0.73615217668985</v>
      </c>
      <c r="AE107">
        <f t="shared" ca="1" si="20"/>
        <v>0.91645706396259952</v>
      </c>
    </row>
    <row r="108" spans="2:31" x14ac:dyDescent="0.25">
      <c r="B108">
        <f t="shared" ca="1" si="18"/>
        <v>0.47639803788452934</v>
      </c>
      <c r="C108">
        <f t="shared" ca="1" si="18"/>
        <v>9.6962129216768611E-2</v>
      </c>
      <c r="D108">
        <f t="shared" ca="1" si="18"/>
        <v>0.38121226302099753</v>
      </c>
      <c r="E108">
        <f t="shared" ca="1" si="18"/>
        <v>0.82131859131076479</v>
      </c>
      <c r="F108">
        <f t="shared" ca="1" si="18"/>
        <v>0.39075552302121075</v>
      </c>
      <c r="G108">
        <f t="shared" ca="1" si="18"/>
        <v>0.56350467656277581</v>
      </c>
      <c r="H108">
        <f t="shared" ca="1" si="18"/>
        <v>4.829978389945655E-2</v>
      </c>
      <c r="I108">
        <f t="shared" ca="1" si="18"/>
        <v>0.87626891078137659</v>
      </c>
      <c r="J108">
        <f t="shared" ca="1" si="18"/>
        <v>0.79581152040635184</v>
      </c>
      <c r="K108">
        <f t="shared" ca="1" si="18"/>
        <v>0.79926529727323148</v>
      </c>
      <c r="L108">
        <f t="shared" ca="1" si="19"/>
        <v>0.24759066676481756</v>
      </c>
      <c r="M108">
        <f t="shared" ca="1" si="19"/>
        <v>0.15294127519262446</v>
      </c>
      <c r="N108">
        <f t="shared" ca="1" si="19"/>
        <v>0.89328394402557709</v>
      </c>
      <c r="O108">
        <f t="shared" ca="1" si="19"/>
        <v>0.99182180602219994</v>
      </c>
      <c r="P108">
        <f t="shared" ca="1" si="19"/>
        <v>0.48842078146889545</v>
      </c>
      <c r="Q108">
        <f t="shared" ca="1" si="19"/>
        <v>0.75779218957147632</v>
      </c>
      <c r="R108">
        <f t="shared" ca="1" si="19"/>
        <v>0.17519055749817447</v>
      </c>
      <c r="S108">
        <f t="shared" ca="1" si="19"/>
        <v>0.5007599901799713</v>
      </c>
      <c r="T108">
        <f t="shared" ca="1" si="19"/>
        <v>0.91816408033705121</v>
      </c>
      <c r="U108">
        <f t="shared" ca="1" si="19"/>
        <v>2.0029206504463604E-2</v>
      </c>
      <c r="V108">
        <f t="shared" ca="1" si="20"/>
        <v>0.17348627453482379</v>
      </c>
      <c r="W108">
        <f t="shared" ca="1" si="20"/>
        <v>0.43701885340337387</v>
      </c>
      <c r="X108">
        <f t="shared" ca="1" si="20"/>
        <v>0.67856895345213353</v>
      </c>
      <c r="Y108">
        <f t="shared" ca="1" si="20"/>
        <v>0.9586057674323849</v>
      </c>
      <c r="Z108">
        <f t="shared" ca="1" si="20"/>
        <v>0.2925106688491429</v>
      </c>
      <c r="AA108">
        <f t="shared" ca="1" si="20"/>
        <v>6.5683859451058868E-2</v>
      </c>
      <c r="AB108">
        <f t="shared" ca="1" si="20"/>
        <v>4.1121510727975874E-2</v>
      </c>
      <c r="AC108">
        <f t="shared" ca="1" si="20"/>
        <v>0.26217592857252092</v>
      </c>
      <c r="AD108">
        <f t="shared" ca="1" si="20"/>
        <v>0.27400986141213446</v>
      </c>
      <c r="AE108">
        <f t="shared" ca="1" si="20"/>
        <v>0.25038821737719297</v>
      </c>
    </row>
    <row r="109" spans="2:31" x14ac:dyDescent="0.25">
      <c r="B109">
        <f t="shared" ca="1" si="18"/>
        <v>0.33774962439847034</v>
      </c>
      <c r="C109">
        <f t="shared" ca="1" si="18"/>
        <v>0.82548889345528953</v>
      </c>
      <c r="D109">
        <f t="shared" ca="1" si="18"/>
        <v>0.29504268016428625</v>
      </c>
      <c r="E109">
        <f t="shared" ca="1" si="18"/>
        <v>0.97261823802873071</v>
      </c>
      <c r="F109">
        <f t="shared" ca="1" si="18"/>
        <v>0.82921915194359319</v>
      </c>
      <c r="G109">
        <f t="shared" ca="1" si="18"/>
        <v>0.30267975686304283</v>
      </c>
      <c r="H109">
        <f t="shared" ca="1" si="18"/>
        <v>0.75818056743273221</v>
      </c>
      <c r="I109">
        <f t="shared" ca="1" si="18"/>
        <v>0.52994062249948404</v>
      </c>
      <c r="J109">
        <f t="shared" ca="1" si="18"/>
        <v>0.28442303366485078</v>
      </c>
      <c r="K109">
        <f t="shared" ca="1" si="18"/>
        <v>0.71632960961548364</v>
      </c>
      <c r="L109">
        <f t="shared" ca="1" si="19"/>
        <v>0.23913094416145153</v>
      </c>
      <c r="M109">
        <f t="shared" ca="1" si="19"/>
        <v>0.87415006658631111</v>
      </c>
      <c r="N109">
        <f t="shared" ca="1" si="19"/>
        <v>0.26185345922681869</v>
      </c>
      <c r="O109">
        <f t="shared" ca="1" si="19"/>
        <v>0.55371657941749586</v>
      </c>
      <c r="P109">
        <f t="shared" ca="1" si="19"/>
        <v>0.97203364113424473</v>
      </c>
      <c r="Q109">
        <f t="shared" ca="1" si="19"/>
        <v>0.35574388622758724</v>
      </c>
      <c r="R109">
        <f t="shared" ca="1" si="19"/>
        <v>0.76154611718625675</v>
      </c>
      <c r="S109">
        <f t="shared" ca="1" si="19"/>
        <v>0.15380818848561106</v>
      </c>
      <c r="T109">
        <f t="shared" ca="1" si="19"/>
        <v>0.1963081642590862</v>
      </c>
      <c r="U109">
        <f t="shared" ca="1" si="19"/>
        <v>9.2249768981189195E-2</v>
      </c>
      <c r="V109">
        <f t="shared" ca="1" si="20"/>
        <v>0.4966786399316751</v>
      </c>
      <c r="W109">
        <f t="shared" ca="1" si="20"/>
        <v>9.8797001490676273E-2</v>
      </c>
      <c r="X109">
        <f t="shared" ca="1" si="20"/>
        <v>0.95111368190627132</v>
      </c>
      <c r="Y109">
        <f t="shared" ca="1" si="20"/>
        <v>0.68198144656164406</v>
      </c>
      <c r="Z109">
        <f t="shared" ca="1" si="20"/>
        <v>0.95361680627701473</v>
      </c>
      <c r="AA109">
        <f t="shared" ca="1" si="20"/>
        <v>0.49493353933471917</v>
      </c>
      <c r="AB109">
        <f t="shared" ca="1" si="20"/>
        <v>0.49936703049988135</v>
      </c>
      <c r="AC109">
        <f t="shared" ca="1" si="20"/>
        <v>7.8738218107168301E-2</v>
      </c>
      <c r="AD109">
        <f t="shared" ca="1" si="20"/>
        <v>0.59921264751228054</v>
      </c>
      <c r="AE109">
        <f t="shared" ca="1" si="20"/>
        <v>0.29104855774844846</v>
      </c>
    </row>
    <row r="110" spans="2:31" x14ac:dyDescent="0.25">
      <c r="B110">
        <f t="shared" ref="B110:K119" ca="1" si="21">RAND()</f>
        <v>5.3363172951608639E-2</v>
      </c>
      <c r="C110">
        <f t="shared" ca="1" si="21"/>
        <v>0.4507526765271308</v>
      </c>
      <c r="D110">
        <f t="shared" ca="1" si="21"/>
        <v>0.90736579021245567</v>
      </c>
      <c r="E110">
        <f t="shared" ca="1" si="21"/>
        <v>0.27580654096224544</v>
      </c>
      <c r="F110">
        <f t="shared" ca="1" si="21"/>
        <v>0.68700381626524409</v>
      </c>
      <c r="G110">
        <f t="shared" ca="1" si="21"/>
        <v>0.59011054646331995</v>
      </c>
      <c r="H110">
        <f t="shared" ca="1" si="21"/>
        <v>8.0825561089973852E-3</v>
      </c>
      <c r="I110">
        <f t="shared" ca="1" si="21"/>
        <v>3.6635450112626922E-2</v>
      </c>
      <c r="J110">
        <f t="shared" ca="1" si="21"/>
        <v>0.30443186115977117</v>
      </c>
      <c r="K110">
        <f t="shared" ca="1" si="21"/>
        <v>0.84982110832513591</v>
      </c>
      <c r="L110">
        <f t="shared" ref="L110:U119" ca="1" si="22">RAND()</f>
        <v>0.86647372916284748</v>
      </c>
      <c r="M110">
        <f t="shared" ca="1" si="22"/>
        <v>0.8456017866540233</v>
      </c>
      <c r="N110">
        <f t="shared" ca="1" si="22"/>
        <v>0.26704350624036799</v>
      </c>
      <c r="O110">
        <f t="shared" ca="1" si="22"/>
        <v>0.4380466058961654</v>
      </c>
      <c r="P110">
        <f t="shared" ca="1" si="22"/>
        <v>0.17363066078870748</v>
      </c>
      <c r="Q110">
        <f t="shared" ca="1" si="22"/>
        <v>0.88992590404854788</v>
      </c>
      <c r="R110">
        <f t="shared" ca="1" si="22"/>
        <v>0.66659999988840735</v>
      </c>
      <c r="S110">
        <f t="shared" ca="1" si="22"/>
        <v>0.43584719203745936</v>
      </c>
      <c r="T110">
        <f t="shared" ca="1" si="22"/>
        <v>0.32076412994522324</v>
      </c>
      <c r="U110">
        <f t="shared" ca="1" si="22"/>
        <v>6.3446638542912659E-2</v>
      </c>
      <c r="V110">
        <f t="shared" ref="V110:AE119" ca="1" si="23">RAND()</f>
        <v>0.64065289885332888</v>
      </c>
      <c r="W110">
        <f t="shared" ca="1" si="23"/>
        <v>0.80861718011392458</v>
      </c>
      <c r="X110">
        <f t="shared" ca="1" si="23"/>
        <v>0.6389977894491512</v>
      </c>
      <c r="Y110">
        <f t="shared" ca="1" si="23"/>
        <v>0.62890007848380503</v>
      </c>
      <c r="Z110">
        <f t="shared" ca="1" si="23"/>
        <v>0.39725257846232398</v>
      </c>
      <c r="AA110">
        <f t="shared" ca="1" si="23"/>
        <v>0.15326198203629593</v>
      </c>
      <c r="AB110">
        <f t="shared" ca="1" si="23"/>
        <v>0.10629690815416315</v>
      </c>
      <c r="AC110">
        <f t="shared" ca="1" si="23"/>
        <v>0.41695295488322515</v>
      </c>
      <c r="AD110">
        <f t="shared" ca="1" si="23"/>
        <v>0.52237100355919797</v>
      </c>
      <c r="AE110">
        <f t="shared" ca="1" si="23"/>
        <v>0.42167916138922301</v>
      </c>
    </row>
    <row r="111" spans="2:31" x14ac:dyDescent="0.25">
      <c r="B111">
        <f t="shared" ca="1" si="21"/>
        <v>0.91998883536924847</v>
      </c>
      <c r="C111">
        <f t="shared" ca="1" si="21"/>
        <v>0.65082055410196205</v>
      </c>
      <c r="D111">
        <f t="shared" ca="1" si="21"/>
        <v>0.70730470354893615</v>
      </c>
      <c r="E111">
        <f t="shared" ca="1" si="21"/>
        <v>0.72543488216103746</v>
      </c>
      <c r="F111">
        <f t="shared" ca="1" si="21"/>
        <v>0.61821750411181764</v>
      </c>
      <c r="G111">
        <f t="shared" ca="1" si="21"/>
        <v>0.1894315131355373</v>
      </c>
      <c r="H111">
        <f t="shared" ca="1" si="21"/>
        <v>0.22543306226587267</v>
      </c>
      <c r="I111">
        <f t="shared" ca="1" si="21"/>
        <v>0.25873272640894673</v>
      </c>
      <c r="J111">
        <f t="shared" ca="1" si="21"/>
        <v>0.16699393195462875</v>
      </c>
      <c r="K111">
        <f t="shared" ca="1" si="21"/>
        <v>0.83107175103675335</v>
      </c>
      <c r="L111">
        <f t="shared" ca="1" si="22"/>
        <v>0.60427856071184571</v>
      </c>
      <c r="M111">
        <f t="shared" ca="1" si="22"/>
        <v>0.63999520940441013</v>
      </c>
      <c r="N111">
        <f t="shared" ca="1" si="22"/>
        <v>0.73255561228076616</v>
      </c>
      <c r="O111">
        <f t="shared" ca="1" si="22"/>
        <v>0.94354151599758485</v>
      </c>
      <c r="P111">
        <f t="shared" ca="1" si="22"/>
        <v>0.92004197276407673</v>
      </c>
      <c r="Q111">
        <f t="shared" ca="1" si="22"/>
        <v>0.91718854647925507</v>
      </c>
      <c r="R111">
        <f t="shared" ca="1" si="22"/>
        <v>0.41866468399821599</v>
      </c>
      <c r="S111">
        <f t="shared" ca="1" si="22"/>
        <v>0.4942681333554626</v>
      </c>
      <c r="T111">
        <f t="shared" ca="1" si="22"/>
        <v>0.79108878333503263</v>
      </c>
      <c r="U111">
        <f t="shared" ca="1" si="22"/>
        <v>0.69214741490513543</v>
      </c>
      <c r="V111">
        <f t="shared" ca="1" si="23"/>
        <v>0.9086122411582227</v>
      </c>
      <c r="W111">
        <f t="shared" ca="1" si="23"/>
        <v>0.26511529225548908</v>
      </c>
      <c r="X111">
        <f t="shared" ca="1" si="23"/>
        <v>5.315688710846711E-2</v>
      </c>
      <c r="Y111">
        <f t="shared" ca="1" si="23"/>
        <v>0.78249076773109749</v>
      </c>
      <c r="Z111">
        <f t="shared" ca="1" si="23"/>
        <v>0.56700653332325945</v>
      </c>
      <c r="AA111">
        <f t="shared" ca="1" si="23"/>
        <v>0.86593581911549977</v>
      </c>
      <c r="AB111">
        <f t="shared" ca="1" si="23"/>
        <v>0.24576464808258991</v>
      </c>
      <c r="AC111">
        <f t="shared" ca="1" si="23"/>
        <v>0.41340336398005118</v>
      </c>
      <c r="AD111">
        <f t="shared" ca="1" si="23"/>
        <v>0.90675105145748702</v>
      </c>
      <c r="AE111">
        <f t="shared" ca="1" si="23"/>
        <v>0.45898538072003436</v>
      </c>
    </row>
    <row r="112" spans="2:31" x14ac:dyDescent="0.25">
      <c r="B112">
        <f t="shared" ca="1" si="21"/>
        <v>0.59955683315148356</v>
      </c>
      <c r="C112">
        <f t="shared" ca="1" si="21"/>
        <v>0.74568661336250397</v>
      </c>
      <c r="D112">
        <f t="shared" ca="1" si="21"/>
        <v>0.20095044899840775</v>
      </c>
      <c r="E112">
        <f t="shared" ca="1" si="21"/>
        <v>0.39568166413287836</v>
      </c>
      <c r="F112">
        <f t="shared" ca="1" si="21"/>
        <v>8.0051354715826584E-2</v>
      </c>
      <c r="G112">
        <f t="shared" ca="1" si="21"/>
        <v>0.98786974079571488</v>
      </c>
      <c r="H112">
        <f t="shared" ca="1" si="21"/>
        <v>0.77556018152334749</v>
      </c>
      <c r="I112">
        <f t="shared" ca="1" si="21"/>
        <v>0.1900584699298975</v>
      </c>
      <c r="J112">
        <f t="shared" ca="1" si="21"/>
        <v>0.36248637933712757</v>
      </c>
      <c r="K112">
        <f t="shared" ca="1" si="21"/>
        <v>0.75462286522546962</v>
      </c>
      <c r="L112">
        <f t="shared" ca="1" si="22"/>
        <v>0.20105318153601726</v>
      </c>
      <c r="M112">
        <f t="shared" ca="1" si="22"/>
        <v>0.68353423543239344</v>
      </c>
      <c r="N112">
        <f t="shared" ca="1" si="22"/>
        <v>0.90555668539206113</v>
      </c>
      <c r="O112">
        <f t="shared" ca="1" si="22"/>
        <v>0.83135059868500072</v>
      </c>
      <c r="P112">
        <f t="shared" ca="1" si="22"/>
        <v>0.88194888744513644</v>
      </c>
      <c r="Q112">
        <f t="shared" ca="1" si="22"/>
        <v>0.92258126686563946</v>
      </c>
      <c r="R112">
        <f t="shared" ca="1" si="22"/>
        <v>0.60225142595121328</v>
      </c>
      <c r="S112">
        <f t="shared" ca="1" si="22"/>
        <v>0.2016486024260209</v>
      </c>
      <c r="T112">
        <f t="shared" ca="1" si="22"/>
        <v>0.12300074550477813</v>
      </c>
      <c r="U112">
        <f t="shared" ca="1" si="22"/>
        <v>0.84124953403375469</v>
      </c>
      <c r="V112">
        <f t="shared" ca="1" si="23"/>
        <v>7.2256381481929921E-2</v>
      </c>
      <c r="W112">
        <f t="shared" ca="1" si="23"/>
        <v>0.50186955802682842</v>
      </c>
      <c r="X112">
        <f t="shared" ca="1" si="23"/>
        <v>0.71492623384156673</v>
      </c>
      <c r="Y112">
        <f t="shared" ca="1" si="23"/>
        <v>0.96746803780000423</v>
      </c>
      <c r="Z112">
        <f t="shared" ca="1" si="23"/>
        <v>0.55022463507156094</v>
      </c>
      <c r="AA112">
        <f t="shared" ca="1" si="23"/>
        <v>0.23473565804246732</v>
      </c>
      <c r="AB112">
        <f t="shared" ca="1" si="23"/>
        <v>0.76967960580979966</v>
      </c>
      <c r="AC112">
        <f t="shared" ca="1" si="23"/>
        <v>0.88540457719232357</v>
      </c>
      <c r="AD112">
        <f t="shared" ca="1" si="23"/>
        <v>0.43016740429459244</v>
      </c>
      <c r="AE112">
        <f t="shared" ca="1" si="23"/>
        <v>0.89361763979271913</v>
      </c>
    </row>
    <row r="113" spans="2:31" x14ac:dyDescent="0.25">
      <c r="B113">
        <f t="shared" ca="1" si="21"/>
        <v>0.78308545877607094</v>
      </c>
      <c r="C113">
        <f t="shared" ca="1" si="21"/>
        <v>0.27487748278777885</v>
      </c>
      <c r="D113">
        <f t="shared" ca="1" si="21"/>
        <v>1.2836121625372954E-2</v>
      </c>
      <c r="E113">
        <f t="shared" ca="1" si="21"/>
        <v>0.78930877803906174</v>
      </c>
      <c r="F113">
        <f t="shared" ca="1" si="21"/>
        <v>0.84172466976662652</v>
      </c>
      <c r="G113">
        <f t="shared" ca="1" si="21"/>
        <v>0.19047249747172046</v>
      </c>
      <c r="H113">
        <f t="shared" ca="1" si="21"/>
        <v>0.47123298498090538</v>
      </c>
      <c r="I113">
        <f t="shared" ca="1" si="21"/>
        <v>0.83985947520466153</v>
      </c>
      <c r="J113">
        <f t="shared" ca="1" si="21"/>
        <v>0.62006196237401534</v>
      </c>
      <c r="K113">
        <f t="shared" ca="1" si="21"/>
        <v>7.2946617957679871E-2</v>
      </c>
      <c r="L113">
        <f t="shared" ca="1" si="22"/>
        <v>0.38212622132348617</v>
      </c>
      <c r="M113">
        <f t="shared" ca="1" si="22"/>
        <v>0.55790355353032517</v>
      </c>
      <c r="N113">
        <f t="shared" ca="1" si="22"/>
        <v>0.96796116246344877</v>
      </c>
      <c r="O113">
        <f t="shared" ca="1" si="22"/>
        <v>0.44269999329624921</v>
      </c>
      <c r="P113">
        <f t="shared" ca="1" si="22"/>
        <v>0.10897376774190981</v>
      </c>
      <c r="Q113">
        <f t="shared" ca="1" si="22"/>
        <v>0.54484244443210894</v>
      </c>
      <c r="R113">
        <f t="shared" ca="1" si="22"/>
        <v>7.8641025908199991E-2</v>
      </c>
      <c r="S113">
        <f t="shared" ca="1" si="22"/>
        <v>0.40086216414070952</v>
      </c>
      <c r="T113">
        <f t="shared" ca="1" si="22"/>
        <v>0.7984105014931413</v>
      </c>
      <c r="U113">
        <f t="shared" ca="1" si="22"/>
        <v>0.39818624208344294</v>
      </c>
      <c r="V113">
        <f t="shared" ca="1" si="23"/>
        <v>2.8700599981756891E-3</v>
      </c>
      <c r="W113">
        <f t="shared" ca="1" si="23"/>
        <v>0.16635694359637493</v>
      </c>
      <c r="X113">
        <f t="shared" ca="1" si="23"/>
        <v>6.8623870272232601E-2</v>
      </c>
      <c r="Y113">
        <f t="shared" ca="1" si="23"/>
        <v>0.49046505415642727</v>
      </c>
      <c r="Z113">
        <f t="shared" ca="1" si="23"/>
        <v>0.85920773221201063</v>
      </c>
      <c r="AA113">
        <f t="shared" ca="1" si="23"/>
        <v>0.44869645461075369</v>
      </c>
      <c r="AB113">
        <f t="shared" ca="1" si="23"/>
        <v>0.27799993579621329</v>
      </c>
      <c r="AC113">
        <f t="shared" ca="1" si="23"/>
        <v>0.64515494073269486</v>
      </c>
      <c r="AD113">
        <f t="shared" ca="1" si="23"/>
        <v>0.28698033071385121</v>
      </c>
      <c r="AE113">
        <f t="shared" ca="1" si="23"/>
        <v>0.33978980280324955</v>
      </c>
    </row>
    <row r="114" spans="2:31" x14ac:dyDescent="0.25">
      <c r="B114">
        <f t="shared" ca="1" si="21"/>
        <v>0.15417253465052472</v>
      </c>
      <c r="C114">
        <f t="shared" ca="1" si="21"/>
        <v>0.75287066953819881</v>
      </c>
      <c r="D114">
        <f t="shared" ca="1" si="21"/>
        <v>0.4867672888371386</v>
      </c>
      <c r="E114">
        <f t="shared" ca="1" si="21"/>
        <v>0.9405636330606697</v>
      </c>
      <c r="F114">
        <f t="shared" ca="1" si="21"/>
        <v>0.47792783185348342</v>
      </c>
      <c r="G114">
        <f t="shared" ca="1" si="21"/>
        <v>0.25244543333997083</v>
      </c>
      <c r="H114">
        <f t="shared" ca="1" si="21"/>
        <v>0.30353743187387638</v>
      </c>
      <c r="I114">
        <f t="shared" ca="1" si="21"/>
        <v>0.20467286533264167</v>
      </c>
      <c r="J114">
        <f t="shared" ca="1" si="21"/>
        <v>6.231476895075172E-2</v>
      </c>
      <c r="K114">
        <f t="shared" ca="1" si="21"/>
        <v>0.72781295059250084</v>
      </c>
      <c r="L114">
        <f t="shared" ca="1" si="22"/>
        <v>0.42719850177686514</v>
      </c>
      <c r="M114">
        <f t="shared" ca="1" si="22"/>
        <v>0.41942937292554494</v>
      </c>
      <c r="N114">
        <f t="shared" ca="1" si="22"/>
        <v>0.18360738238192909</v>
      </c>
      <c r="O114">
        <f t="shared" ca="1" si="22"/>
        <v>0.94776217089729986</v>
      </c>
      <c r="P114">
        <f t="shared" ca="1" si="22"/>
        <v>0.60378132931177042</v>
      </c>
      <c r="Q114">
        <f t="shared" ca="1" si="22"/>
        <v>0.52310278528961529</v>
      </c>
      <c r="R114">
        <f t="shared" ca="1" si="22"/>
        <v>0.57054391363255164</v>
      </c>
      <c r="S114">
        <f t="shared" ca="1" si="22"/>
        <v>0.47717739709944329</v>
      </c>
      <c r="T114">
        <f t="shared" ca="1" si="22"/>
        <v>0.72907706449415532</v>
      </c>
      <c r="U114">
        <f t="shared" ca="1" si="22"/>
        <v>0.25043455351435639</v>
      </c>
      <c r="V114">
        <f t="shared" ca="1" si="23"/>
        <v>0.51349547984456922</v>
      </c>
      <c r="W114">
        <f t="shared" ca="1" si="23"/>
        <v>0.97243683621625543</v>
      </c>
      <c r="X114">
        <f t="shared" ca="1" si="23"/>
        <v>0.95476643008209106</v>
      </c>
      <c r="Y114">
        <f t="shared" ca="1" si="23"/>
        <v>0.32142790341412097</v>
      </c>
      <c r="Z114">
        <f t="shared" ca="1" si="23"/>
        <v>0.14042461062044742</v>
      </c>
      <c r="AA114">
        <f t="shared" ca="1" si="23"/>
        <v>0.26860086524901949</v>
      </c>
      <c r="AB114">
        <f t="shared" ca="1" si="23"/>
        <v>0.2616899779925923</v>
      </c>
      <c r="AC114">
        <f t="shared" ca="1" si="23"/>
        <v>0.93300584084899629</v>
      </c>
      <c r="AD114">
        <f t="shared" ca="1" si="23"/>
        <v>0.58881190091038071</v>
      </c>
      <c r="AE114">
        <f t="shared" ca="1" si="23"/>
        <v>0.67440968179420735</v>
      </c>
    </row>
    <row r="115" spans="2:31" x14ac:dyDescent="0.25">
      <c r="B115">
        <f t="shared" ca="1" si="21"/>
        <v>0.23546106126481969</v>
      </c>
      <c r="C115">
        <f t="shared" ca="1" si="21"/>
        <v>3.7473183388785747E-2</v>
      </c>
      <c r="D115">
        <f t="shared" ca="1" si="21"/>
        <v>1.4237465246246694E-2</v>
      </c>
      <c r="E115">
        <f t="shared" ca="1" si="21"/>
        <v>0.23569930867174893</v>
      </c>
      <c r="F115">
        <f t="shared" ca="1" si="21"/>
        <v>0.70593874068920393</v>
      </c>
      <c r="G115">
        <f t="shared" ca="1" si="21"/>
        <v>0.92694171792492508</v>
      </c>
      <c r="H115">
        <f t="shared" ca="1" si="21"/>
        <v>0.9566964275244807</v>
      </c>
      <c r="I115">
        <f t="shared" ca="1" si="21"/>
        <v>0.63921651251680323</v>
      </c>
      <c r="J115">
        <f t="shared" ca="1" si="21"/>
        <v>2.7535677579932472E-2</v>
      </c>
      <c r="K115">
        <f t="shared" ca="1" si="21"/>
        <v>0.76996397603885347</v>
      </c>
      <c r="L115">
        <f t="shared" ca="1" si="22"/>
        <v>0.81423059128154351</v>
      </c>
      <c r="M115">
        <f t="shared" ca="1" si="22"/>
        <v>0.13680917458418507</v>
      </c>
      <c r="N115">
        <f t="shared" ca="1" si="22"/>
        <v>0.36125908585424948</v>
      </c>
      <c r="O115">
        <f t="shared" ca="1" si="22"/>
        <v>0.82569493250034154</v>
      </c>
      <c r="P115">
        <f t="shared" ca="1" si="22"/>
        <v>5.4591556799206131E-3</v>
      </c>
      <c r="Q115">
        <f t="shared" ca="1" si="22"/>
        <v>0.51703432768105895</v>
      </c>
      <c r="R115">
        <f t="shared" ca="1" si="22"/>
        <v>0.61514160547069352</v>
      </c>
      <c r="S115">
        <f t="shared" ca="1" si="22"/>
        <v>0.73296037212152232</v>
      </c>
      <c r="T115">
        <f t="shared" ca="1" si="22"/>
        <v>0.94883633371063247</v>
      </c>
      <c r="U115">
        <f t="shared" ca="1" si="22"/>
        <v>0.98245978101351294</v>
      </c>
      <c r="V115">
        <f t="shared" ca="1" si="23"/>
        <v>0.83359852690978653</v>
      </c>
      <c r="W115">
        <f t="shared" ca="1" si="23"/>
        <v>0.39197864489633538</v>
      </c>
      <c r="X115">
        <f t="shared" ca="1" si="23"/>
        <v>0.59506981485031019</v>
      </c>
      <c r="Y115">
        <f t="shared" ca="1" si="23"/>
        <v>7.4165944691462204E-2</v>
      </c>
      <c r="Z115">
        <f t="shared" ca="1" si="23"/>
        <v>0.52722358608539777</v>
      </c>
      <c r="AA115">
        <f t="shared" ca="1" si="23"/>
        <v>0.44866265111354092</v>
      </c>
      <c r="AB115">
        <f t="shared" ca="1" si="23"/>
        <v>8.9118963002862595E-2</v>
      </c>
      <c r="AC115">
        <f t="shared" ca="1" si="23"/>
        <v>0.40055776315680713</v>
      </c>
      <c r="AD115">
        <f t="shared" ca="1" si="23"/>
        <v>0.92059762048296068</v>
      </c>
      <c r="AE115">
        <f t="shared" ca="1" si="23"/>
        <v>0.30574374000819499</v>
      </c>
    </row>
    <row r="116" spans="2:31" x14ac:dyDescent="0.25">
      <c r="B116">
        <f t="shared" ca="1" si="21"/>
        <v>8.766359509215782E-3</v>
      </c>
      <c r="C116">
        <f t="shared" ca="1" si="21"/>
        <v>0.42081228381626201</v>
      </c>
      <c r="D116">
        <f t="shared" ca="1" si="21"/>
        <v>0.41189384841501031</v>
      </c>
      <c r="E116">
        <f t="shared" ca="1" si="21"/>
        <v>0.87803691750823898</v>
      </c>
      <c r="F116">
        <f t="shared" ca="1" si="21"/>
        <v>0.61141092657748786</v>
      </c>
      <c r="G116">
        <f t="shared" ca="1" si="21"/>
        <v>0.71962122838067177</v>
      </c>
      <c r="H116">
        <f t="shared" ca="1" si="21"/>
        <v>0.45591164792061711</v>
      </c>
      <c r="I116">
        <f t="shared" ca="1" si="21"/>
        <v>0.48072951681579479</v>
      </c>
      <c r="J116">
        <f t="shared" ca="1" si="21"/>
        <v>0.69221763593491659</v>
      </c>
      <c r="K116">
        <f t="shared" ca="1" si="21"/>
        <v>0.44633753086609662</v>
      </c>
      <c r="L116">
        <f t="shared" ca="1" si="22"/>
        <v>0.69455605442733592</v>
      </c>
      <c r="M116">
        <f t="shared" ca="1" si="22"/>
        <v>0.8895716555396016</v>
      </c>
      <c r="N116">
        <f t="shared" ca="1" si="22"/>
        <v>0.2405741008711475</v>
      </c>
      <c r="O116">
        <f t="shared" ca="1" si="22"/>
        <v>0.92862531790050618</v>
      </c>
      <c r="P116">
        <f t="shared" ca="1" si="22"/>
        <v>0.58972785849892073</v>
      </c>
      <c r="Q116">
        <f t="shared" ca="1" si="22"/>
        <v>0.59702458006908654</v>
      </c>
      <c r="R116">
        <f t="shared" ca="1" si="22"/>
        <v>0.27078563258121058</v>
      </c>
      <c r="S116">
        <f t="shared" ca="1" si="22"/>
        <v>0.87150590150011009</v>
      </c>
      <c r="T116">
        <f t="shared" ca="1" si="22"/>
        <v>0.46336016484080034</v>
      </c>
      <c r="U116">
        <f t="shared" ca="1" si="22"/>
        <v>0.48877426261733437</v>
      </c>
      <c r="V116">
        <f t="shared" ca="1" si="23"/>
        <v>0.99850091103376615</v>
      </c>
      <c r="W116">
        <f t="shared" ca="1" si="23"/>
        <v>0.29047827857764319</v>
      </c>
      <c r="X116">
        <f t="shared" ca="1" si="23"/>
        <v>0.35058335722213396</v>
      </c>
      <c r="Y116">
        <f t="shared" ca="1" si="23"/>
        <v>0.61308820449620427</v>
      </c>
      <c r="Z116">
        <f t="shared" ca="1" si="23"/>
        <v>0.94210383476270199</v>
      </c>
      <c r="AA116">
        <f t="shared" ca="1" si="23"/>
        <v>0.48811025117959095</v>
      </c>
      <c r="AB116">
        <f t="shared" ca="1" si="23"/>
        <v>0.35854564537737293</v>
      </c>
      <c r="AC116">
        <f t="shared" ca="1" si="23"/>
        <v>7.6178313679398979E-2</v>
      </c>
      <c r="AD116">
        <f t="shared" ca="1" si="23"/>
        <v>0.4440347063754892</v>
      </c>
      <c r="AE116">
        <f t="shared" ca="1" si="23"/>
        <v>7.0077660900761174E-2</v>
      </c>
    </row>
    <row r="117" spans="2:31" x14ac:dyDescent="0.25">
      <c r="B117">
        <f t="shared" ca="1" si="21"/>
        <v>0.82902543026788522</v>
      </c>
      <c r="C117">
        <f t="shared" ca="1" si="21"/>
        <v>0.14841846028207595</v>
      </c>
      <c r="D117">
        <f t="shared" ca="1" si="21"/>
        <v>0.45086417793099298</v>
      </c>
      <c r="E117">
        <f t="shared" ca="1" si="21"/>
        <v>0.21110269190285419</v>
      </c>
      <c r="F117">
        <f t="shared" ca="1" si="21"/>
        <v>5.6409711403309526E-2</v>
      </c>
      <c r="G117">
        <f t="shared" ca="1" si="21"/>
        <v>0.70062570845243899</v>
      </c>
      <c r="H117">
        <f t="shared" ca="1" si="21"/>
        <v>0.68959263809270466</v>
      </c>
      <c r="I117">
        <f t="shared" ca="1" si="21"/>
        <v>0.4665999659543929</v>
      </c>
      <c r="J117">
        <f t="shared" ca="1" si="21"/>
        <v>0.72642859922268144</v>
      </c>
      <c r="K117">
        <f t="shared" ca="1" si="21"/>
        <v>3.6606771367398705E-2</v>
      </c>
      <c r="L117">
        <f t="shared" ca="1" si="22"/>
        <v>5.2624506646101965E-2</v>
      </c>
      <c r="M117">
        <f t="shared" ca="1" si="22"/>
        <v>0.3603341103254909</v>
      </c>
      <c r="N117">
        <f t="shared" ca="1" si="22"/>
        <v>0.587328073221701</v>
      </c>
      <c r="O117">
        <f t="shared" ca="1" si="22"/>
        <v>0.66738376958285528</v>
      </c>
      <c r="P117">
        <f t="shared" ca="1" si="22"/>
        <v>0.49398799071067945</v>
      </c>
      <c r="Q117">
        <f t="shared" ca="1" si="22"/>
        <v>0.78864501181047864</v>
      </c>
      <c r="R117">
        <f t="shared" ca="1" si="22"/>
        <v>0.66139673332774773</v>
      </c>
      <c r="S117">
        <f t="shared" ca="1" si="22"/>
        <v>0.65965279194922388</v>
      </c>
      <c r="T117">
        <f t="shared" ca="1" si="22"/>
        <v>0.81849590935667949</v>
      </c>
      <c r="U117">
        <f t="shared" ca="1" si="22"/>
        <v>6.7275928208498925E-4</v>
      </c>
      <c r="V117">
        <f t="shared" ca="1" si="23"/>
        <v>0.61121976843084025</v>
      </c>
      <c r="W117">
        <f t="shared" ca="1" si="23"/>
        <v>0.21641379622934842</v>
      </c>
      <c r="X117">
        <f t="shared" ca="1" si="23"/>
        <v>0.99022554595216672</v>
      </c>
      <c r="Y117">
        <f t="shared" ca="1" si="23"/>
        <v>0.51133070955564119</v>
      </c>
      <c r="Z117">
        <f t="shared" ca="1" si="23"/>
        <v>0.1071479486518232</v>
      </c>
      <c r="AA117">
        <f t="shared" ca="1" si="23"/>
        <v>0.28030707880548333</v>
      </c>
      <c r="AB117">
        <f t="shared" ca="1" si="23"/>
        <v>0.3051694308195505</v>
      </c>
      <c r="AC117">
        <f t="shared" ca="1" si="23"/>
        <v>0.21719721438049278</v>
      </c>
      <c r="AD117">
        <f t="shared" ca="1" si="23"/>
        <v>0.23582179719115981</v>
      </c>
      <c r="AE117">
        <f t="shared" ca="1" si="23"/>
        <v>0.63588478717006325</v>
      </c>
    </row>
    <row r="118" spans="2:31" x14ac:dyDescent="0.25">
      <c r="B118">
        <f t="shared" ca="1" si="21"/>
        <v>0.72084559187324815</v>
      </c>
      <c r="C118">
        <f t="shared" ca="1" si="21"/>
        <v>0.41202622121900756</v>
      </c>
      <c r="D118">
        <f t="shared" ca="1" si="21"/>
        <v>0.57755836464934518</v>
      </c>
      <c r="E118">
        <f t="shared" ca="1" si="21"/>
        <v>0.42229571646111896</v>
      </c>
      <c r="F118">
        <f t="shared" ca="1" si="21"/>
        <v>0.9186652040236698</v>
      </c>
      <c r="G118">
        <f t="shared" ca="1" si="21"/>
        <v>0.69653877794562913</v>
      </c>
      <c r="H118">
        <f t="shared" ca="1" si="21"/>
        <v>0.45458560348008814</v>
      </c>
      <c r="I118">
        <f t="shared" ca="1" si="21"/>
        <v>0.30447441794150087</v>
      </c>
      <c r="J118">
        <f t="shared" ca="1" si="21"/>
        <v>0.64434305543406389</v>
      </c>
      <c r="K118">
        <f t="shared" ca="1" si="21"/>
        <v>0.2639683347984354</v>
      </c>
      <c r="L118">
        <f t="shared" ca="1" si="22"/>
        <v>0.75573288273442607</v>
      </c>
      <c r="M118">
        <f t="shared" ca="1" si="22"/>
        <v>0.97531253496413139</v>
      </c>
      <c r="N118">
        <f t="shared" ca="1" si="22"/>
        <v>0.83909622090774505</v>
      </c>
      <c r="O118">
        <f t="shared" ca="1" si="22"/>
        <v>0.49471823329812725</v>
      </c>
      <c r="P118">
        <f t="shared" ca="1" si="22"/>
        <v>0.23055527861045699</v>
      </c>
      <c r="Q118">
        <f t="shared" ca="1" si="22"/>
        <v>0.3790875907014164</v>
      </c>
      <c r="R118">
        <f t="shared" ca="1" si="22"/>
        <v>0.62388430512073123</v>
      </c>
      <c r="S118">
        <f t="shared" ca="1" si="22"/>
        <v>0.8144193623159679</v>
      </c>
      <c r="T118">
        <f t="shared" ca="1" si="22"/>
        <v>4.1401394192273289E-2</v>
      </c>
      <c r="U118">
        <f t="shared" ca="1" si="22"/>
        <v>0.23702576869913372</v>
      </c>
      <c r="V118">
        <f t="shared" ca="1" si="23"/>
        <v>0.53762607664888495</v>
      </c>
      <c r="W118">
        <f t="shared" ca="1" si="23"/>
        <v>0.89525774351661225</v>
      </c>
      <c r="X118">
        <f t="shared" ca="1" si="23"/>
        <v>0.56915629067747853</v>
      </c>
      <c r="Y118">
        <f t="shared" ca="1" si="23"/>
        <v>0.45111066381128984</v>
      </c>
      <c r="Z118">
        <f t="shared" ca="1" si="23"/>
        <v>0.40588939860134521</v>
      </c>
      <c r="AA118">
        <f t="shared" ca="1" si="23"/>
        <v>0.30345123331622048</v>
      </c>
      <c r="AB118">
        <f t="shared" ca="1" si="23"/>
        <v>0.51686102476665474</v>
      </c>
      <c r="AC118">
        <f t="shared" ca="1" si="23"/>
        <v>0.12863308563534942</v>
      </c>
      <c r="AD118">
        <f t="shared" ca="1" si="23"/>
        <v>4.3164372883172319E-2</v>
      </c>
      <c r="AE118">
        <f t="shared" ca="1" si="23"/>
        <v>0.15740065547020499</v>
      </c>
    </row>
    <row r="119" spans="2:31" x14ac:dyDescent="0.25">
      <c r="B119">
        <f t="shared" ca="1" si="21"/>
        <v>0.3106553379142114</v>
      </c>
      <c r="C119">
        <f t="shared" ca="1" si="21"/>
        <v>0.1501984857283285</v>
      </c>
      <c r="D119">
        <f t="shared" ca="1" si="21"/>
        <v>0.35749301206452788</v>
      </c>
      <c r="E119">
        <f t="shared" ca="1" si="21"/>
        <v>0.66176012279931418</v>
      </c>
      <c r="F119">
        <f t="shared" ca="1" si="21"/>
        <v>0.34135530324028096</v>
      </c>
      <c r="G119">
        <f t="shared" ca="1" si="21"/>
        <v>0.72641584648235824</v>
      </c>
      <c r="H119">
        <f t="shared" ca="1" si="21"/>
        <v>0.77879188360110807</v>
      </c>
      <c r="I119">
        <f t="shared" ca="1" si="21"/>
        <v>7.3890097631199581E-3</v>
      </c>
      <c r="J119">
        <f t="shared" ca="1" si="21"/>
        <v>0.71599593340899736</v>
      </c>
      <c r="K119">
        <f t="shared" ca="1" si="21"/>
        <v>0.31427600742627115</v>
      </c>
      <c r="L119">
        <f t="shared" ca="1" si="22"/>
        <v>0.33246135312161962</v>
      </c>
      <c r="M119">
        <f t="shared" ca="1" si="22"/>
        <v>0.25976185056034229</v>
      </c>
      <c r="N119">
        <f t="shared" ca="1" si="22"/>
        <v>0.50280505395077491</v>
      </c>
      <c r="O119">
        <f t="shared" ca="1" si="22"/>
        <v>8.0571375425511738E-2</v>
      </c>
      <c r="P119">
        <f t="shared" ca="1" si="22"/>
        <v>0.24436098608852719</v>
      </c>
      <c r="Q119">
        <f t="shared" ca="1" si="22"/>
        <v>0.72080572589207703</v>
      </c>
      <c r="R119">
        <f t="shared" ca="1" si="22"/>
        <v>0.39573459716178516</v>
      </c>
      <c r="S119">
        <f t="shared" ca="1" si="22"/>
        <v>0.32004728720060704</v>
      </c>
      <c r="T119">
        <f t="shared" ca="1" si="22"/>
        <v>0.87782392020030553</v>
      </c>
      <c r="U119">
        <f t="shared" ca="1" si="22"/>
        <v>0.70356038050302416</v>
      </c>
      <c r="V119">
        <f t="shared" ca="1" si="23"/>
        <v>0.79691398364530119</v>
      </c>
      <c r="W119">
        <f t="shared" ca="1" si="23"/>
        <v>0.69866465604150751</v>
      </c>
      <c r="X119">
        <f t="shared" ca="1" si="23"/>
        <v>0.38320815982649847</v>
      </c>
      <c r="Y119">
        <f t="shared" ca="1" si="23"/>
        <v>0.65636614205883581</v>
      </c>
      <c r="Z119">
        <f t="shared" ca="1" si="23"/>
        <v>0.41619438337664788</v>
      </c>
      <c r="AA119">
        <f t="shared" ca="1" si="23"/>
        <v>2.8225727256224076E-2</v>
      </c>
      <c r="AB119">
        <f t="shared" ca="1" si="23"/>
        <v>0.61295355857114919</v>
      </c>
      <c r="AC119">
        <f t="shared" ca="1" si="23"/>
        <v>0.23525115839105704</v>
      </c>
      <c r="AD119">
        <f t="shared" ca="1" si="23"/>
        <v>0.29834272723331545</v>
      </c>
      <c r="AE119">
        <f t="shared" ca="1" si="23"/>
        <v>0.33846726562745477</v>
      </c>
    </row>
    <row r="120" spans="2:31" x14ac:dyDescent="0.25">
      <c r="B120">
        <f t="shared" ref="B120:K129" ca="1" si="24">RAND()</f>
        <v>0.96681877000973704</v>
      </c>
      <c r="C120">
        <f t="shared" ca="1" si="24"/>
        <v>0.12287501188982891</v>
      </c>
      <c r="D120">
        <f t="shared" ca="1" si="24"/>
        <v>1.2107885959870668E-2</v>
      </c>
      <c r="E120">
        <f t="shared" ca="1" si="24"/>
        <v>0.43180946755788208</v>
      </c>
      <c r="F120">
        <f t="shared" ca="1" si="24"/>
        <v>0.57155284415716912</v>
      </c>
      <c r="G120">
        <f t="shared" ca="1" si="24"/>
        <v>2.9870708262311085E-2</v>
      </c>
      <c r="H120">
        <f t="shared" ca="1" si="24"/>
        <v>0.2697096572353388</v>
      </c>
      <c r="I120">
        <f t="shared" ca="1" si="24"/>
        <v>0.28673845663957187</v>
      </c>
      <c r="J120">
        <f t="shared" ca="1" si="24"/>
        <v>0.29376595168074937</v>
      </c>
      <c r="K120">
        <f t="shared" ca="1" si="24"/>
        <v>0.61094414407409436</v>
      </c>
      <c r="L120">
        <f t="shared" ref="L120:U129" ca="1" si="25">RAND()</f>
        <v>0.57930960361919093</v>
      </c>
      <c r="M120">
        <f t="shared" ca="1" si="25"/>
        <v>0.629606759250954</v>
      </c>
      <c r="N120">
        <f t="shared" ca="1" si="25"/>
        <v>0.20694616431720303</v>
      </c>
      <c r="O120">
        <f t="shared" ca="1" si="25"/>
        <v>0.15599181541231211</v>
      </c>
      <c r="P120">
        <f t="shared" ca="1" si="25"/>
        <v>0.46481464869314859</v>
      </c>
      <c r="Q120">
        <f t="shared" ca="1" si="25"/>
        <v>0.85645590954573803</v>
      </c>
      <c r="R120">
        <f t="shared" ca="1" si="25"/>
        <v>0.36357245992358678</v>
      </c>
      <c r="S120">
        <f t="shared" ca="1" si="25"/>
        <v>0.52450384334181077</v>
      </c>
      <c r="T120">
        <f t="shared" ca="1" si="25"/>
        <v>0.53582254117130046</v>
      </c>
      <c r="U120">
        <f t="shared" ca="1" si="25"/>
        <v>0.19940174071287764</v>
      </c>
      <c r="V120">
        <f t="shared" ref="V120:AE129" ca="1" si="26">RAND()</f>
        <v>0.67202811065479207</v>
      </c>
      <c r="W120">
        <f t="shared" ca="1" si="26"/>
        <v>0.83081770706757507</v>
      </c>
      <c r="X120">
        <f t="shared" ca="1" si="26"/>
        <v>0.29382135125822906</v>
      </c>
      <c r="Y120">
        <f t="shared" ca="1" si="26"/>
        <v>0.67458329033206987</v>
      </c>
      <c r="Z120">
        <f t="shared" ca="1" si="26"/>
        <v>0.12009604483151737</v>
      </c>
      <c r="AA120">
        <f t="shared" ca="1" si="26"/>
        <v>0.64167689329445388</v>
      </c>
      <c r="AB120">
        <f t="shared" ca="1" si="26"/>
        <v>0.50824054066727364</v>
      </c>
      <c r="AC120">
        <f t="shared" ca="1" si="26"/>
        <v>0.26599092898285992</v>
      </c>
      <c r="AD120">
        <f t="shared" ca="1" si="26"/>
        <v>0.92496229140912156</v>
      </c>
      <c r="AE120">
        <f t="shared" ca="1" si="26"/>
        <v>0.71985680025368182</v>
      </c>
    </row>
    <row r="121" spans="2:31" x14ac:dyDescent="0.25">
      <c r="B121">
        <f t="shared" ca="1" si="24"/>
        <v>8.1713525078938365E-2</v>
      </c>
      <c r="C121">
        <f t="shared" ca="1" si="24"/>
        <v>3.7864818911015063E-2</v>
      </c>
      <c r="D121">
        <f t="shared" ca="1" si="24"/>
        <v>8.1542260240190512E-2</v>
      </c>
      <c r="E121">
        <f t="shared" ca="1" si="24"/>
        <v>0.40035334642706855</v>
      </c>
      <c r="F121">
        <f t="shared" ca="1" si="24"/>
        <v>0.27952235274884707</v>
      </c>
      <c r="G121">
        <f t="shared" ca="1" si="24"/>
        <v>0.97231118983329079</v>
      </c>
      <c r="H121">
        <f t="shared" ca="1" si="24"/>
        <v>0.50827420671925805</v>
      </c>
      <c r="I121">
        <f t="shared" ca="1" si="24"/>
        <v>0.21416321629230417</v>
      </c>
      <c r="J121">
        <f t="shared" ca="1" si="24"/>
        <v>0.78983839081725815</v>
      </c>
      <c r="K121">
        <f t="shared" ca="1" si="24"/>
        <v>3.3864017044172412E-2</v>
      </c>
      <c r="L121">
        <f t="shared" ca="1" si="25"/>
        <v>0.28539074809256126</v>
      </c>
      <c r="M121">
        <f t="shared" ca="1" si="25"/>
        <v>0.62224560266246742</v>
      </c>
      <c r="N121">
        <f t="shared" ca="1" si="25"/>
        <v>0.49011413487452016</v>
      </c>
      <c r="O121">
        <f t="shared" ca="1" si="25"/>
        <v>0.41689021353577788</v>
      </c>
      <c r="P121">
        <f t="shared" ca="1" si="25"/>
        <v>2.8734911232413785E-2</v>
      </c>
      <c r="Q121">
        <f t="shared" ca="1" si="25"/>
        <v>0.19374986334499872</v>
      </c>
      <c r="R121">
        <f t="shared" ca="1" si="25"/>
        <v>3.3294208620644028E-2</v>
      </c>
      <c r="S121">
        <f t="shared" ca="1" si="25"/>
        <v>0.76782628726286739</v>
      </c>
      <c r="T121">
        <f t="shared" ca="1" si="25"/>
        <v>0.14433932382519732</v>
      </c>
      <c r="U121">
        <f t="shared" ca="1" si="25"/>
        <v>0.66509856555583191</v>
      </c>
      <c r="V121">
        <f t="shared" ca="1" si="26"/>
        <v>0.62849544563339332</v>
      </c>
      <c r="W121">
        <f t="shared" ca="1" si="26"/>
        <v>0.96827381819016733</v>
      </c>
      <c r="X121">
        <f t="shared" ca="1" si="26"/>
        <v>6.4530795928947171E-2</v>
      </c>
      <c r="Y121">
        <f t="shared" ca="1" si="26"/>
        <v>0.69034245023886864</v>
      </c>
      <c r="Z121">
        <f t="shared" ca="1" si="26"/>
        <v>0.93844608649325312</v>
      </c>
      <c r="AA121">
        <f t="shared" ca="1" si="26"/>
        <v>3.8414742985941608E-3</v>
      </c>
      <c r="AB121">
        <f t="shared" ca="1" si="26"/>
        <v>0.17735388600695434</v>
      </c>
      <c r="AC121">
        <f t="shared" ca="1" si="26"/>
        <v>0.11699073687872996</v>
      </c>
      <c r="AD121">
        <f t="shared" ca="1" si="26"/>
        <v>0.90213885182128895</v>
      </c>
      <c r="AE121">
        <f t="shared" ca="1" si="26"/>
        <v>0.29729058261397223</v>
      </c>
    </row>
    <row r="122" spans="2:31" x14ac:dyDescent="0.25">
      <c r="B122">
        <f t="shared" ca="1" si="24"/>
        <v>0.37980714424016027</v>
      </c>
      <c r="C122">
        <f t="shared" ca="1" si="24"/>
        <v>0.34081748092294473</v>
      </c>
      <c r="D122">
        <f t="shared" ca="1" si="24"/>
        <v>0.39376127588645993</v>
      </c>
      <c r="E122">
        <f t="shared" ca="1" si="24"/>
        <v>0.98963266818815665</v>
      </c>
      <c r="F122">
        <f t="shared" ca="1" si="24"/>
        <v>0.74368987940822606</v>
      </c>
      <c r="G122">
        <f t="shared" ca="1" si="24"/>
        <v>0.53808495701857328</v>
      </c>
      <c r="H122">
        <f t="shared" ca="1" si="24"/>
        <v>0.93140482211149767</v>
      </c>
      <c r="I122">
        <f t="shared" ca="1" si="24"/>
        <v>0.50664087952572157</v>
      </c>
      <c r="J122">
        <f t="shared" ca="1" si="24"/>
        <v>0.8258115582811858</v>
      </c>
      <c r="K122">
        <f t="shared" ca="1" si="24"/>
        <v>0.35124880201184006</v>
      </c>
      <c r="L122">
        <f t="shared" ca="1" si="25"/>
        <v>0.60697891475430321</v>
      </c>
      <c r="M122">
        <f t="shared" ca="1" si="25"/>
        <v>0.73326500884988843</v>
      </c>
      <c r="N122">
        <f t="shared" ca="1" si="25"/>
        <v>0.11154891945920475</v>
      </c>
      <c r="O122">
        <f t="shared" ca="1" si="25"/>
        <v>0.68281236349857033</v>
      </c>
      <c r="P122">
        <f t="shared" ca="1" si="25"/>
        <v>7.3869410993126827E-2</v>
      </c>
      <c r="Q122">
        <f t="shared" ca="1" si="25"/>
        <v>0.98135246333479209</v>
      </c>
      <c r="R122">
        <f t="shared" ca="1" si="25"/>
        <v>7.7972714129247001E-2</v>
      </c>
      <c r="S122">
        <f t="shared" ca="1" si="25"/>
        <v>0.15282218162245487</v>
      </c>
      <c r="T122">
        <f t="shared" ca="1" si="25"/>
        <v>0.43426753845653421</v>
      </c>
      <c r="U122">
        <f t="shared" ca="1" si="25"/>
        <v>0.23065094598701319</v>
      </c>
      <c r="V122">
        <f t="shared" ca="1" si="26"/>
        <v>0.31351382995071653</v>
      </c>
      <c r="W122">
        <f t="shared" ca="1" si="26"/>
        <v>0.54751065948782718</v>
      </c>
      <c r="X122">
        <f t="shared" ca="1" si="26"/>
        <v>7.3041053218561025E-2</v>
      </c>
      <c r="Y122">
        <f t="shared" ca="1" si="26"/>
        <v>0.29567882232493825</v>
      </c>
      <c r="Z122">
        <f t="shared" ca="1" si="26"/>
        <v>0.3541476786297042</v>
      </c>
      <c r="AA122">
        <f t="shared" ca="1" si="26"/>
        <v>0.4586236453190744</v>
      </c>
      <c r="AB122">
        <f t="shared" ca="1" si="26"/>
        <v>0.19022984386980135</v>
      </c>
      <c r="AC122">
        <f t="shared" ca="1" si="26"/>
        <v>0.36493013978656652</v>
      </c>
      <c r="AD122">
        <f t="shared" ca="1" si="26"/>
        <v>0.91550286153546345</v>
      </c>
      <c r="AE122">
        <f t="shared" ca="1" si="26"/>
        <v>0.90507119192154928</v>
      </c>
    </row>
    <row r="123" spans="2:31" x14ac:dyDescent="0.25">
      <c r="B123">
        <f t="shared" ca="1" si="24"/>
        <v>0.54950552328601177</v>
      </c>
      <c r="C123">
        <f t="shared" ca="1" si="24"/>
        <v>0.85371532211824519</v>
      </c>
      <c r="D123">
        <f t="shared" ca="1" si="24"/>
        <v>0.83745467756054559</v>
      </c>
      <c r="E123">
        <f t="shared" ca="1" si="24"/>
        <v>0.92369678522325227</v>
      </c>
      <c r="F123">
        <f t="shared" ca="1" si="24"/>
        <v>0.75335631501733258</v>
      </c>
      <c r="G123">
        <f t="shared" ca="1" si="24"/>
        <v>0.28892597793656627</v>
      </c>
      <c r="H123">
        <f t="shared" ca="1" si="24"/>
        <v>0.47154847764768726</v>
      </c>
      <c r="I123">
        <f t="shared" ca="1" si="24"/>
        <v>0.37768661251172464</v>
      </c>
      <c r="J123">
        <f t="shared" ca="1" si="24"/>
        <v>0.49823504323516055</v>
      </c>
      <c r="K123">
        <f t="shared" ca="1" si="24"/>
        <v>0.83609478750058397</v>
      </c>
      <c r="L123">
        <f t="shared" ca="1" si="25"/>
        <v>0.49705984805900627</v>
      </c>
      <c r="M123">
        <f t="shared" ca="1" si="25"/>
        <v>0.5494639784999551</v>
      </c>
      <c r="N123">
        <f t="shared" ca="1" si="25"/>
        <v>0.75443825852545565</v>
      </c>
      <c r="O123">
        <f t="shared" ca="1" si="25"/>
        <v>7.0810621381249828E-3</v>
      </c>
      <c r="P123">
        <f t="shared" ca="1" si="25"/>
        <v>0.25565581448550434</v>
      </c>
      <c r="Q123">
        <f t="shared" ca="1" si="25"/>
        <v>0.63843237234645001</v>
      </c>
      <c r="R123">
        <f t="shared" ca="1" si="25"/>
        <v>0.53512138329827375</v>
      </c>
      <c r="S123">
        <f t="shared" ca="1" si="25"/>
        <v>0.2805543014339984</v>
      </c>
      <c r="T123">
        <f t="shared" ca="1" si="25"/>
        <v>0.18736067888213359</v>
      </c>
      <c r="U123">
        <f t="shared" ca="1" si="25"/>
        <v>0.76376906971580105</v>
      </c>
      <c r="V123">
        <f t="shared" ca="1" si="26"/>
        <v>0.91483071398734506</v>
      </c>
      <c r="W123">
        <f t="shared" ca="1" si="26"/>
        <v>0.69602927438285178</v>
      </c>
      <c r="X123">
        <f t="shared" ca="1" si="26"/>
        <v>0.57015423096165185</v>
      </c>
      <c r="Y123">
        <f t="shared" ca="1" si="26"/>
        <v>7.1108728971689406E-2</v>
      </c>
      <c r="Z123">
        <f t="shared" ca="1" si="26"/>
        <v>0.37774766131035248</v>
      </c>
      <c r="AA123">
        <f t="shared" ca="1" si="26"/>
        <v>6.3146972880695484E-2</v>
      </c>
      <c r="AB123">
        <f t="shared" ca="1" si="26"/>
        <v>0.3842634986226332</v>
      </c>
      <c r="AC123">
        <f t="shared" ca="1" si="26"/>
        <v>0.58223937852546814</v>
      </c>
      <c r="AD123">
        <f t="shared" ca="1" si="26"/>
        <v>5.4105581140263259E-2</v>
      </c>
      <c r="AE123">
        <f t="shared" ca="1" si="26"/>
        <v>8.8569675041354268E-2</v>
      </c>
    </row>
    <row r="124" spans="2:31" x14ac:dyDescent="0.25">
      <c r="B124">
        <f t="shared" ca="1" si="24"/>
        <v>0.22898658412331141</v>
      </c>
      <c r="C124">
        <f t="shared" ca="1" si="24"/>
        <v>0.74035410442766758</v>
      </c>
      <c r="D124">
        <f t="shared" ca="1" si="24"/>
        <v>2.1921420531949565E-3</v>
      </c>
      <c r="E124">
        <f t="shared" ca="1" si="24"/>
        <v>0.77169238011832331</v>
      </c>
      <c r="F124">
        <f t="shared" ca="1" si="24"/>
        <v>0.4765869428143894</v>
      </c>
      <c r="G124">
        <f t="shared" ca="1" si="24"/>
        <v>0.69517007025178845</v>
      </c>
      <c r="H124">
        <f t="shared" ca="1" si="24"/>
        <v>0.56720128735060094</v>
      </c>
      <c r="I124">
        <f t="shared" ca="1" si="24"/>
        <v>0.15470480340976994</v>
      </c>
      <c r="J124">
        <f t="shared" ca="1" si="24"/>
        <v>2.0053291701803255E-2</v>
      </c>
      <c r="K124">
        <f t="shared" ca="1" si="24"/>
        <v>0.40737284658300599</v>
      </c>
      <c r="L124">
        <f t="shared" ca="1" si="25"/>
        <v>0.96998228753147164</v>
      </c>
      <c r="M124">
        <f t="shared" ca="1" si="25"/>
        <v>0.3243823088572988</v>
      </c>
      <c r="N124">
        <f t="shared" ca="1" si="25"/>
        <v>0.57897495726594617</v>
      </c>
      <c r="O124">
        <f t="shared" ca="1" si="25"/>
        <v>0.55303611118595519</v>
      </c>
      <c r="P124">
        <f t="shared" ca="1" si="25"/>
        <v>0.67715524988404296</v>
      </c>
      <c r="Q124">
        <f t="shared" ca="1" si="25"/>
        <v>0.20053618045513533</v>
      </c>
      <c r="R124">
        <f t="shared" ca="1" si="25"/>
        <v>0.33631903158338816</v>
      </c>
      <c r="S124">
        <f t="shared" ca="1" si="25"/>
        <v>0.32452143285119472</v>
      </c>
      <c r="T124">
        <f t="shared" ca="1" si="25"/>
        <v>0.78374027028132076</v>
      </c>
      <c r="U124">
        <f t="shared" ca="1" si="25"/>
        <v>0.63746791704208139</v>
      </c>
      <c r="V124">
        <f t="shared" ca="1" si="26"/>
        <v>0.51312759809765218</v>
      </c>
      <c r="W124">
        <f t="shared" ca="1" si="26"/>
        <v>0.6616741472964156</v>
      </c>
      <c r="X124">
        <f t="shared" ca="1" si="26"/>
        <v>0.44725082447279263</v>
      </c>
      <c r="Y124">
        <f t="shared" ca="1" si="26"/>
        <v>0.77723611891095334</v>
      </c>
      <c r="Z124">
        <f t="shared" ca="1" si="26"/>
        <v>0.536255565534967</v>
      </c>
      <c r="AA124">
        <f t="shared" ca="1" si="26"/>
        <v>0.60872873725338916</v>
      </c>
      <c r="AB124">
        <f t="shared" ca="1" si="26"/>
        <v>0.6127071990364783</v>
      </c>
      <c r="AC124">
        <f t="shared" ca="1" si="26"/>
        <v>0.75902671624061058</v>
      </c>
      <c r="AD124">
        <f t="shared" ca="1" si="26"/>
        <v>0.2367933713182202</v>
      </c>
      <c r="AE124">
        <f t="shared" ca="1" si="26"/>
        <v>0.44517110949713046</v>
      </c>
    </row>
    <row r="125" spans="2:31" x14ac:dyDescent="0.25">
      <c r="B125">
        <f t="shared" ca="1" si="24"/>
        <v>0.39468830507173375</v>
      </c>
      <c r="C125">
        <f t="shared" ca="1" si="24"/>
        <v>7.6385639069857625E-2</v>
      </c>
      <c r="D125">
        <f t="shared" ca="1" si="24"/>
        <v>0.68942725370523061</v>
      </c>
      <c r="E125">
        <f t="shared" ca="1" si="24"/>
        <v>0.10838795440929694</v>
      </c>
      <c r="F125">
        <f t="shared" ca="1" si="24"/>
        <v>0.88727187261525398</v>
      </c>
      <c r="G125">
        <f t="shared" ca="1" si="24"/>
        <v>2.9190097227636214E-2</v>
      </c>
      <c r="H125">
        <f t="shared" ca="1" si="24"/>
        <v>0.28875041880635655</v>
      </c>
      <c r="I125">
        <f t="shared" ca="1" si="24"/>
        <v>0.52693996776487184</v>
      </c>
      <c r="J125">
        <f t="shared" ca="1" si="24"/>
        <v>0.34958920812216321</v>
      </c>
      <c r="K125">
        <f t="shared" ca="1" si="24"/>
        <v>0.18186928644823563</v>
      </c>
      <c r="L125">
        <f t="shared" ca="1" si="25"/>
        <v>0.48833830997723737</v>
      </c>
      <c r="M125">
        <f t="shared" ca="1" si="25"/>
        <v>0.21915049499134276</v>
      </c>
      <c r="N125">
        <f t="shared" ca="1" si="25"/>
        <v>0.35169614331483467</v>
      </c>
      <c r="O125">
        <f t="shared" ca="1" si="25"/>
        <v>0.66847982579608134</v>
      </c>
      <c r="P125">
        <f t="shared" ca="1" si="25"/>
        <v>0.68154537754055555</v>
      </c>
      <c r="Q125">
        <f t="shared" ca="1" si="25"/>
        <v>0.75119338340062525</v>
      </c>
      <c r="R125">
        <f t="shared" ca="1" si="25"/>
        <v>0.34360450731935654</v>
      </c>
      <c r="S125">
        <f t="shared" ca="1" si="25"/>
        <v>0.14694351669965577</v>
      </c>
      <c r="T125">
        <f t="shared" ca="1" si="25"/>
        <v>0.9390016919373485</v>
      </c>
      <c r="U125">
        <f t="shared" ca="1" si="25"/>
        <v>0.87961792838732689</v>
      </c>
      <c r="V125">
        <f t="shared" ca="1" si="26"/>
        <v>3.4789562257243389E-2</v>
      </c>
      <c r="W125">
        <f t="shared" ca="1" si="26"/>
        <v>0.56988325654844285</v>
      </c>
      <c r="X125">
        <f t="shared" ca="1" si="26"/>
        <v>0.96450041301868938</v>
      </c>
      <c r="Y125">
        <f t="shared" ca="1" si="26"/>
        <v>2.0237569841464076E-2</v>
      </c>
      <c r="Z125">
        <f t="shared" ca="1" si="26"/>
        <v>0.5090936677089748</v>
      </c>
      <c r="AA125">
        <f t="shared" ca="1" si="26"/>
        <v>0.40467343108315945</v>
      </c>
      <c r="AB125">
        <f t="shared" ca="1" si="26"/>
        <v>0.13961850589869496</v>
      </c>
      <c r="AC125">
        <f t="shared" ca="1" si="26"/>
        <v>0.64524267299724047</v>
      </c>
      <c r="AD125">
        <f t="shared" ca="1" si="26"/>
        <v>0.40804744075684729</v>
      </c>
      <c r="AE125">
        <f t="shared" ca="1" si="26"/>
        <v>0.50933680077800192</v>
      </c>
    </row>
    <row r="126" spans="2:31" x14ac:dyDescent="0.25">
      <c r="B126">
        <f t="shared" ca="1" si="24"/>
        <v>7.599002238069219E-2</v>
      </c>
      <c r="C126">
        <f t="shared" ca="1" si="24"/>
        <v>0.2548482499768232</v>
      </c>
      <c r="D126">
        <f t="shared" ca="1" si="24"/>
        <v>0.68079050211281711</v>
      </c>
      <c r="E126">
        <f t="shared" ca="1" si="24"/>
        <v>0.54072594068853608</v>
      </c>
      <c r="F126">
        <f t="shared" ca="1" si="24"/>
        <v>0.61463490468798376</v>
      </c>
      <c r="G126">
        <f t="shared" ca="1" si="24"/>
        <v>0.69559141715758965</v>
      </c>
      <c r="H126">
        <f t="shared" ca="1" si="24"/>
        <v>0.90087407233653982</v>
      </c>
      <c r="I126">
        <f t="shared" ca="1" si="24"/>
        <v>9.456160748114617E-2</v>
      </c>
      <c r="J126">
        <f t="shared" ca="1" si="24"/>
        <v>0.37683364571912037</v>
      </c>
      <c r="K126">
        <f t="shared" ca="1" si="24"/>
        <v>0.98321611919822005</v>
      </c>
      <c r="L126">
        <f t="shared" ca="1" si="25"/>
        <v>0.31939434773640141</v>
      </c>
      <c r="M126">
        <f t="shared" ca="1" si="25"/>
        <v>0.90154852533832974</v>
      </c>
      <c r="N126">
        <f t="shared" ca="1" si="25"/>
        <v>1.8703820540203475E-2</v>
      </c>
      <c r="O126">
        <f t="shared" ca="1" si="25"/>
        <v>0.40105970642709909</v>
      </c>
      <c r="P126">
        <f t="shared" ca="1" si="25"/>
        <v>0.9431004717143292</v>
      </c>
      <c r="Q126">
        <f t="shared" ca="1" si="25"/>
        <v>0.67464940163646414</v>
      </c>
      <c r="R126">
        <f t="shared" ca="1" si="25"/>
        <v>0.75842208760835317</v>
      </c>
      <c r="S126">
        <f t="shared" ca="1" si="25"/>
        <v>0.13649802414088263</v>
      </c>
      <c r="T126">
        <f t="shared" ca="1" si="25"/>
        <v>0.51470575002791374</v>
      </c>
      <c r="U126">
        <f t="shared" ca="1" si="25"/>
        <v>0.33431456865390774</v>
      </c>
      <c r="V126">
        <f t="shared" ca="1" si="26"/>
        <v>0.29784370100485225</v>
      </c>
      <c r="W126">
        <f t="shared" ca="1" si="26"/>
        <v>0.57164102603614753</v>
      </c>
      <c r="X126">
        <f t="shared" ca="1" si="26"/>
        <v>0.60028106241992019</v>
      </c>
      <c r="Y126">
        <f t="shared" ca="1" si="26"/>
        <v>0.61433550087184807</v>
      </c>
      <c r="Z126">
        <f t="shared" ca="1" si="26"/>
        <v>0.26009601960094408</v>
      </c>
      <c r="AA126">
        <f t="shared" ca="1" si="26"/>
        <v>0.32125534762443753</v>
      </c>
      <c r="AB126">
        <f t="shared" ca="1" si="26"/>
        <v>0.82151613159022752</v>
      </c>
      <c r="AC126">
        <f t="shared" ca="1" si="26"/>
        <v>0.8380623347043672</v>
      </c>
      <c r="AD126">
        <f t="shared" ca="1" si="26"/>
        <v>0.91697655384733778</v>
      </c>
      <c r="AE126">
        <f t="shared" ca="1" si="26"/>
        <v>0.63259399751082857</v>
      </c>
    </row>
    <row r="127" spans="2:31" x14ac:dyDescent="0.25">
      <c r="B127">
        <f t="shared" ca="1" si="24"/>
        <v>0.66891571805289796</v>
      </c>
      <c r="C127">
        <f t="shared" ca="1" si="24"/>
        <v>4.5255838378785551E-2</v>
      </c>
      <c r="D127">
        <f t="shared" ca="1" si="24"/>
        <v>0.74430647885534862</v>
      </c>
      <c r="E127">
        <f t="shared" ca="1" si="24"/>
        <v>0.40367915481914829</v>
      </c>
      <c r="F127">
        <f t="shared" ca="1" si="24"/>
        <v>0.30620021913805306</v>
      </c>
      <c r="G127">
        <f t="shared" ca="1" si="24"/>
        <v>0.56033956554517239</v>
      </c>
      <c r="H127">
        <f t="shared" ca="1" si="24"/>
        <v>0.79486294802622393</v>
      </c>
      <c r="I127">
        <f t="shared" ca="1" si="24"/>
        <v>0.24636834700621385</v>
      </c>
      <c r="J127">
        <f t="shared" ca="1" si="24"/>
        <v>3.7710051264643329E-3</v>
      </c>
      <c r="K127">
        <f t="shared" ca="1" si="24"/>
        <v>0.15138910945984385</v>
      </c>
      <c r="L127">
        <f t="shared" ca="1" si="25"/>
        <v>0.42703798616326849</v>
      </c>
      <c r="M127">
        <f t="shared" ca="1" si="25"/>
        <v>0.20081618073375046</v>
      </c>
      <c r="N127">
        <f t="shared" ca="1" si="25"/>
        <v>5.0197483879516724E-2</v>
      </c>
      <c r="O127">
        <f t="shared" ca="1" si="25"/>
        <v>0.81334272176803579</v>
      </c>
      <c r="P127">
        <f t="shared" ca="1" si="25"/>
        <v>3.1931780442090218E-2</v>
      </c>
      <c r="Q127">
        <f t="shared" ca="1" si="25"/>
        <v>0.16860000048675716</v>
      </c>
      <c r="R127">
        <f t="shared" ca="1" si="25"/>
        <v>0.30597263751150461</v>
      </c>
      <c r="S127">
        <f t="shared" ca="1" si="25"/>
        <v>0.68273033760691493</v>
      </c>
      <c r="T127">
        <f t="shared" ca="1" si="25"/>
        <v>0.20430418524973087</v>
      </c>
      <c r="U127">
        <f t="shared" ca="1" si="25"/>
        <v>9.947998953113224E-2</v>
      </c>
      <c r="V127">
        <f t="shared" ca="1" si="26"/>
        <v>0.42092334314118024</v>
      </c>
      <c r="W127">
        <f t="shared" ca="1" si="26"/>
        <v>8.0155747514829567E-2</v>
      </c>
      <c r="X127">
        <f t="shared" ca="1" si="26"/>
        <v>0.72567649208303786</v>
      </c>
      <c r="Y127">
        <f t="shared" ca="1" si="26"/>
        <v>0.18567501776724193</v>
      </c>
      <c r="Z127">
        <f t="shared" ca="1" si="26"/>
        <v>0.14682561327947941</v>
      </c>
      <c r="AA127">
        <f t="shared" ca="1" si="26"/>
        <v>0.64819626296846344</v>
      </c>
      <c r="AB127">
        <f t="shared" ca="1" si="26"/>
        <v>0.58399723747713761</v>
      </c>
      <c r="AC127">
        <f t="shared" ca="1" si="26"/>
        <v>0.80382574791136108</v>
      </c>
      <c r="AD127">
        <f t="shared" ca="1" si="26"/>
        <v>0.4925763668412495</v>
      </c>
      <c r="AE127">
        <f t="shared" ca="1" si="26"/>
        <v>0.47360566636461066</v>
      </c>
    </row>
    <row r="128" spans="2:31" x14ac:dyDescent="0.25">
      <c r="B128">
        <f t="shared" ca="1" si="24"/>
        <v>0.99585197827780925</v>
      </c>
      <c r="C128">
        <f t="shared" ca="1" si="24"/>
        <v>0.41470161134082861</v>
      </c>
      <c r="D128">
        <f t="shared" ca="1" si="24"/>
        <v>0.84005736428177791</v>
      </c>
      <c r="E128">
        <f t="shared" ca="1" si="24"/>
        <v>0.78796749112761244</v>
      </c>
      <c r="F128">
        <f t="shared" ca="1" si="24"/>
        <v>0.5081536137349687</v>
      </c>
      <c r="G128">
        <f t="shared" ca="1" si="24"/>
        <v>0.85717308080783372</v>
      </c>
      <c r="H128">
        <f t="shared" ca="1" si="24"/>
        <v>0.70070724428070541</v>
      </c>
      <c r="I128">
        <f t="shared" ca="1" si="24"/>
        <v>0.92470108749050817</v>
      </c>
      <c r="J128">
        <f t="shared" ca="1" si="24"/>
        <v>6.8090151113683994E-2</v>
      </c>
      <c r="K128">
        <f t="shared" ca="1" si="24"/>
        <v>0.51469878455871232</v>
      </c>
      <c r="L128">
        <f t="shared" ca="1" si="25"/>
        <v>0.21884771120909874</v>
      </c>
      <c r="M128">
        <f t="shared" ca="1" si="25"/>
        <v>0.3511869993596588</v>
      </c>
      <c r="N128">
        <f t="shared" ca="1" si="25"/>
        <v>0.75075245494342324</v>
      </c>
      <c r="O128">
        <f t="shared" ca="1" si="25"/>
        <v>0.26947759143212946</v>
      </c>
      <c r="P128">
        <f t="shared" ca="1" si="25"/>
        <v>0.15803463502611059</v>
      </c>
      <c r="Q128">
        <f t="shared" ca="1" si="25"/>
        <v>0.73240471516495531</v>
      </c>
      <c r="R128">
        <f t="shared" ca="1" si="25"/>
        <v>7.5401799991361873E-2</v>
      </c>
      <c r="S128">
        <f t="shared" ca="1" si="25"/>
        <v>0.12777355409835978</v>
      </c>
      <c r="T128">
        <f t="shared" ca="1" si="25"/>
        <v>0.15506735022442708</v>
      </c>
      <c r="U128">
        <f t="shared" ca="1" si="25"/>
        <v>0.70297767440690606</v>
      </c>
      <c r="V128">
        <f t="shared" ca="1" si="26"/>
        <v>0.71484488857289552</v>
      </c>
      <c r="W128">
        <f t="shared" ca="1" si="26"/>
        <v>0.86910737377951053</v>
      </c>
      <c r="X128">
        <f t="shared" ca="1" si="26"/>
        <v>0.41743791674715197</v>
      </c>
      <c r="Y128">
        <f t="shared" ca="1" si="26"/>
        <v>5.826352824730141E-2</v>
      </c>
      <c r="Z128">
        <f t="shared" ca="1" si="26"/>
        <v>0.17929405727810277</v>
      </c>
      <c r="AA128">
        <f t="shared" ca="1" si="26"/>
        <v>0.64921779524053336</v>
      </c>
      <c r="AB128">
        <f t="shared" ca="1" si="26"/>
        <v>0.36507869776959989</v>
      </c>
      <c r="AC128">
        <f t="shared" ca="1" si="26"/>
        <v>0.86896993704284387</v>
      </c>
      <c r="AD128">
        <f t="shared" ca="1" si="26"/>
        <v>0.27366435627095437</v>
      </c>
      <c r="AE128">
        <f t="shared" ca="1" si="26"/>
        <v>1.5381563726328373E-2</v>
      </c>
    </row>
    <row r="129" spans="2:31" x14ac:dyDescent="0.25">
      <c r="B129">
        <f t="shared" ca="1" si="24"/>
        <v>0.31410284640705899</v>
      </c>
      <c r="C129">
        <f t="shared" ca="1" si="24"/>
        <v>0.1765708966343964</v>
      </c>
      <c r="D129">
        <f t="shared" ca="1" si="24"/>
        <v>0.35403372812306633</v>
      </c>
      <c r="E129">
        <f t="shared" ca="1" si="24"/>
        <v>0.37319445135201335</v>
      </c>
      <c r="F129">
        <f t="shared" ca="1" si="24"/>
        <v>0.80166600829359047</v>
      </c>
      <c r="G129">
        <f t="shared" ca="1" si="24"/>
        <v>0.31886674870260601</v>
      </c>
      <c r="H129">
        <f t="shared" ca="1" si="24"/>
        <v>0.4192146970521029</v>
      </c>
      <c r="I129">
        <f t="shared" ca="1" si="24"/>
        <v>0.43388737274178313</v>
      </c>
      <c r="J129">
        <f t="shared" ca="1" si="24"/>
        <v>0.18218333778360063</v>
      </c>
      <c r="K129">
        <f t="shared" ca="1" si="24"/>
        <v>0.38407197396780202</v>
      </c>
      <c r="L129">
        <f t="shared" ca="1" si="25"/>
        <v>0.856447688114649</v>
      </c>
      <c r="M129">
        <f t="shared" ca="1" si="25"/>
        <v>0.73410499141514252</v>
      </c>
      <c r="N129">
        <f t="shared" ca="1" si="25"/>
        <v>0.12936796436120712</v>
      </c>
      <c r="O129">
        <f t="shared" ca="1" si="25"/>
        <v>0.74899888412222393</v>
      </c>
      <c r="P129">
        <f t="shared" ca="1" si="25"/>
        <v>0.34492797799451402</v>
      </c>
      <c r="Q129">
        <f t="shared" ca="1" si="25"/>
        <v>0.72336153151186178</v>
      </c>
      <c r="R129">
        <f t="shared" ca="1" si="25"/>
        <v>0.58522676250193584</v>
      </c>
      <c r="S129">
        <f t="shared" ca="1" si="25"/>
        <v>0.9735641889586093</v>
      </c>
      <c r="T129">
        <f t="shared" ca="1" si="25"/>
        <v>0.60765321629049573</v>
      </c>
      <c r="U129">
        <f t="shared" ca="1" si="25"/>
        <v>0.5572137589060473</v>
      </c>
      <c r="V129">
        <f t="shared" ca="1" si="26"/>
        <v>0.58480255439964424</v>
      </c>
      <c r="W129">
        <f t="shared" ca="1" si="26"/>
        <v>0.46933850682765499</v>
      </c>
      <c r="X129">
        <f t="shared" ca="1" si="26"/>
        <v>0.63723225857925136</v>
      </c>
      <c r="Y129">
        <f t="shared" ca="1" si="26"/>
        <v>0.99566499391697172</v>
      </c>
      <c r="Z129">
        <f t="shared" ca="1" si="26"/>
        <v>0.33161433031197607</v>
      </c>
      <c r="AA129">
        <f t="shared" ca="1" si="26"/>
        <v>0.80237453287142979</v>
      </c>
      <c r="AB129">
        <f t="shared" ca="1" si="26"/>
        <v>0.12509836549565945</v>
      </c>
      <c r="AC129">
        <f t="shared" ca="1" si="26"/>
        <v>0.65450705339227122</v>
      </c>
      <c r="AD129">
        <f t="shared" ca="1" si="26"/>
        <v>0.50661268506805746</v>
      </c>
      <c r="AE129">
        <f t="shared" ca="1" si="26"/>
        <v>3.2002371009578257E-2</v>
      </c>
    </row>
    <row r="130" spans="2:31" x14ac:dyDescent="0.25">
      <c r="B130">
        <f t="shared" ref="B130:K139" ca="1" si="27">RAND()</f>
        <v>0.32978522302932589</v>
      </c>
      <c r="C130">
        <f t="shared" ca="1" si="27"/>
        <v>0.69596970351522547</v>
      </c>
      <c r="D130">
        <f t="shared" ca="1" si="27"/>
        <v>0.70333821837934174</v>
      </c>
      <c r="E130">
        <f t="shared" ca="1" si="27"/>
        <v>0.94934243063011703</v>
      </c>
      <c r="F130">
        <f t="shared" ca="1" si="27"/>
        <v>0.57852947922112108</v>
      </c>
      <c r="G130">
        <f t="shared" ca="1" si="27"/>
        <v>0.56596753919959486</v>
      </c>
      <c r="H130">
        <f t="shared" ca="1" si="27"/>
        <v>0.80433302520509109</v>
      </c>
      <c r="I130">
        <f t="shared" ca="1" si="27"/>
        <v>0.81759423745292792</v>
      </c>
      <c r="J130">
        <f t="shared" ca="1" si="27"/>
        <v>0.13792956595432776</v>
      </c>
      <c r="K130">
        <f t="shared" ca="1" si="27"/>
        <v>2.2597149227772562E-2</v>
      </c>
      <c r="L130">
        <f t="shared" ref="L130:U139" ca="1" si="28">RAND()</f>
        <v>0.79277174118208205</v>
      </c>
      <c r="M130">
        <f t="shared" ca="1" si="28"/>
        <v>0.84101226399971307</v>
      </c>
      <c r="N130">
        <f t="shared" ca="1" si="28"/>
        <v>3.1629129952550628E-2</v>
      </c>
      <c r="O130">
        <f t="shared" ca="1" si="28"/>
        <v>0.5830180533682876</v>
      </c>
      <c r="P130">
        <f t="shared" ca="1" si="28"/>
        <v>0.64864796772766198</v>
      </c>
      <c r="Q130">
        <f t="shared" ca="1" si="28"/>
        <v>0.50253918348108417</v>
      </c>
      <c r="R130">
        <f t="shared" ca="1" si="28"/>
        <v>0.81206508626244589</v>
      </c>
      <c r="S130">
        <f t="shared" ca="1" si="28"/>
        <v>0.39503113105450183</v>
      </c>
      <c r="T130">
        <f t="shared" ca="1" si="28"/>
        <v>0.43368126505763716</v>
      </c>
      <c r="U130">
        <f t="shared" ca="1" si="28"/>
        <v>0.36352941189950694</v>
      </c>
      <c r="V130">
        <f t="shared" ref="V130:AE139" ca="1" si="29">RAND()</f>
        <v>0.17952878550166984</v>
      </c>
      <c r="W130">
        <f t="shared" ca="1" si="29"/>
        <v>0.67772815413761345</v>
      </c>
      <c r="X130">
        <f t="shared" ca="1" si="29"/>
        <v>0.40082134213971465</v>
      </c>
      <c r="Y130">
        <f t="shared" ca="1" si="29"/>
        <v>0.12424289729580895</v>
      </c>
      <c r="Z130">
        <f t="shared" ca="1" si="29"/>
        <v>0.88167324263285773</v>
      </c>
      <c r="AA130">
        <f t="shared" ca="1" si="29"/>
        <v>0.19658592263951052</v>
      </c>
      <c r="AB130">
        <f t="shared" ca="1" si="29"/>
        <v>2.3315880146893342E-2</v>
      </c>
      <c r="AC130">
        <f t="shared" ca="1" si="29"/>
        <v>0.75173729649528021</v>
      </c>
      <c r="AD130">
        <f t="shared" ca="1" si="29"/>
        <v>0.83500055089059111</v>
      </c>
      <c r="AE130">
        <f t="shared" ca="1" si="29"/>
        <v>0.17743851680591494</v>
      </c>
    </row>
    <row r="131" spans="2:31" x14ac:dyDescent="0.25">
      <c r="B131">
        <f t="shared" ca="1" si="27"/>
        <v>0.50778598019721066</v>
      </c>
      <c r="C131">
        <f t="shared" ca="1" si="27"/>
        <v>0.95339542398739408</v>
      </c>
      <c r="D131">
        <f t="shared" ca="1" si="27"/>
        <v>0.80203055375460619</v>
      </c>
      <c r="E131">
        <f t="shared" ca="1" si="27"/>
        <v>0.27569399282697837</v>
      </c>
      <c r="F131">
        <f t="shared" ca="1" si="27"/>
        <v>0.59668713644158711</v>
      </c>
      <c r="G131">
        <f t="shared" ca="1" si="27"/>
        <v>0.69681146116856141</v>
      </c>
      <c r="H131">
        <f t="shared" ca="1" si="27"/>
        <v>0.73266322008564999</v>
      </c>
      <c r="I131">
        <f t="shared" ca="1" si="27"/>
        <v>6.0739368314844278E-2</v>
      </c>
      <c r="J131">
        <f t="shared" ca="1" si="27"/>
        <v>0.92382134328157162</v>
      </c>
      <c r="K131">
        <f t="shared" ca="1" si="27"/>
        <v>0.12073235865423904</v>
      </c>
      <c r="L131">
        <f t="shared" ca="1" si="28"/>
        <v>0.9637419209203395</v>
      </c>
      <c r="M131">
        <f t="shared" ca="1" si="28"/>
        <v>0.32845457844628045</v>
      </c>
      <c r="N131">
        <f t="shared" ca="1" si="28"/>
        <v>0.71908330389761188</v>
      </c>
      <c r="O131">
        <f t="shared" ca="1" si="28"/>
        <v>0.17355745405802847</v>
      </c>
      <c r="P131">
        <f t="shared" ca="1" si="28"/>
        <v>0.27807374304592791</v>
      </c>
      <c r="Q131">
        <f t="shared" ca="1" si="28"/>
        <v>0.87303398296945789</v>
      </c>
      <c r="R131">
        <f t="shared" ca="1" si="28"/>
        <v>2.3792048364012774E-2</v>
      </c>
      <c r="S131">
        <f t="shared" ca="1" si="28"/>
        <v>8.2253585688663478E-2</v>
      </c>
      <c r="T131">
        <f t="shared" ca="1" si="28"/>
        <v>0.81069859755479978</v>
      </c>
      <c r="U131">
        <f t="shared" ca="1" si="28"/>
        <v>0.71251393662534923</v>
      </c>
      <c r="V131">
        <f t="shared" ca="1" si="29"/>
        <v>0.97653000579743665</v>
      </c>
      <c r="W131">
        <f t="shared" ca="1" si="29"/>
        <v>0.21502547632683</v>
      </c>
      <c r="X131">
        <f t="shared" ca="1" si="29"/>
        <v>0.2537423580568503</v>
      </c>
      <c r="Y131">
        <f t="shared" ca="1" si="29"/>
        <v>0.21892296256573229</v>
      </c>
      <c r="Z131">
        <f t="shared" ca="1" si="29"/>
        <v>0.29864653252851703</v>
      </c>
      <c r="AA131">
        <f t="shared" ca="1" si="29"/>
        <v>0.70798160264051813</v>
      </c>
      <c r="AB131">
        <f t="shared" ca="1" si="29"/>
        <v>0.81900994344798295</v>
      </c>
      <c r="AC131">
        <f t="shared" ca="1" si="29"/>
        <v>0.36397593757697261</v>
      </c>
      <c r="AD131">
        <f t="shared" ca="1" si="29"/>
        <v>6.6340137396982968E-3</v>
      </c>
      <c r="AE131">
        <f t="shared" ca="1" si="29"/>
        <v>0.87667195876323589</v>
      </c>
    </row>
    <row r="132" spans="2:31" x14ac:dyDescent="0.25">
      <c r="B132">
        <f t="shared" ca="1" si="27"/>
        <v>0.94396348080223635</v>
      </c>
      <c r="C132">
        <f t="shared" ca="1" si="27"/>
        <v>0.72759725450369639</v>
      </c>
      <c r="D132">
        <f t="shared" ca="1" si="27"/>
        <v>0.28087936770741306</v>
      </c>
      <c r="E132">
        <f t="shared" ca="1" si="27"/>
        <v>0.81509719502776778</v>
      </c>
      <c r="F132">
        <f t="shared" ca="1" si="27"/>
        <v>4.0688704836068401E-2</v>
      </c>
      <c r="G132">
        <f t="shared" ca="1" si="27"/>
        <v>2.9511186407171985E-2</v>
      </c>
      <c r="H132">
        <f t="shared" ca="1" si="27"/>
        <v>0.35208412424258295</v>
      </c>
      <c r="I132">
        <f t="shared" ca="1" si="27"/>
        <v>0.89992269189738749</v>
      </c>
      <c r="J132">
        <f t="shared" ca="1" si="27"/>
        <v>0.70091524240829828</v>
      </c>
      <c r="K132">
        <f t="shared" ca="1" si="27"/>
        <v>0.26183582000228167</v>
      </c>
      <c r="L132">
        <f t="shared" ca="1" si="28"/>
        <v>0.8980806953283782</v>
      </c>
      <c r="M132">
        <f t="shared" ca="1" si="28"/>
        <v>0.98805485731547993</v>
      </c>
      <c r="N132">
        <f t="shared" ca="1" si="28"/>
        <v>0.68677087138349613</v>
      </c>
      <c r="O132">
        <f t="shared" ca="1" si="28"/>
        <v>0.47097805150915217</v>
      </c>
      <c r="P132">
        <f t="shared" ca="1" si="28"/>
        <v>0.92549227686096214</v>
      </c>
      <c r="Q132">
        <f t="shared" ca="1" si="28"/>
        <v>0.25686937840106516</v>
      </c>
      <c r="R132">
        <f t="shared" ca="1" si="28"/>
        <v>0.68669642015868049</v>
      </c>
      <c r="S132">
        <f t="shared" ca="1" si="28"/>
        <v>8.5884876226469675E-2</v>
      </c>
      <c r="T132">
        <f t="shared" ca="1" si="28"/>
        <v>0.13520767313677085</v>
      </c>
      <c r="U132">
        <f t="shared" ca="1" si="28"/>
        <v>0.29558332966837764</v>
      </c>
      <c r="V132">
        <f t="shared" ca="1" si="29"/>
        <v>0.46605073376740336</v>
      </c>
      <c r="W132">
        <f t="shared" ca="1" si="29"/>
        <v>0.6013903598140482</v>
      </c>
      <c r="X132">
        <f t="shared" ca="1" si="29"/>
        <v>0.87775074466549374</v>
      </c>
      <c r="Y132">
        <f t="shared" ca="1" si="29"/>
        <v>2.2570657137222838E-2</v>
      </c>
      <c r="Z132">
        <f t="shared" ca="1" si="29"/>
        <v>0.66040232600113402</v>
      </c>
      <c r="AA132">
        <f t="shared" ca="1" si="29"/>
        <v>0.61169423432705439</v>
      </c>
      <c r="AB132">
        <f t="shared" ca="1" si="29"/>
        <v>0.29746465403058009</v>
      </c>
      <c r="AC132">
        <f t="shared" ca="1" si="29"/>
        <v>0.23684819648243871</v>
      </c>
      <c r="AD132">
        <f t="shared" ca="1" si="29"/>
        <v>0.1795158864877795</v>
      </c>
      <c r="AE132">
        <f t="shared" ca="1" si="29"/>
        <v>0.41940415323149249</v>
      </c>
    </row>
    <row r="133" spans="2:31" x14ac:dyDescent="0.25">
      <c r="B133">
        <f t="shared" ca="1" si="27"/>
        <v>0.90451156472388061</v>
      </c>
      <c r="C133">
        <f t="shared" ca="1" si="27"/>
        <v>2.6748109618646154E-2</v>
      </c>
      <c r="D133">
        <f t="shared" ca="1" si="27"/>
        <v>0.60938961624168808</v>
      </c>
      <c r="E133">
        <f t="shared" ca="1" si="27"/>
        <v>0.13760289813829973</v>
      </c>
      <c r="F133">
        <f t="shared" ca="1" si="27"/>
        <v>0.21819837856614788</v>
      </c>
      <c r="G133">
        <f t="shared" ca="1" si="27"/>
        <v>0.49210944622528929</v>
      </c>
      <c r="H133">
        <f t="shared" ca="1" si="27"/>
        <v>0.4537502069490098</v>
      </c>
      <c r="I133">
        <f t="shared" ca="1" si="27"/>
        <v>0.2118157441408155</v>
      </c>
      <c r="J133">
        <f t="shared" ca="1" si="27"/>
        <v>0.22838819761166285</v>
      </c>
      <c r="K133">
        <f t="shared" ca="1" si="27"/>
        <v>0.57733602089375946</v>
      </c>
      <c r="L133">
        <f t="shared" ca="1" si="28"/>
        <v>0.75983769565430137</v>
      </c>
      <c r="M133">
        <f t="shared" ca="1" si="28"/>
        <v>0.61251894009730723</v>
      </c>
      <c r="N133">
        <f t="shared" ca="1" si="28"/>
        <v>0.95330426554730652</v>
      </c>
      <c r="O133">
        <f t="shared" ca="1" si="28"/>
        <v>0.40970797039665485</v>
      </c>
      <c r="P133">
        <f t="shared" ca="1" si="28"/>
        <v>0.28003241838615178</v>
      </c>
      <c r="Q133">
        <f t="shared" ca="1" si="28"/>
        <v>0.68588419768031628</v>
      </c>
      <c r="R133">
        <f t="shared" ca="1" si="28"/>
        <v>0.89914209929718769</v>
      </c>
      <c r="S133">
        <f t="shared" ca="1" si="28"/>
        <v>0.68553994655323258</v>
      </c>
      <c r="T133">
        <f t="shared" ca="1" si="28"/>
        <v>0.97387987098529205</v>
      </c>
      <c r="U133">
        <f t="shared" ca="1" si="28"/>
        <v>0.82769194103156352</v>
      </c>
      <c r="V133">
        <f t="shared" ca="1" si="29"/>
        <v>0.73552758017931286</v>
      </c>
      <c r="W133">
        <f t="shared" ca="1" si="29"/>
        <v>0.69926934126669171</v>
      </c>
      <c r="X133">
        <f t="shared" ca="1" si="29"/>
        <v>0.20226941679475274</v>
      </c>
      <c r="Y133">
        <f t="shared" ca="1" si="29"/>
        <v>0.96721219248720036</v>
      </c>
      <c r="Z133">
        <f t="shared" ca="1" si="29"/>
        <v>0.56651622901868315</v>
      </c>
      <c r="AA133">
        <f t="shared" ca="1" si="29"/>
        <v>0.88019093668964654</v>
      </c>
      <c r="AB133">
        <f t="shared" ca="1" si="29"/>
        <v>0.60570907890608794</v>
      </c>
      <c r="AC133">
        <f t="shared" ca="1" si="29"/>
        <v>0.71178030567955464</v>
      </c>
      <c r="AD133">
        <f t="shared" ca="1" si="29"/>
        <v>0.6083393191432318</v>
      </c>
      <c r="AE133">
        <f t="shared" ca="1" si="29"/>
        <v>0.57299633563986796</v>
      </c>
    </row>
    <row r="134" spans="2:31" x14ac:dyDescent="0.25">
      <c r="B134">
        <f t="shared" ca="1" si="27"/>
        <v>0.37891881369877201</v>
      </c>
      <c r="C134">
        <f t="shared" ca="1" si="27"/>
        <v>0.72183765317316961</v>
      </c>
      <c r="D134">
        <f t="shared" ca="1" si="27"/>
        <v>0.60090729158468315</v>
      </c>
      <c r="E134">
        <f t="shared" ca="1" si="27"/>
        <v>0.23351894718374755</v>
      </c>
      <c r="F134">
        <f t="shared" ca="1" si="27"/>
        <v>0.95428390102303062</v>
      </c>
      <c r="G134">
        <f t="shared" ca="1" si="27"/>
        <v>0.91098085295805142</v>
      </c>
      <c r="H134">
        <f t="shared" ca="1" si="27"/>
        <v>7.5012692582522966E-2</v>
      </c>
      <c r="I134">
        <f t="shared" ca="1" si="27"/>
        <v>0.66274958616155</v>
      </c>
      <c r="J134">
        <f t="shared" ca="1" si="27"/>
        <v>0.39878336448285934</v>
      </c>
      <c r="K134">
        <f t="shared" ca="1" si="27"/>
        <v>0.48428749173856867</v>
      </c>
      <c r="L134">
        <f t="shared" ca="1" si="28"/>
        <v>0.36068353125870467</v>
      </c>
      <c r="M134">
        <f t="shared" ca="1" si="28"/>
        <v>0.26098659571645033</v>
      </c>
      <c r="N134">
        <f t="shared" ca="1" si="28"/>
        <v>0.99501574784601532</v>
      </c>
      <c r="O134">
        <f t="shared" ca="1" si="28"/>
        <v>2.0647967492907648E-2</v>
      </c>
      <c r="P134">
        <f t="shared" ca="1" si="28"/>
        <v>0.24221660940510059</v>
      </c>
      <c r="Q134">
        <f t="shared" ca="1" si="28"/>
        <v>0.44680082370526475</v>
      </c>
      <c r="R134">
        <f t="shared" ca="1" si="28"/>
        <v>0.3053900288996747</v>
      </c>
      <c r="S134">
        <f t="shared" ca="1" si="28"/>
        <v>0.76398473302401992</v>
      </c>
      <c r="T134">
        <f t="shared" ca="1" si="28"/>
        <v>0.95515249544170899</v>
      </c>
      <c r="U134">
        <f t="shared" ca="1" si="28"/>
        <v>0.87055735928066813</v>
      </c>
      <c r="V134">
        <f t="shared" ca="1" si="29"/>
        <v>0.76414410247014364</v>
      </c>
      <c r="W134">
        <f t="shared" ca="1" si="29"/>
        <v>0.27110811700462989</v>
      </c>
      <c r="X134">
        <f t="shared" ca="1" si="29"/>
        <v>0.63324099186610372</v>
      </c>
      <c r="Y134">
        <f t="shared" ca="1" si="29"/>
        <v>0.77297850666855372</v>
      </c>
      <c r="Z134">
        <f t="shared" ca="1" si="29"/>
        <v>0.13833231356345266</v>
      </c>
      <c r="AA134">
        <f t="shared" ca="1" si="29"/>
        <v>0.7292462076482602</v>
      </c>
      <c r="AB134">
        <f t="shared" ca="1" si="29"/>
        <v>0.8543445595364676</v>
      </c>
      <c r="AC134">
        <f t="shared" ca="1" si="29"/>
        <v>0.17845871271352576</v>
      </c>
      <c r="AD134">
        <f t="shared" ca="1" si="29"/>
        <v>0.40362153871425654</v>
      </c>
      <c r="AE134">
        <f t="shared" ca="1" si="29"/>
        <v>0.42869283113111845</v>
      </c>
    </row>
    <row r="135" spans="2:31" x14ac:dyDescent="0.25">
      <c r="B135">
        <f t="shared" ca="1" si="27"/>
        <v>0.88781360002353438</v>
      </c>
      <c r="C135">
        <f t="shared" ca="1" si="27"/>
        <v>0.47741334758171505</v>
      </c>
      <c r="D135">
        <f t="shared" ca="1" si="27"/>
        <v>0.29867285269805333</v>
      </c>
      <c r="E135">
        <f t="shared" ca="1" si="27"/>
        <v>0.99461229465967804</v>
      </c>
      <c r="F135">
        <f t="shared" ca="1" si="27"/>
        <v>0.95344499392064552</v>
      </c>
      <c r="G135">
        <f t="shared" ca="1" si="27"/>
        <v>0.62373914244923334</v>
      </c>
      <c r="H135">
        <f t="shared" ca="1" si="27"/>
        <v>0.52442851157137249</v>
      </c>
      <c r="I135">
        <f t="shared" ca="1" si="27"/>
        <v>0.1433981367998749</v>
      </c>
      <c r="J135">
        <f t="shared" ca="1" si="27"/>
        <v>0.53059078211351185</v>
      </c>
      <c r="K135">
        <f t="shared" ca="1" si="27"/>
        <v>0.72847156743530328</v>
      </c>
      <c r="L135">
        <f t="shared" ca="1" si="28"/>
        <v>3.2024961263357632E-2</v>
      </c>
      <c r="M135">
        <f t="shared" ca="1" si="28"/>
        <v>0.73799212890349897</v>
      </c>
      <c r="N135">
        <f t="shared" ca="1" si="28"/>
        <v>0.14565998015771342</v>
      </c>
      <c r="O135">
        <f t="shared" ca="1" si="28"/>
        <v>0.67884475440180814</v>
      </c>
      <c r="P135">
        <f t="shared" ca="1" si="28"/>
        <v>0.14382115036700965</v>
      </c>
      <c r="Q135">
        <f t="shared" ca="1" si="28"/>
        <v>1.9677162716291718E-4</v>
      </c>
      <c r="R135">
        <f t="shared" ca="1" si="28"/>
        <v>0.76283360857057603</v>
      </c>
      <c r="S135">
        <f t="shared" ca="1" si="28"/>
        <v>0.18975170620187054</v>
      </c>
      <c r="T135">
        <f t="shared" ca="1" si="28"/>
        <v>0.73902641530457203</v>
      </c>
      <c r="U135">
        <f t="shared" ca="1" si="28"/>
        <v>0.59123589241577279</v>
      </c>
      <c r="V135">
        <f t="shared" ca="1" si="29"/>
        <v>0.27159962416173666</v>
      </c>
      <c r="W135">
        <f t="shared" ca="1" si="29"/>
        <v>0.58344977829387656</v>
      </c>
      <c r="X135">
        <f t="shared" ca="1" si="29"/>
        <v>0.23524815423870216</v>
      </c>
      <c r="Y135">
        <f t="shared" ca="1" si="29"/>
        <v>0.51257752990064542</v>
      </c>
      <c r="Z135">
        <f t="shared" ca="1" si="29"/>
        <v>0.4921394206832197</v>
      </c>
      <c r="AA135">
        <f t="shared" ca="1" si="29"/>
        <v>0.45171375750134235</v>
      </c>
      <c r="AB135">
        <f t="shared" ca="1" si="29"/>
        <v>0.44071279775557493</v>
      </c>
      <c r="AC135">
        <f t="shared" ca="1" si="29"/>
        <v>0.65861209508173868</v>
      </c>
      <c r="AD135">
        <f t="shared" ca="1" si="29"/>
        <v>0.76381705377202747</v>
      </c>
      <c r="AE135">
        <f t="shared" ca="1" si="29"/>
        <v>0.24320868445716037</v>
      </c>
    </row>
    <row r="136" spans="2:31" x14ac:dyDescent="0.25">
      <c r="B136">
        <f t="shared" ca="1" si="27"/>
        <v>0.59902574907692263</v>
      </c>
      <c r="C136">
        <f t="shared" ca="1" si="27"/>
        <v>0.40315524882894582</v>
      </c>
      <c r="D136">
        <f t="shared" ca="1" si="27"/>
        <v>0.47318927077169626</v>
      </c>
      <c r="E136">
        <f t="shared" ca="1" si="27"/>
        <v>0.44611158357303449</v>
      </c>
      <c r="F136">
        <f t="shared" ca="1" si="27"/>
        <v>0.86480346039950851</v>
      </c>
      <c r="G136">
        <f t="shared" ca="1" si="27"/>
        <v>0.12317009229817732</v>
      </c>
      <c r="H136">
        <f t="shared" ca="1" si="27"/>
        <v>0.32551795571655617</v>
      </c>
      <c r="I136">
        <f t="shared" ca="1" si="27"/>
        <v>0.79616273199834198</v>
      </c>
      <c r="J136">
        <f t="shared" ca="1" si="27"/>
        <v>0.32120810871927485</v>
      </c>
      <c r="K136">
        <f t="shared" ca="1" si="27"/>
        <v>0.45587108045094382</v>
      </c>
      <c r="L136">
        <f t="shared" ca="1" si="28"/>
        <v>0.60749868079426239</v>
      </c>
      <c r="M136">
        <f t="shared" ca="1" si="28"/>
        <v>0.55619551692096469</v>
      </c>
      <c r="N136">
        <f t="shared" ca="1" si="28"/>
        <v>9.8090303280411462E-2</v>
      </c>
      <c r="O136">
        <f t="shared" ca="1" si="28"/>
        <v>0.71712521772765303</v>
      </c>
      <c r="P136">
        <f t="shared" ca="1" si="28"/>
        <v>0.41762608677504609</v>
      </c>
      <c r="Q136">
        <f t="shared" ca="1" si="28"/>
        <v>0.44997518573330364</v>
      </c>
      <c r="R136">
        <f t="shared" ca="1" si="28"/>
        <v>0.93811614379245833</v>
      </c>
      <c r="S136">
        <f t="shared" ca="1" si="28"/>
        <v>0.65570988587147871</v>
      </c>
      <c r="T136">
        <f t="shared" ca="1" si="28"/>
        <v>0.26834786507340103</v>
      </c>
      <c r="U136">
        <f t="shared" ca="1" si="28"/>
        <v>0.22554292036096868</v>
      </c>
      <c r="V136">
        <f t="shared" ca="1" si="29"/>
        <v>0.75226700090829457</v>
      </c>
      <c r="W136">
        <f t="shared" ca="1" si="29"/>
        <v>0.91411678444159539</v>
      </c>
      <c r="X136">
        <f t="shared" ca="1" si="29"/>
        <v>0.36602207410492227</v>
      </c>
      <c r="Y136">
        <f t="shared" ca="1" si="29"/>
        <v>0.64353474137807809</v>
      </c>
      <c r="Z136">
        <f t="shared" ca="1" si="29"/>
        <v>0.36558723223107403</v>
      </c>
      <c r="AA136">
        <f t="shared" ca="1" si="29"/>
        <v>0.56248388761146839</v>
      </c>
      <c r="AB136">
        <f t="shared" ca="1" si="29"/>
        <v>0.25326862405942485</v>
      </c>
      <c r="AC136">
        <f t="shared" ca="1" si="29"/>
        <v>0.72070481026617039</v>
      </c>
      <c r="AD136">
        <f t="shared" ca="1" si="29"/>
        <v>0.24096419690563753</v>
      </c>
      <c r="AE136">
        <f t="shared" ca="1" si="29"/>
        <v>0.55585272754270498</v>
      </c>
    </row>
    <row r="137" spans="2:31" x14ac:dyDescent="0.25">
      <c r="B137">
        <f t="shared" ca="1" si="27"/>
        <v>0.82235459991116411</v>
      </c>
      <c r="C137">
        <f t="shared" ca="1" si="27"/>
        <v>0.97389380181243368</v>
      </c>
      <c r="D137">
        <f t="shared" ca="1" si="27"/>
        <v>0.44575527612277899</v>
      </c>
      <c r="E137">
        <f t="shared" ca="1" si="27"/>
        <v>0.74607824338418927</v>
      </c>
      <c r="F137">
        <f t="shared" ca="1" si="27"/>
        <v>0.21927856137291357</v>
      </c>
      <c r="G137">
        <f t="shared" ca="1" si="27"/>
        <v>0.60584542832312116</v>
      </c>
      <c r="H137">
        <f t="shared" ca="1" si="27"/>
        <v>0.33014912111071409</v>
      </c>
      <c r="I137">
        <f t="shared" ca="1" si="27"/>
        <v>9.3077978018644814E-2</v>
      </c>
      <c r="J137">
        <f t="shared" ca="1" si="27"/>
        <v>0.79349167609999172</v>
      </c>
      <c r="K137">
        <f t="shared" ca="1" si="27"/>
        <v>0.16154996076530903</v>
      </c>
      <c r="L137">
        <f t="shared" ca="1" si="28"/>
        <v>0.92036963883115419</v>
      </c>
      <c r="M137">
        <f t="shared" ca="1" si="28"/>
        <v>0.50786162739424001</v>
      </c>
      <c r="N137">
        <f t="shared" ca="1" si="28"/>
        <v>0.23819331377939051</v>
      </c>
      <c r="O137">
        <f t="shared" ca="1" si="28"/>
        <v>1.4257903096810853E-2</v>
      </c>
      <c r="P137">
        <f t="shared" ca="1" si="28"/>
        <v>0.47783351297251775</v>
      </c>
      <c r="Q137">
        <f t="shared" ca="1" si="28"/>
        <v>0.70687979905437048</v>
      </c>
      <c r="R137">
        <f t="shared" ca="1" si="28"/>
        <v>0.19280068758772573</v>
      </c>
      <c r="S137">
        <f t="shared" ca="1" si="28"/>
        <v>0.36930877443107502</v>
      </c>
      <c r="T137">
        <f t="shared" ca="1" si="28"/>
        <v>0.53601038405197343</v>
      </c>
      <c r="U137">
        <f t="shared" ca="1" si="28"/>
        <v>0.75453871127014072</v>
      </c>
      <c r="V137">
        <f t="shared" ca="1" si="29"/>
        <v>0.69713300190523064</v>
      </c>
      <c r="W137">
        <f t="shared" ca="1" si="29"/>
        <v>0.66098012483473223</v>
      </c>
      <c r="X137">
        <f t="shared" ca="1" si="29"/>
        <v>0.52178491529628701</v>
      </c>
      <c r="Y137">
        <f t="shared" ca="1" si="29"/>
        <v>0.75911928091999759</v>
      </c>
      <c r="Z137">
        <f t="shared" ca="1" si="29"/>
        <v>0.96614884352722941</v>
      </c>
      <c r="AA137">
        <f t="shared" ca="1" si="29"/>
        <v>0.18824506891798465</v>
      </c>
      <c r="AB137">
        <f t="shared" ca="1" si="29"/>
        <v>0.23021860483340983</v>
      </c>
      <c r="AC137">
        <f t="shared" ca="1" si="29"/>
        <v>0.56980133302156943</v>
      </c>
      <c r="AD137">
        <f t="shared" ca="1" si="29"/>
        <v>0.6858118800868569</v>
      </c>
      <c r="AE137">
        <f t="shared" ca="1" si="29"/>
        <v>0.83540112869158811</v>
      </c>
    </row>
    <row r="138" spans="2:31" x14ac:dyDescent="0.25">
      <c r="B138">
        <f t="shared" ca="1" si="27"/>
        <v>0.73664841402389691</v>
      </c>
      <c r="C138">
        <f t="shared" ca="1" si="27"/>
        <v>0.21856484282802402</v>
      </c>
      <c r="D138">
        <f t="shared" ca="1" si="27"/>
        <v>0.95591154035666714</v>
      </c>
      <c r="E138">
        <f t="shared" ca="1" si="27"/>
        <v>0.40074784487734005</v>
      </c>
      <c r="F138">
        <f t="shared" ca="1" si="27"/>
        <v>0.41779751765043044</v>
      </c>
      <c r="G138">
        <f t="shared" ca="1" si="27"/>
        <v>9.2374144233545508E-2</v>
      </c>
      <c r="H138">
        <f t="shared" ca="1" si="27"/>
        <v>0.59147551645904017</v>
      </c>
      <c r="I138">
        <f t="shared" ca="1" si="27"/>
        <v>0.33961716205238357</v>
      </c>
      <c r="J138">
        <f t="shared" ca="1" si="27"/>
        <v>0.42929724978739969</v>
      </c>
      <c r="K138">
        <f t="shared" ca="1" si="27"/>
        <v>0.68651033196719147</v>
      </c>
      <c r="L138">
        <f t="shared" ca="1" si="28"/>
        <v>0.31060739062539122</v>
      </c>
      <c r="M138">
        <f t="shared" ca="1" si="28"/>
        <v>0.17371950721826956</v>
      </c>
      <c r="N138">
        <f t="shared" ca="1" si="28"/>
        <v>0.11831406094157604</v>
      </c>
      <c r="O138">
        <f t="shared" ca="1" si="28"/>
        <v>0.43884604287353035</v>
      </c>
      <c r="P138">
        <f t="shared" ca="1" si="28"/>
        <v>0.84647464810537354</v>
      </c>
      <c r="Q138">
        <f t="shared" ca="1" si="28"/>
        <v>0.17143215025436365</v>
      </c>
      <c r="R138">
        <f t="shared" ca="1" si="28"/>
        <v>0.18348030802873988</v>
      </c>
      <c r="S138">
        <f t="shared" ca="1" si="28"/>
        <v>1.9648931199269803E-2</v>
      </c>
      <c r="T138">
        <f t="shared" ca="1" si="28"/>
        <v>0.66192936787813861</v>
      </c>
      <c r="U138">
        <f t="shared" ca="1" si="28"/>
        <v>0.35683235947132452</v>
      </c>
      <c r="V138">
        <f t="shared" ca="1" si="29"/>
        <v>0.69607428015064365</v>
      </c>
      <c r="W138">
        <f t="shared" ca="1" si="29"/>
        <v>0.17905353296814486</v>
      </c>
      <c r="X138">
        <f t="shared" ca="1" si="29"/>
        <v>0.5084989030173066</v>
      </c>
      <c r="Y138">
        <f t="shared" ca="1" si="29"/>
        <v>0.86878089521464386</v>
      </c>
      <c r="Z138">
        <f t="shared" ca="1" si="29"/>
        <v>0.65499006759955347</v>
      </c>
      <c r="AA138">
        <f t="shared" ca="1" si="29"/>
        <v>0.37006859414189996</v>
      </c>
      <c r="AB138">
        <f t="shared" ca="1" si="29"/>
        <v>0.26037661557826514</v>
      </c>
      <c r="AC138">
        <f t="shared" ca="1" si="29"/>
        <v>5.2341823604070692E-2</v>
      </c>
      <c r="AD138">
        <f t="shared" ca="1" si="29"/>
        <v>0.25362397055530028</v>
      </c>
      <c r="AE138">
        <f t="shared" ca="1" si="29"/>
        <v>0.99796785428882551</v>
      </c>
    </row>
    <row r="139" spans="2:31" x14ac:dyDescent="0.25">
      <c r="B139">
        <f t="shared" ca="1" si="27"/>
        <v>0.80895903073559605</v>
      </c>
      <c r="C139">
        <f t="shared" ca="1" si="27"/>
        <v>0.89671088810006472</v>
      </c>
      <c r="D139">
        <f t="shared" ca="1" si="27"/>
        <v>7.501123957724265E-2</v>
      </c>
      <c r="E139">
        <f t="shared" ca="1" si="27"/>
        <v>0.23743648144176532</v>
      </c>
      <c r="F139">
        <f t="shared" ca="1" si="27"/>
        <v>0.49129682409952569</v>
      </c>
      <c r="G139">
        <f t="shared" ca="1" si="27"/>
        <v>0.59059973218858564</v>
      </c>
      <c r="H139">
        <f t="shared" ca="1" si="27"/>
        <v>0.38533543149701543</v>
      </c>
      <c r="I139">
        <f t="shared" ca="1" si="27"/>
        <v>0.94737542087684523</v>
      </c>
      <c r="J139">
        <f t="shared" ca="1" si="27"/>
        <v>0.10505407274420903</v>
      </c>
      <c r="K139">
        <f t="shared" ca="1" si="27"/>
        <v>4.764216750562511E-2</v>
      </c>
      <c r="L139">
        <f t="shared" ca="1" si="28"/>
        <v>0.41979801600320799</v>
      </c>
      <c r="M139">
        <f t="shared" ca="1" si="28"/>
        <v>0.12903049292495705</v>
      </c>
      <c r="N139">
        <f t="shared" ca="1" si="28"/>
        <v>0.7150919156392348</v>
      </c>
      <c r="O139">
        <f t="shared" ca="1" si="28"/>
        <v>0.67045145758228686</v>
      </c>
      <c r="P139">
        <f t="shared" ca="1" si="28"/>
        <v>0.11693912274285534</v>
      </c>
      <c r="Q139">
        <f t="shared" ca="1" si="28"/>
        <v>0.88309801569318225</v>
      </c>
      <c r="R139">
        <f t="shared" ca="1" si="28"/>
        <v>0.16176272996799645</v>
      </c>
      <c r="S139">
        <f t="shared" ca="1" si="28"/>
        <v>0.16392937946542796</v>
      </c>
      <c r="T139">
        <f t="shared" ca="1" si="28"/>
        <v>0.4607425519172656</v>
      </c>
      <c r="U139">
        <f t="shared" ca="1" si="28"/>
        <v>8.2807190260861141E-2</v>
      </c>
      <c r="V139">
        <f t="shared" ca="1" si="29"/>
        <v>0.80448747380004693</v>
      </c>
      <c r="W139">
        <f t="shared" ca="1" si="29"/>
        <v>0.2185717503791671</v>
      </c>
      <c r="X139">
        <f t="shared" ca="1" si="29"/>
        <v>0.54169710261178894</v>
      </c>
      <c r="Y139">
        <f t="shared" ca="1" si="29"/>
        <v>0.51851444558625515</v>
      </c>
      <c r="Z139">
        <f t="shared" ca="1" si="29"/>
        <v>0.27006488009831853</v>
      </c>
      <c r="AA139">
        <f t="shared" ca="1" si="29"/>
        <v>0.13777199245291705</v>
      </c>
      <c r="AB139">
        <f t="shared" ca="1" si="29"/>
        <v>0.87363063282684583</v>
      </c>
      <c r="AC139">
        <f t="shared" ca="1" si="29"/>
        <v>3.7330519939748341E-3</v>
      </c>
      <c r="AD139">
        <f t="shared" ca="1" si="29"/>
        <v>6.769090785581855E-2</v>
      </c>
      <c r="AE139">
        <f t="shared" ca="1" si="29"/>
        <v>0.34577500905283126</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75" x14ac:dyDescent="0.25"/>
  <cols>
    <col min="1" max="1" width="15.5" customWidth="1"/>
    <col min="4" max="4" width="11.125" customWidth="1"/>
  </cols>
  <sheetData>
    <row r="1" spans="1:31" x14ac:dyDescent="0.25">
      <c r="A1" s="21" t="s">
        <v>4</v>
      </c>
      <c r="B1" s="1"/>
      <c r="C1" s="2"/>
      <c r="D1" s="2"/>
      <c r="E1" s="2"/>
      <c r="F1" s="2"/>
      <c r="G1" s="2"/>
    </row>
    <row r="2" spans="1:31" x14ac:dyDescent="0.25">
      <c r="A2" s="21" t="s">
        <v>3</v>
      </c>
      <c r="B2" s="1"/>
      <c r="C2" s="2"/>
      <c r="D2" s="2"/>
      <c r="E2" s="2"/>
      <c r="F2" s="2"/>
      <c r="G2" s="2"/>
    </row>
    <row r="3" spans="1:31" x14ac:dyDescent="0.25">
      <c r="A3" s="22" t="s">
        <v>0</v>
      </c>
      <c r="B3" s="3"/>
      <c r="C3" s="3"/>
      <c r="D3" s="3"/>
    </row>
    <row r="4" spans="1:31" x14ac:dyDescent="0.25">
      <c r="A4" s="23" t="s">
        <v>6</v>
      </c>
      <c r="B4" s="3"/>
      <c r="C4" s="3"/>
      <c r="D4" s="3"/>
    </row>
    <row r="5" spans="1:31" x14ac:dyDescent="0.25">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25">
      <c r="A6" s="3" t="s">
        <v>8</v>
      </c>
      <c r="B6" s="3"/>
      <c r="C6" s="3"/>
      <c r="D6" s="3"/>
      <c r="E6" s="3"/>
      <c r="F6" s="3"/>
      <c r="G6" s="3"/>
      <c r="H6" s="3"/>
      <c r="I6" s="3"/>
      <c r="J6" s="3"/>
      <c r="K6" s="3"/>
      <c r="L6" s="3"/>
      <c r="M6" s="3"/>
      <c r="N6" s="3"/>
      <c r="O6" s="3"/>
      <c r="P6" s="3"/>
      <c r="Q6" s="3"/>
      <c r="R6" s="3"/>
      <c r="S6" s="3"/>
      <c r="T6" s="3"/>
      <c r="U6" s="3"/>
      <c r="V6" s="3"/>
      <c r="W6" s="3"/>
      <c r="X6" s="3"/>
      <c r="Y6" s="3"/>
      <c r="Z6" s="3"/>
    </row>
    <row r="7" spans="1:31" x14ac:dyDescent="0.25">
      <c r="B7" s="3"/>
      <c r="C7" s="3"/>
      <c r="D7" s="3"/>
      <c r="E7" s="3"/>
      <c r="F7" s="3"/>
      <c r="G7" s="3"/>
      <c r="H7" s="3"/>
      <c r="I7" s="3"/>
      <c r="J7" s="3"/>
      <c r="K7" s="3"/>
      <c r="L7" s="3"/>
      <c r="M7" s="3"/>
      <c r="N7" s="3"/>
      <c r="O7" s="3"/>
      <c r="P7" s="3"/>
      <c r="Q7" s="3"/>
      <c r="R7" s="3"/>
      <c r="S7" s="3"/>
      <c r="T7" s="3"/>
      <c r="U7" s="3"/>
      <c r="V7" s="3"/>
      <c r="W7" s="3"/>
      <c r="X7" s="3"/>
      <c r="Y7" s="3"/>
      <c r="Z7" s="3"/>
    </row>
    <row r="9" spans="1:31" x14ac:dyDescent="0.25">
      <c r="A9" s="3" t="s">
        <v>27</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25">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25">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25">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25">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25">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25">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25">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25">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25">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25">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25">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25">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25">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25">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25">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25">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25">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25">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25">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25">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25">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25">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25">
      <c r="Y32">
        <v>2.50667957094361E-3</v>
      </c>
      <c r="Z32">
        <v>2.7092974238670615E-3</v>
      </c>
      <c r="AA32">
        <v>2.9334460011520851E-3</v>
      </c>
      <c r="AB32">
        <v>3.1827777401204796E-3</v>
      </c>
      <c r="AC32">
        <v>3.4618224963524624E-3</v>
      </c>
      <c r="AD32">
        <v>3.7762549318862164E-3</v>
      </c>
      <c r="AE32">
        <v>4.1332628084340883E-3</v>
      </c>
    </row>
    <row r="33" spans="2:31" x14ac:dyDescent="0.25">
      <c r="Z33">
        <v>2.0559141561308902E-3</v>
      </c>
      <c r="AA33">
        <v>2.2110009480267182E-3</v>
      </c>
      <c r="AB33">
        <v>2.3812840209226833E-3</v>
      </c>
      <c r="AC33">
        <v>2.5692274483569734E-3</v>
      </c>
      <c r="AD33">
        <v>2.7778713713077028E-3</v>
      </c>
      <c r="AE33">
        <v>3.011002603440188E-3</v>
      </c>
    </row>
    <row r="34" spans="2:31" x14ac:dyDescent="0.25">
      <c r="AA34">
        <v>1.6664786705653085E-3</v>
      </c>
      <c r="AB34">
        <v>1.7816241193414446E-3</v>
      </c>
      <c r="AC34">
        <v>1.9067787815076978E-3</v>
      </c>
      <c r="AD34">
        <v>2.0434450254862846E-3</v>
      </c>
      <c r="AE34">
        <v>2.1934575898304299E-3</v>
      </c>
    </row>
    <row r="35" spans="2:31" x14ac:dyDescent="0.25">
      <c r="AB35">
        <v>1.3329718230710116E-3</v>
      </c>
      <c r="AC35">
        <v>1.4151356369530793E-3</v>
      </c>
      <c r="AD35">
        <v>1.5031896780083511E-3</v>
      </c>
      <c r="AE35">
        <v>1.5978917430651406E-3</v>
      </c>
    </row>
    <row r="36" spans="2:31" x14ac:dyDescent="0.25">
      <c r="AC36">
        <v>1.0502575812130271E-3</v>
      </c>
      <c r="AD36">
        <v>1.1057695117259792E-3</v>
      </c>
      <c r="AE36">
        <v>1.1640334576758964E-3</v>
      </c>
    </row>
    <row r="37" spans="2:31" x14ac:dyDescent="0.25">
      <c r="AD37">
        <v>8.1342110776250133E-4</v>
      </c>
      <c r="AE37">
        <v>8.47976026204214E-4</v>
      </c>
    </row>
    <row r="38" spans="2:31" x14ac:dyDescent="0.25">
      <c r="AE38">
        <v>6.1773425521012798E-4</v>
      </c>
    </row>
    <row r="41" spans="2:31" x14ac:dyDescent="0.25">
      <c r="B41">
        <v>4.1092881151378401E-2</v>
      </c>
      <c r="C41">
        <v>3.9961078557035068E-2</v>
      </c>
      <c r="D41">
        <v>4.8139045782297891E-2</v>
      </c>
      <c r="E41">
        <v>6.685193990710718E-2</v>
      </c>
      <c r="F41">
        <v>6.2110924926631061E-2</v>
      </c>
      <c r="G41">
        <v>8.554568432381722E-2</v>
      </c>
      <c r="H41">
        <v>0.10718419343871585</v>
      </c>
      <c r="I41">
        <v>0.12291035173391412</v>
      </c>
      <c r="J41">
        <v>0.13989529421170291</v>
      </c>
      <c r="K41">
        <v>0.12706541124072349</v>
      </c>
      <c r="L41">
        <v>0.14247041425138196</v>
      </c>
      <c r="M41">
        <v>0.15875423289817245</v>
      </c>
      <c r="N41">
        <v>0.2203464850200007</v>
      </c>
      <c r="O41">
        <v>0.19334514102766467</v>
      </c>
      <c r="P41">
        <v>0.26610145064293178</v>
      </c>
      <c r="Q41">
        <v>0.24345566880157141</v>
      </c>
      <c r="R41">
        <v>0.28108563615111348</v>
      </c>
      <c r="S41">
        <v>0.32648605258087404</v>
      </c>
      <c r="T41">
        <v>0.48787925390073811</v>
      </c>
      <c r="U41">
        <v>0.44962757999725939</v>
      </c>
      <c r="V41">
        <v>0.68824372056869687</v>
      </c>
      <c r="W41">
        <v>0.63968876611117176</v>
      </c>
      <c r="X41">
        <v>0.77413926328905269</v>
      </c>
      <c r="Y41">
        <v>0.9473383543021392</v>
      </c>
      <c r="Z41">
        <v>1.1738003673696575</v>
      </c>
      <c r="AA41">
        <v>1.4748227345293725</v>
      </c>
      <c r="AB41">
        <v>1.8823432711270764</v>
      </c>
      <c r="AC41">
        <v>3.295007270560403</v>
      </c>
      <c r="AD41">
        <v>4.4064850035636143</v>
      </c>
      <c r="AE41">
        <v>6.0349888528642142</v>
      </c>
    </row>
    <row r="42" spans="2:31" x14ac:dyDescent="0.25">
      <c r="B42">
        <v>4.1092881151378401E-2</v>
      </c>
      <c r="C42">
        <v>5.0800487161557627E-2</v>
      </c>
      <c r="D42">
        <v>3.6209735649336931E-2</v>
      </c>
      <c r="E42">
        <v>6.685193990710718E-2</v>
      </c>
      <c r="F42">
        <v>6.2110924926631061E-2</v>
      </c>
      <c r="G42">
        <v>7.1634372030326285E-2</v>
      </c>
      <c r="H42">
        <v>8.6556534873131891E-2</v>
      </c>
      <c r="I42">
        <v>9.9102529324702343E-2</v>
      </c>
      <c r="J42">
        <v>0.1126028002093248</v>
      </c>
      <c r="K42">
        <v>0.15816613130306645</v>
      </c>
      <c r="L42">
        <v>0.14247041425138196</v>
      </c>
      <c r="M42">
        <v>0.15875423289817245</v>
      </c>
      <c r="N42">
        <v>0.2203464850200007</v>
      </c>
      <c r="O42">
        <v>0.19334514102766467</v>
      </c>
      <c r="P42">
        <v>0.21106387735954807</v>
      </c>
      <c r="Q42">
        <v>0.24345566880157141</v>
      </c>
      <c r="R42">
        <v>0.28108563615111348</v>
      </c>
      <c r="S42">
        <v>0.32648605258087404</v>
      </c>
      <c r="T42">
        <v>0.48787925390073811</v>
      </c>
      <c r="U42">
        <v>0.57702233286998017</v>
      </c>
      <c r="V42">
        <v>0.68824372056869687</v>
      </c>
      <c r="W42">
        <v>0.82862681739939659</v>
      </c>
      <c r="X42">
        <v>0.77413926328905269</v>
      </c>
      <c r="Y42">
        <v>0.9473383543021392</v>
      </c>
      <c r="Z42">
        <v>1.1738003673696575</v>
      </c>
      <c r="AA42">
        <v>1.9567213921253781</v>
      </c>
      <c r="AB42">
        <v>2.515903273179251</v>
      </c>
      <c r="AC42">
        <v>2.4454237994522696</v>
      </c>
      <c r="AD42">
        <v>4.4064850035636143</v>
      </c>
      <c r="AE42">
        <v>6.0349888528642142</v>
      </c>
    </row>
    <row r="43" spans="2:31" x14ac:dyDescent="0.25">
      <c r="B43">
        <v>4.1092881151378401E-2</v>
      </c>
      <c r="C43">
        <v>3.9961078557035068E-2</v>
      </c>
      <c r="D43">
        <v>4.8139045782297891E-2</v>
      </c>
      <c r="E43">
        <v>5.4342336083559775E-2</v>
      </c>
      <c r="F43">
        <v>6.2110924926631061E-2</v>
      </c>
      <c r="G43">
        <v>7.1634372030326285E-2</v>
      </c>
      <c r="H43">
        <v>8.6556534873131891E-2</v>
      </c>
      <c r="I43">
        <v>9.9102529324702343E-2</v>
      </c>
      <c r="J43">
        <v>0.1126028002093248</v>
      </c>
      <c r="K43">
        <v>0.12706541124072349</v>
      </c>
      <c r="L43">
        <v>0.14247041425138196</v>
      </c>
      <c r="M43">
        <v>0.15875423289817245</v>
      </c>
      <c r="N43">
        <v>0.2203464850200007</v>
      </c>
      <c r="O43">
        <v>0.24302738180583</v>
      </c>
      <c r="P43">
        <v>0.26610145064293178</v>
      </c>
      <c r="Q43">
        <v>0.30785916536239527</v>
      </c>
      <c r="R43">
        <v>0.28108563615111348</v>
      </c>
      <c r="S43">
        <v>0.32648605258087404</v>
      </c>
      <c r="T43">
        <v>0.38174068376354475</v>
      </c>
      <c r="U43">
        <v>0.44962757999725939</v>
      </c>
      <c r="V43">
        <v>0.53389812055368457</v>
      </c>
      <c r="W43">
        <v>0.63968876611117176</v>
      </c>
      <c r="X43">
        <v>1.0080769379432311</v>
      </c>
      <c r="Y43">
        <v>0.9473383543021392</v>
      </c>
      <c r="Z43">
        <v>1.5468419739050414</v>
      </c>
      <c r="AA43">
        <v>1.4748227345293725</v>
      </c>
      <c r="AB43">
        <v>1.8823432711270764</v>
      </c>
      <c r="AC43">
        <v>3.295007270560403</v>
      </c>
      <c r="AD43">
        <v>3.2414783324445615</v>
      </c>
      <c r="AE43">
        <v>6.0349888528642142</v>
      </c>
    </row>
    <row r="44" spans="2:31" x14ac:dyDescent="0.25">
      <c r="B44">
        <v>4.1092881151378401E-2</v>
      </c>
      <c r="C44">
        <v>5.0800487161557627E-2</v>
      </c>
      <c r="D44">
        <v>4.8139045782297891E-2</v>
      </c>
      <c r="E44">
        <v>6.685193990710718E-2</v>
      </c>
      <c r="F44">
        <v>7.3659957771653614E-2</v>
      </c>
      <c r="G44">
        <v>8.554568432381722E-2</v>
      </c>
      <c r="H44">
        <v>8.6556534873131891E-2</v>
      </c>
      <c r="I44">
        <v>0.12291035173391412</v>
      </c>
      <c r="J44">
        <v>0.1126028002093248</v>
      </c>
      <c r="K44">
        <v>0.12706541124072349</v>
      </c>
      <c r="L44">
        <v>0.14247041425138196</v>
      </c>
      <c r="M44">
        <v>0.19849024005558089</v>
      </c>
      <c r="N44">
        <v>0.17578761866066206</v>
      </c>
      <c r="O44">
        <v>0.24302738180583</v>
      </c>
      <c r="P44">
        <v>0.26610145064293178</v>
      </c>
      <c r="Q44">
        <v>0.30785916536239527</v>
      </c>
      <c r="R44">
        <v>0.3566062738399447</v>
      </c>
      <c r="S44">
        <v>0.32648605258087404</v>
      </c>
      <c r="T44">
        <v>0.48787925390073811</v>
      </c>
      <c r="U44">
        <v>0.44962757999725939</v>
      </c>
      <c r="V44">
        <v>0.68824372056869687</v>
      </c>
      <c r="W44">
        <v>0.63968876611117176</v>
      </c>
      <c r="X44">
        <v>1.0080769379432311</v>
      </c>
      <c r="Y44">
        <v>1.2406804887227747</v>
      </c>
      <c r="Z44">
        <v>1.1738003673696575</v>
      </c>
      <c r="AA44">
        <v>1.9567213921253781</v>
      </c>
      <c r="AB44">
        <v>1.8823432711270764</v>
      </c>
      <c r="AC44">
        <v>3.295007270560403</v>
      </c>
      <c r="AD44">
        <v>4.4064850035636143</v>
      </c>
      <c r="AE44">
        <v>4.3963735164933766</v>
      </c>
    </row>
    <row r="45" spans="2:31" x14ac:dyDescent="0.25">
      <c r="B45">
        <v>4.1092881151378401E-2</v>
      </c>
      <c r="C45">
        <v>5.0800487161557627E-2</v>
      </c>
      <c r="D45">
        <v>4.8139045782297891E-2</v>
      </c>
      <c r="E45">
        <v>5.4342336083559775E-2</v>
      </c>
      <c r="F45">
        <v>6.2110924926631061E-2</v>
      </c>
      <c r="G45">
        <v>7.1634372030326285E-2</v>
      </c>
      <c r="H45">
        <v>0.10718419343871585</v>
      </c>
      <c r="I45">
        <v>9.9102529324702343E-2</v>
      </c>
      <c r="J45">
        <v>0.13989529421170291</v>
      </c>
      <c r="K45">
        <v>0.15816613130306645</v>
      </c>
      <c r="L45">
        <v>0.14247041425138196</v>
      </c>
      <c r="M45">
        <v>0.19849024005558089</v>
      </c>
      <c r="N45">
        <v>0.2203464850200007</v>
      </c>
      <c r="O45">
        <v>0.19334514102766467</v>
      </c>
      <c r="P45">
        <v>0.21106387735954807</v>
      </c>
      <c r="Q45">
        <v>0.30785916536239527</v>
      </c>
      <c r="R45">
        <v>0.3566062738399447</v>
      </c>
      <c r="S45">
        <v>0.32648605258087404</v>
      </c>
      <c r="T45">
        <v>0.38174068376354475</v>
      </c>
      <c r="U45">
        <v>0.57702233286998017</v>
      </c>
      <c r="V45">
        <v>0.68824372056869687</v>
      </c>
      <c r="W45">
        <v>0.82862681739939659</v>
      </c>
      <c r="X45">
        <v>0.77413926328905269</v>
      </c>
      <c r="Y45">
        <v>0.9473383543021392</v>
      </c>
      <c r="Z45">
        <v>1.5468419739050414</v>
      </c>
      <c r="AA45">
        <v>1.9567213921253781</v>
      </c>
      <c r="AB45">
        <v>1.8823432711270764</v>
      </c>
      <c r="AC45">
        <v>3.295007270560403</v>
      </c>
      <c r="AD45">
        <v>3.2414783324445615</v>
      </c>
      <c r="AE45">
        <v>4.3963735164933766</v>
      </c>
    </row>
    <row r="46" spans="2:31" x14ac:dyDescent="0.25">
      <c r="B46">
        <v>4.1092881151378401E-2</v>
      </c>
      <c r="C46">
        <v>3.9961078557035068E-2</v>
      </c>
      <c r="D46">
        <v>3.6209735649336931E-2</v>
      </c>
      <c r="E46">
        <v>5.4342336083559775E-2</v>
      </c>
      <c r="F46">
        <v>7.3659957771653614E-2</v>
      </c>
      <c r="G46">
        <v>8.554568432381722E-2</v>
      </c>
      <c r="H46">
        <v>8.6556534873131891E-2</v>
      </c>
      <c r="I46">
        <v>0.12291035173391412</v>
      </c>
      <c r="J46">
        <v>0.13989529421170291</v>
      </c>
      <c r="K46">
        <v>0.12706541124072349</v>
      </c>
      <c r="L46">
        <v>0.14247041425138196</v>
      </c>
      <c r="M46">
        <v>0.15875423289817245</v>
      </c>
      <c r="N46">
        <v>0.17578761866066206</v>
      </c>
      <c r="O46">
        <v>0.24302738180583</v>
      </c>
      <c r="P46">
        <v>0.21106387735954807</v>
      </c>
      <c r="Q46">
        <v>0.30785916536239527</v>
      </c>
      <c r="R46">
        <v>0.3566062738399447</v>
      </c>
      <c r="S46">
        <v>0.32648605258087404</v>
      </c>
      <c r="T46">
        <v>0.48787925390073811</v>
      </c>
      <c r="U46">
        <v>0.57702233286998017</v>
      </c>
      <c r="V46">
        <v>0.68824372056869687</v>
      </c>
      <c r="W46">
        <v>0.63968876611117176</v>
      </c>
      <c r="X46">
        <v>0.77413926328905269</v>
      </c>
      <c r="Y46">
        <v>0.9473383543021392</v>
      </c>
      <c r="Z46">
        <v>1.5468419739050414</v>
      </c>
      <c r="AA46">
        <v>1.9567213921253781</v>
      </c>
      <c r="AB46">
        <v>1.8823432711270764</v>
      </c>
      <c r="AC46">
        <v>2.4454237994522696</v>
      </c>
      <c r="AD46">
        <v>3.2414783324445615</v>
      </c>
      <c r="AE46">
        <v>6.0349888528642142</v>
      </c>
    </row>
    <row r="47" spans="2:31" x14ac:dyDescent="0.25">
      <c r="B47">
        <v>4.1092881151378401E-2</v>
      </c>
      <c r="C47">
        <v>3.9961078557035068E-2</v>
      </c>
      <c r="D47">
        <v>3.6209735649336931E-2</v>
      </c>
      <c r="E47">
        <v>5.4342336083559775E-2</v>
      </c>
      <c r="F47">
        <v>7.3659957771653614E-2</v>
      </c>
      <c r="G47">
        <v>7.1634372030326285E-2</v>
      </c>
      <c r="H47">
        <v>0.10718419343871585</v>
      </c>
      <c r="I47">
        <v>9.9102529324702343E-2</v>
      </c>
      <c r="J47">
        <v>0.1126028002093248</v>
      </c>
      <c r="K47">
        <v>0.12706541124072349</v>
      </c>
      <c r="L47">
        <v>0.17771718305571835</v>
      </c>
      <c r="M47">
        <v>0.15875423289817245</v>
      </c>
      <c r="N47">
        <v>0.2203464850200007</v>
      </c>
      <c r="O47">
        <v>0.24302738180583</v>
      </c>
      <c r="P47">
        <v>0.21106387735954807</v>
      </c>
      <c r="Q47">
        <v>0.30785916536239527</v>
      </c>
      <c r="R47">
        <v>0.3566062738399447</v>
      </c>
      <c r="S47">
        <v>0.32648605258087404</v>
      </c>
      <c r="T47">
        <v>0.38174068376354475</v>
      </c>
      <c r="U47">
        <v>0.57702233286998017</v>
      </c>
      <c r="V47">
        <v>0.68824372056869687</v>
      </c>
      <c r="W47">
        <v>0.82862681739939659</v>
      </c>
      <c r="X47">
        <v>1.0080769379432311</v>
      </c>
      <c r="Y47">
        <v>0.9473383543021392</v>
      </c>
      <c r="Z47">
        <v>1.1738003673696575</v>
      </c>
      <c r="AA47">
        <v>1.9567213921253781</v>
      </c>
      <c r="AB47">
        <v>1.8823432711270764</v>
      </c>
      <c r="AC47">
        <v>3.295007270560403</v>
      </c>
      <c r="AD47">
        <v>3.2414783324445615</v>
      </c>
      <c r="AE47">
        <v>6.0349888528642142</v>
      </c>
    </row>
    <row r="48" spans="2:31" x14ac:dyDescent="0.25">
      <c r="B48">
        <v>4.1092881151378401E-2</v>
      </c>
      <c r="C48">
        <v>3.9961078557035068E-2</v>
      </c>
      <c r="D48">
        <v>3.6209735649336931E-2</v>
      </c>
      <c r="E48">
        <v>5.4342336083559775E-2</v>
      </c>
      <c r="F48">
        <v>6.2110924926631061E-2</v>
      </c>
      <c r="G48">
        <v>7.1634372030326285E-2</v>
      </c>
      <c r="H48">
        <v>0.10718419343871585</v>
      </c>
      <c r="I48">
        <v>0.12291035173391412</v>
      </c>
      <c r="J48">
        <v>0.13989529421170291</v>
      </c>
      <c r="K48">
        <v>0.15816613130306645</v>
      </c>
      <c r="L48">
        <v>0.14247041425138196</v>
      </c>
      <c r="M48">
        <v>0.15875423289817245</v>
      </c>
      <c r="N48">
        <v>0.17578761866066206</v>
      </c>
      <c r="O48">
        <v>0.24302738180583</v>
      </c>
      <c r="P48">
        <v>0.21106387735954807</v>
      </c>
      <c r="Q48">
        <v>0.24345566880157141</v>
      </c>
      <c r="R48">
        <v>0.3566062738399447</v>
      </c>
      <c r="S48">
        <v>0.32648605258087404</v>
      </c>
      <c r="T48">
        <v>0.38174068376354475</v>
      </c>
      <c r="U48">
        <v>0.57702233286998017</v>
      </c>
      <c r="V48">
        <v>0.53389812055368457</v>
      </c>
      <c r="W48">
        <v>0.63968876611117176</v>
      </c>
      <c r="X48">
        <v>1.0080769379432311</v>
      </c>
      <c r="Y48">
        <v>1.2406804887227747</v>
      </c>
      <c r="Z48">
        <v>1.5468419739050414</v>
      </c>
      <c r="AA48">
        <v>1.4748227345293725</v>
      </c>
      <c r="AB48">
        <v>2.515903273179251</v>
      </c>
      <c r="AC48">
        <v>2.4454237994522696</v>
      </c>
      <c r="AD48">
        <v>3.2414783324445615</v>
      </c>
      <c r="AE48">
        <v>6.0349888528642142</v>
      </c>
    </row>
    <row r="49" spans="2:31" x14ac:dyDescent="0.25">
      <c r="B49">
        <v>4.1092881151378401E-2</v>
      </c>
      <c r="C49">
        <v>3.9961078557035068E-2</v>
      </c>
      <c r="D49">
        <v>3.6209735649336931E-2</v>
      </c>
      <c r="E49">
        <v>6.685193990710718E-2</v>
      </c>
      <c r="F49">
        <v>6.2110924926631061E-2</v>
      </c>
      <c r="G49">
        <v>8.554568432381722E-2</v>
      </c>
      <c r="H49">
        <v>8.6556534873131891E-2</v>
      </c>
      <c r="I49">
        <v>0.12291035173391412</v>
      </c>
      <c r="J49">
        <v>0.13989529421170291</v>
      </c>
      <c r="K49">
        <v>0.12706541124072349</v>
      </c>
      <c r="L49">
        <v>0.17771718305571835</v>
      </c>
      <c r="M49">
        <v>0.15875423289817245</v>
      </c>
      <c r="N49">
        <v>0.17578761866066206</v>
      </c>
      <c r="O49">
        <v>0.19334514102766467</v>
      </c>
      <c r="P49">
        <v>0.26610145064293178</v>
      </c>
      <c r="Q49">
        <v>0.30785916536239527</v>
      </c>
      <c r="R49">
        <v>0.28108563615111348</v>
      </c>
      <c r="S49">
        <v>0.41567031236154062</v>
      </c>
      <c r="T49">
        <v>0.48787925390073811</v>
      </c>
      <c r="U49">
        <v>0.44962757999725939</v>
      </c>
      <c r="V49">
        <v>0.68824372056869687</v>
      </c>
      <c r="W49">
        <v>0.82862681739939659</v>
      </c>
      <c r="X49">
        <v>0.77413926328905269</v>
      </c>
      <c r="Y49">
        <v>1.2406804887227747</v>
      </c>
      <c r="Z49">
        <v>1.1738003673696575</v>
      </c>
      <c r="AA49">
        <v>1.9567213921253781</v>
      </c>
      <c r="AB49">
        <v>1.8823432711270764</v>
      </c>
      <c r="AC49">
        <v>3.295007270560403</v>
      </c>
      <c r="AD49">
        <v>4.4064850035636143</v>
      </c>
      <c r="AE49">
        <v>6.0349888528642142</v>
      </c>
    </row>
    <row r="50" spans="2:31" x14ac:dyDescent="0.25">
      <c r="B50">
        <v>4.1092881151378401E-2</v>
      </c>
      <c r="C50">
        <v>3.9961078557035068E-2</v>
      </c>
      <c r="D50">
        <v>4.8139045782297891E-2</v>
      </c>
      <c r="E50">
        <v>5.4342336083559775E-2</v>
      </c>
      <c r="F50">
        <v>6.2110924926631061E-2</v>
      </c>
      <c r="G50">
        <v>7.1634372030326285E-2</v>
      </c>
      <c r="H50">
        <v>0.10718419343871585</v>
      </c>
      <c r="I50">
        <v>0.12291035173391412</v>
      </c>
      <c r="J50">
        <v>0.13989529421170291</v>
      </c>
      <c r="K50">
        <v>0.12706541124072349</v>
      </c>
      <c r="L50">
        <v>0.14247041425138196</v>
      </c>
      <c r="M50">
        <v>0.19849024005558089</v>
      </c>
      <c r="N50">
        <v>0.17578761866066206</v>
      </c>
      <c r="O50">
        <v>0.19334514102766467</v>
      </c>
      <c r="P50">
        <v>0.21106387735954807</v>
      </c>
      <c r="Q50">
        <v>0.24345566880157141</v>
      </c>
      <c r="R50">
        <v>0.3566062738399447</v>
      </c>
      <c r="S50">
        <v>0.32648605258087404</v>
      </c>
      <c r="T50">
        <v>0.48787925390073811</v>
      </c>
      <c r="U50">
        <v>0.57702233286998017</v>
      </c>
      <c r="V50">
        <v>0.68824372056869687</v>
      </c>
      <c r="W50">
        <v>0.63968876611117176</v>
      </c>
      <c r="X50">
        <v>0.77413926328905269</v>
      </c>
      <c r="Y50">
        <v>0.9473383543021392</v>
      </c>
      <c r="Z50">
        <v>1.5468419739050414</v>
      </c>
      <c r="AA50">
        <v>1.9567213921253781</v>
      </c>
      <c r="AB50">
        <v>2.515903273179251</v>
      </c>
      <c r="AC50">
        <v>3.295007270560403</v>
      </c>
      <c r="AD50">
        <v>3.2414783324445615</v>
      </c>
      <c r="AE50">
        <v>4.3963735164933766</v>
      </c>
    </row>
    <row r="51" spans="2:31" x14ac:dyDescent="0.25">
      <c r="B51">
        <v>4.1092881151378401E-2</v>
      </c>
      <c r="C51">
        <v>5.0800487161557627E-2</v>
      </c>
      <c r="D51">
        <v>3.6209735649336931E-2</v>
      </c>
      <c r="E51">
        <v>6.685193990710718E-2</v>
      </c>
      <c r="F51">
        <v>6.2110924926631061E-2</v>
      </c>
      <c r="G51">
        <v>7.1634372030326285E-2</v>
      </c>
      <c r="H51">
        <v>8.6556534873131891E-2</v>
      </c>
      <c r="I51">
        <v>0.12291035173391412</v>
      </c>
      <c r="J51">
        <v>0.13989529421170291</v>
      </c>
      <c r="K51">
        <v>0.12706541124072349</v>
      </c>
      <c r="L51">
        <v>0.17771718305571835</v>
      </c>
      <c r="M51">
        <v>0.19849024005558089</v>
      </c>
      <c r="N51">
        <v>0.2203464850200007</v>
      </c>
      <c r="O51">
        <v>0.19334514102766467</v>
      </c>
      <c r="P51">
        <v>0.26610145064293178</v>
      </c>
      <c r="Q51">
        <v>0.24345566880157141</v>
      </c>
      <c r="R51">
        <v>0.28108563615111348</v>
      </c>
      <c r="S51">
        <v>0.32648605258087404</v>
      </c>
      <c r="T51">
        <v>0.38174068376354475</v>
      </c>
      <c r="U51">
        <v>0.44962757999725939</v>
      </c>
      <c r="V51">
        <v>0.53389812055368457</v>
      </c>
      <c r="W51">
        <v>0.63968876611117176</v>
      </c>
      <c r="X51">
        <v>1.0080769379432311</v>
      </c>
      <c r="Y51">
        <v>0.9473383543021392</v>
      </c>
      <c r="Z51">
        <v>1.1738003673696575</v>
      </c>
      <c r="AA51">
        <v>1.4748227345293725</v>
      </c>
      <c r="AB51">
        <v>1.8823432711270764</v>
      </c>
      <c r="AC51">
        <v>3.295007270560403</v>
      </c>
      <c r="AD51">
        <v>4.4064850035636143</v>
      </c>
      <c r="AE51">
        <v>6.0349888528642142</v>
      </c>
    </row>
    <row r="52" spans="2:31" x14ac:dyDescent="0.25">
      <c r="B52">
        <v>4.1092881151378401E-2</v>
      </c>
      <c r="C52">
        <v>3.9961078557035068E-2</v>
      </c>
      <c r="D52">
        <v>3.6209735649336931E-2</v>
      </c>
      <c r="E52">
        <v>5.4342336083559775E-2</v>
      </c>
      <c r="F52">
        <v>6.2110924926631061E-2</v>
      </c>
      <c r="G52">
        <v>7.1634372030326285E-2</v>
      </c>
      <c r="H52">
        <v>0.10718419343871585</v>
      </c>
      <c r="I52">
        <v>0.12291035173391412</v>
      </c>
      <c r="J52">
        <v>0.13989529421170291</v>
      </c>
      <c r="K52">
        <v>0.12706541124072349</v>
      </c>
      <c r="L52">
        <v>0.14247041425138196</v>
      </c>
      <c r="M52">
        <v>0.19849024005558089</v>
      </c>
      <c r="N52">
        <v>0.17578761866066206</v>
      </c>
      <c r="O52">
        <v>0.19334514102766467</v>
      </c>
      <c r="P52">
        <v>0.26610145064293178</v>
      </c>
      <c r="Q52">
        <v>0.24345566880157141</v>
      </c>
      <c r="R52">
        <v>0.28108563615111348</v>
      </c>
      <c r="S52">
        <v>0.32648605258087404</v>
      </c>
      <c r="T52">
        <v>0.48787925390073811</v>
      </c>
      <c r="U52">
        <v>0.57702233286998017</v>
      </c>
      <c r="V52">
        <v>0.68824372056869687</v>
      </c>
      <c r="W52">
        <v>0.63968876611117176</v>
      </c>
      <c r="X52">
        <v>0.77413926328905269</v>
      </c>
      <c r="Y52">
        <v>1.2406804887227747</v>
      </c>
      <c r="Z52">
        <v>1.1738003673696575</v>
      </c>
      <c r="AA52">
        <v>1.9567213921253781</v>
      </c>
      <c r="AB52">
        <v>2.515903273179251</v>
      </c>
      <c r="AC52">
        <v>2.4454237994522696</v>
      </c>
      <c r="AD52">
        <v>4.4064850035636143</v>
      </c>
      <c r="AE52">
        <v>6.0349888528642142</v>
      </c>
    </row>
    <row r="53" spans="2:31" x14ac:dyDescent="0.25">
      <c r="B53">
        <v>4.1092881151378401E-2</v>
      </c>
      <c r="C53">
        <v>5.0800487161557627E-2</v>
      </c>
      <c r="D53">
        <v>3.6209735649336931E-2</v>
      </c>
      <c r="E53">
        <v>6.685193990710718E-2</v>
      </c>
      <c r="F53">
        <v>7.3659957771653614E-2</v>
      </c>
      <c r="G53">
        <v>7.1634372030326285E-2</v>
      </c>
      <c r="H53">
        <v>0.10718419343871585</v>
      </c>
      <c r="I53">
        <v>9.9102529324702343E-2</v>
      </c>
      <c r="J53">
        <v>0.13989529421170291</v>
      </c>
      <c r="K53">
        <v>0.12706541124072349</v>
      </c>
      <c r="L53">
        <v>0.17771718305571835</v>
      </c>
      <c r="M53">
        <v>0.15875423289817245</v>
      </c>
      <c r="N53">
        <v>0.2203464850200007</v>
      </c>
      <c r="O53">
        <v>0.19334514102766467</v>
      </c>
      <c r="P53">
        <v>0.21106387735954807</v>
      </c>
      <c r="Q53">
        <v>0.24345566880157141</v>
      </c>
      <c r="R53">
        <v>0.3566062738399447</v>
      </c>
      <c r="S53">
        <v>0.41567031236154062</v>
      </c>
      <c r="T53">
        <v>0.38174068376354475</v>
      </c>
      <c r="U53">
        <v>0.44962757999725939</v>
      </c>
      <c r="V53">
        <v>0.53389812055368457</v>
      </c>
      <c r="W53">
        <v>0.63968876611117176</v>
      </c>
      <c r="X53">
        <v>1.0080769379432311</v>
      </c>
      <c r="Y53">
        <v>1.2406804887227747</v>
      </c>
      <c r="Z53">
        <v>1.5468419739050414</v>
      </c>
      <c r="AA53">
        <v>1.4748227345293725</v>
      </c>
      <c r="AB53">
        <v>1.8823432711270764</v>
      </c>
      <c r="AC53">
        <v>2.4454237994522696</v>
      </c>
      <c r="AD53">
        <v>3.2414783324445615</v>
      </c>
      <c r="AE53">
        <v>4.3963735164933766</v>
      </c>
    </row>
    <row r="54" spans="2:31" x14ac:dyDescent="0.25">
      <c r="B54">
        <v>4.1092881151378401E-2</v>
      </c>
      <c r="C54">
        <v>5.0800487161557627E-2</v>
      </c>
      <c r="D54">
        <v>3.6209735649336931E-2</v>
      </c>
      <c r="E54">
        <v>5.4342336083559775E-2</v>
      </c>
      <c r="F54">
        <v>6.2110924926631061E-2</v>
      </c>
      <c r="G54">
        <v>7.1634372030326285E-2</v>
      </c>
      <c r="H54">
        <v>8.6556534873131891E-2</v>
      </c>
      <c r="I54">
        <v>0.12291035173391412</v>
      </c>
      <c r="J54">
        <v>0.1126028002093248</v>
      </c>
      <c r="K54">
        <v>0.12706541124072349</v>
      </c>
      <c r="L54">
        <v>0.14247041425138196</v>
      </c>
      <c r="M54">
        <v>0.19849024005558089</v>
      </c>
      <c r="N54">
        <v>0.2203464850200007</v>
      </c>
      <c r="O54">
        <v>0.19334514102766467</v>
      </c>
      <c r="P54">
        <v>0.21106387735954807</v>
      </c>
      <c r="Q54">
        <v>0.30785916536239527</v>
      </c>
      <c r="R54">
        <v>0.28108563615111348</v>
      </c>
      <c r="S54">
        <v>0.41567031236154062</v>
      </c>
      <c r="T54">
        <v>0.38174068376354475</v>
      </c>
      <c r="U54">
        <v>0.57702233286998017</v>
      </c>
      <c r="V54">
        <v>0.53389812055368457</v>
      </c>
      <c r="W54">
        <v>0.63968876611117176</v>
      </c>
      <c r="X54">
        <v>1.0080769379432311</v>
      </c>
      <c r="Y54">
        <v>0.9473383543021392</v>
      </c>
      <c r="Z54">
        <v>1.5468419739050414</v>
      </c>
      <c r="AA54">
        <v>1.4748227345293725</v>
      </c>
      <c r="AB54">
        <v>2.515903273179251</v>
      </c>
      <c r="AC54">
        <v>3.295007270560403</v>
      </c>
      <c r="AD54">
        <v>3.2414783324445615</v>
      </c>
      <c r="AE54">
        <v>6.0349888528642142</v>
      </c>
    </row>
    <row r="55" spans="2:31" x14ac:dyDescent="0.25">
      <c r="B55">
        <v>4.1092881151378401E-2</v>
      </c>
      <c r="C55">
        <v>5.0800487161557627E-2</v>
      </c>
      <c r="D55">
        <v>4.8139045782297891E-2</v>
      </c>
      <c r="E55">
        <v>5.4342336083559775E-2</v>
      </c>
      <c r="F55">
        <v>7.3659957771653614E-2</v>
      </c>
      <c r="G55">
        <v>8.554568432381722E-2</v>
      </c>
      <c r="H55">
        <v>8.6556534873131891E-2</v>
      </c>
      <c r="I55">
        <v>0.12291035173391412</v>
      </c>
      <c r="J55">
        <v>0.1126028002093248</v>
      </c>
      <c r="K55">
        <v>0.15816613130306645</v>
      </c>
      <c r="L55">
        <v>0.17771718305571835</v>
      </c>
      <c r="M55">
        <v>0.19849024005558089</v>
      </c>
      <c r="N55">
        <v>0.17578761866066206</v>
      </c>
      <c r="O55">
        <v>0.19334514102766467</v>
      </c>
      <c r="P55">
        <v>0.26610145064293178</v>
      </c>
      <c r="Q55">
        <v>0.30785916536239527</v>
      </c>
      <c r="R55">
        <v>0.28108563615111348</v>
      </c>
      <c r="S55">
        <v>0.41567031236154062</v>
      </c>
      <c r="T55">
        <v>0.38174068376354475</v>
      </c>
      <c r="U55">
        <v>0.44962757999725939</v>
      </c>
      <c r="V55">
        <v>0.53389812055368457</v>
      </c>
      <c r="W55">
        <v>0.82862681739939659</v>
      </c>
      <c r="X55">
        <v>0.77413926328905269</v>
      </c>
      <c r="Y55">
        <v>1.2406804887227747</v>
      </c>
      <c r="Z55">
        <v>1.5468419739050414</v>
      </c>
      <c r="AA55">
        <v>1.9567213921253781</v>
      </c>
      <c r="AB55">
        <v>1.8823432711270764</v>
      </c>
      <c r="AC55">
        <v>3.295007270560403</v>
      </c>
      <c r="AD55">
        <v>4.4064850035636143</v>
      </c>
      <c r="AE55">
        <v>6.0349888528642142</v>
      </c>
    </row>
    <row r="56" spans="2:31" x14ac:dyDescent="0.25">
      <c r="B56">
        <v>4.1092881151378401E-2</v>
      </c>
      <c r="C56">
        <v>3.9961078557035068E-2</v>
      </c>
      <c r="D56">
        <v>3.6209735649336931E-2</v>
      </c>
      <c r="E56">
        <v>6.685193990710718E-2</v>
      </c>
      <c r="F56">
        <v>7.3659957771653614E-2</v>
      </c>
      <c r="G56">
        <v>8.554568432381722E-2</v>
      </c>
      <c r="H56">
        <v>0.10718419343871585</v>
      </c>
      <c r="I56">
        <v>9.9102529324702343E-2</v>
      </c>
      <c r="J56">
        <v>0.13989529421170291</v>
      </c>
      <c r="K56">
        <v>0.15816613130306645</v>
      </c>
      <c r="L56">
        <v>0.14247041425138196</v>
      </c>
      <c r="M56">
        <v>0.19849024005558089</v>
      </c>
      <c r="N56">
        <v>0.2203464850200007</v>
      </c>
      <c r="O56">
        <v>0.24302738180583</v>
      </c>
      <c r="P56">
        <v>0.21106387735954807</v>
      </c>
      <c r="Q56">
        <v>0.30785916536239527</v>
      </c>
      <c r="R56">
        <v>0.3566062738399447</v>
      </c>
      <c r="S56">
        <v>0.32648605258087404</v>
      </c>
      <c r="T56">
        <v>0.48787925390073811</v>
      </c>
      <c r="U56">
        <v>0.44962757999725939</v>
      </c>
      <c r="V56">
        <v>0.53389812055368457</v>
      </c>
      <c r="W56">
        <v>0.63968876611117176</v>
      </c>
      <c r="X56">
        <v>1.0080769379432311</v>
      </c>
      <c r="Y56">
        <v>0.9473383543021392</v>
      </c>
      <c r="Z56">
        <v>1.5468419739050414</v>
      </c>
      <c r="AA56">
        <v>1.9567213921253781</v>
      </c>
      <c r="AB56">
        <v>1.8823432711270764</v>
      </c>
      <c r="AC56">
        <v>2.4454237994522696</v>
      </c>
      <c r="AD56">
        <v>3.2414783324445615</v>
      </c>
      <c r="AE56">
        <v>4.3963735164933766</v>
      </c>
    </row>
    <row r="57" spans="2:31" x14ac:dyDescent="0.25">
      <c r="B57">
        <v>4.1092881151378401E-2</v>
      </c>
      <c r="C57">
        <v>3.9961078557035068E-2</v>
      </c>
      <c r="D57">
        <v>3.6209735649336931E-2</v>
      </c>
      <c r="E57">
        <v>5.4342336083559775E-2</v>
      </c>
      <c r="F57">
        <v>7.3659957771653614E-2</v>
      </c>
      <c r="G57">
        <v>7.1634372030326285E-2</v>
      </c>
      <c r="H57">
        <v>8.6556534873131891E-2</v>
      </c>
      <c r="I57">
        <v>9.9102529324702343E-2</v>
      </c>
      <c r="J57">
        <v>0.1126028002093248</v>
      </c>
      <c r="K57">
        <v>0.15816613130306645</v>
      </c>
      <c r="L57">
        <v>0.17771718305571835</v>
      </c>
      <c r="M57">
        <v>0.19849024005558089</v>
      </c>
      <c r="N57">
        <v>0.17578761866066206</v>
      </c>
      <c r="O57">
        <v>0.24302738180583</v>
      </c>
      <c r="P57">
        <v>0.26610145064293178</v>
      </c>
      <c r="Q57">
        <v>0.24345566880157141</v>
      </c>
      <c r="R57">
        <v>0.28108563615111348</v>
      </c>
      <c r="S57">
        <v>0.32648605258087404</v>
      </c>
      <c r="T57">
        <v>0.38174068376354475</v>
      </c>
      <c r="U57">
        <v>0.44962757999725939</v>
      </c>
      <c r="V57">
        <v>0.68824372056869687</v>
      </c>
      <c r="W57">
        <v>0.82862681739939659</v>
      </c>
      <c r="X57">
        <v>0.77413926328905269</v>
      </c>
      <c r="Y57">
        <v>0.9473383543021392</v>
      </c>
      <c r="Z57">
        <v>1.1738003673696575</v>
      </c>
      <c r="AA57">
        <v>1.9567213921253781</v>
      </c>
      <c r="AB57">
        <v>1.8823432711270764</v>
      </c>
      <c r="AC57">
        <v>2.4454237994522696</v>
      </c>
      <c r="AD57">
        <v>3.2414783324445615</v>
      </c>
      <c r="AE57">
        <v>6.0349888528642142</v>
      </c>
    </row>
    <row r="58" spans="2:31" x14ac:dyDescent="0.25">
      <c r="B58">
        <v>4.1092881151378401E-2</v>
      </c>
      <c r="C58">
        <v>5.0800487161557627E-2</v>
      </c>
      <c r="D58">
        <v>3.6209735649336931E-2</v>
      </c>
      <c r="E58">
        <v>6.685193990710718E-2</v>
      </c>
      <c r="F58">
        <v>7.3659957771653614E-2</v>
      </c>
      <c r="G58">
        <v>8.554568432381722E-2</v>
      </c>
      <c r="H58">
        <v>0.10718419343871585</v>
      </c>
      <c r="I58">
        <v>9.9102529324702343E-2</v>
      </c>
      <c r="J58">
        <v>0.1126028002093248</v>
      </c>
      <c r="K58">
        <v>0.12706541124072349</v>
      </c>
      <c r="L58">
        <v>0.17771718305571835</v>
      </c>
      <c r="M58">
        <v>0.15875423289817245</v>
      </c>
      <c r="N58">
        <v>0.17578761866066206</v>
      </c>
      <c r="O58">
        <v>0.24302738180583</v>
      </c>
      <c r="P58">
        <v>0.21106387735954807</v>
      </c>
      <c r="Q58">
        <v>0.24345566880157141</v>
      </c>
      <c r="R58">
        <v>0.28108563615111348</v>
      </c>
      <c r="S58">
        <v>0.32648605258087404</v>
      </c>
      <c r="T58">
        <v>0.48787925390073811</v>
      </c>
      <c r="U58">
        <v>0.57702233286998017</v>
      </c>
      <c r="V58">
        <v>0.53389812055368457</v>
      </c>
      <c r="W58">
        <v>0.63968876611117176</v>
      </c>
      <c r="X58">
        <v>1.0080769379432311</v>
      </c>
      <c r="Y58">
        <v>0.9473383543021392</v>
      </c>
      <c r="Z58">
        <v>1.1738003673696575</v>
      </c>
      <c r="AA58">
        <v>1.4748227345293725</v>
      </c>
      <c r="AB58">
        <v>2.515903273179251</v>
      </c>
      <c r="AC58">
        <v>2.4454237994522696</v>
      </c>
      <c r="AD58">
        <v>4.4064850035636143</v>
      </c>
      <c r="AE58">
        <v>6.0349888528642142</v>
      </c>
    </row>
    <row r="59" spans="2:31" x14ac:dyDescent="0.25">
      <c r="B59">
        <v>4.1092881151378401E-2</v>
      </c>
      <c r="C59">
        <v>3.9961078557035068E-2</v>
      </c>
      <c r="D59">
        <v>4.8139045782297891E-2</v>
      </c>
      <c r="E59">
        <v>6.685193990710718E-2</v>
      </c>
      <c r="F59">
        <v>7.3659957771653614E-2</v>
      </c>
      <c r="G59">
        <v>8.554568432381722E-2</v>
      </c>
      <c r="H59">
        <v>0.10718419343871585</v>
      </c>
      <c r="I59">
        <v>9.9102529324702343E-2</v>
      </c>
      <c r="J59">
        <v>0.1126028002093248</v>
      </c>
      <c r="K59">
        <v>0.12706541124072349</v>
      </c>
      <c r="L59">
        <v>0.14247041425138196</v>
      </c>
      <c r="M59">
        <v>0.19849024005558089</v>
      </c>
      <c r="N59">
        <v>0.2203464850200007</v>
      </c>
      <c r="O59">
        <v>0.24302738180583</v>
      </c>
      <c r="P59">
        <v>0.26610145064293178</v>
      </c>
      <c r="Q59">
        <v>0.30785916536239527</v>
      </c>
      <c r="R59">
        <v>0.3566062738399447</v>
      </c>
      <c r="S59">
        <v>0.32648605258087404</v>
      </c>
      <c r="T59">
        <v>0.38174068376354475</v>
      </c>
      <c r="U59">
        <v>0.57702233286998017</v>
      </c>
      <c r="V59">
        <v>0.53389812055368457</v>
      </c>
      <c r="W59">
        <v>0.82862681739939659</v>
      </c>
      <c r="X59">
        <v>0.77413926328905269</v>
      </c>
      <c r="Y59">
        <v>1.2406804887227747</v>
      </c>
      <c r="Z59">
        <v>1.1738003673696575</v>
      </c>
      <c r="AA59">
        <v>1.9567213921253781</v>
      </c>
      <c r="AB59">
        <v>2.515903273179251</v>
      </c>
      <c r="AC59">
        <v>2.4454237994522696</v>
      </c>
      <c r="AD59">
        <v>3.2414783324445615</v>
      </c>
      <c r="AE59">
        <v>4.3963735164933766</v>
      </c>
    </row>
    <row r="60" spans="2:31" x14ac:dyDescent="0.25">
      <c r="B60">
        <v>4.1092881151378401E-2</v>
      </c>
      <c r="C60">
        <v>3.9961078557035068E-2</v>
      </c>
      <c r="D60">
        <v>4.8139045782297891E-2</v>
      </c>
      <c r="E60">
        <v>5.4342336083559775E-2</v>
      </c>
      <c r="F60">
        <v>6.2110924926631061E-2</v>
      </c>
      <c r="G60">
        <v>7.1634372030326285E-2</v>
      </c>
      <c r="H60">
        <v>8.6556534873131891E-2</v>
      </c>
      <c r="I60">
        <v>0.12291035173391412</v>
      </c>
      <c r="J60">
        <v>0.13989529421170291</v>
      </c>
      <c r="K60">
        <v>0.15816613130306645</v>
      </c>
      <c r="L60">
        <v>0.17771718305571835</v>
      </c>
      <c r="M60">
        <v>0.15875423289817245</v>
      </c>
      <c r="N60">
        <v>0.2203464850200007</v>
      </c>
      <c r="O60">
        <v>0.19334514102766467</v>
      </c>
      <c r="P60">
        <v>0.26610145064293178</v>
      </c>
      <c r="Q60">
        <v>0.24345566880157141</v>
      </c>
      <c r="R60">
        <v>0.28108563615111348</v>
      </c>
      <c r="S60">
        <v>0.41567031236154062</v>
      </c>
      <c r="T60">
        <v>0.48787925390073811</v>
      </c>
      <c r="U60">
        <v>0.57702233286998017</v>
      </c>
      <c r="V60">
        <v>0.53389812055368457</v>
      </c>
      <c r="W60">
        <v>0.63968876611117176</v>
      </c>
      <c r="X60">
        <v>0.77413926328905269</v>
      </c>
      <c r="Y60">
        <v>1.2406804887227747</v>
      </c>
      <c r="Z60">
        <v>1.1738003673696575</v>
      </c>
      <c r="AA60">
        <v>1.4748227345293725</v>
      </c>
      <c r="AB60">
        <v>2.515903273179251</v>
      </c>
      <c r="AC60">
        <v>3.295007270560403</v>
      </c>
      <c r="AD60">
        <v>4.4064850035636143</v>
      </c>
      <c r="AE60">
        <v>4.3963735164933766</v>
      </c>
    </row>
    <row r="61" spans="2:31" x14ac:dyDescent="0.25">
      <c r="B61">
        <v>4.1092881151378401E-2</v>
      </c>
      <c r="C61">
        <v>3.9961078557035068E-2</v>
      </c>
      <c r="D61">
        <v>4.8139045782297891E-2</v>
      </c>
      <c r="E61">
        <v>6.685193990710718E-2</v>
      </c>
      <c r="F61">
        <v>6.2110924926631061E-2</v>
      </c>
      <c r="G61">
        <v>7.1634372030326285E-2</v>
      </c>
      <c r="H61">
        <v>0.10718419343871585</v>
      </c>
      <c r="I61">
        <v>0.12291035173391412</v>
      </c>
      <c r="J61">
        <v>0.13989529421170291</v>
      </c>
      <c r="K61">
        <v>0.15816613130306645</v>
      </c>
      <c r="L61">
        <v>0.17771718305571835</v>
      </c>
      <c r="M61">
        <v>0.19849024005558089</v>
      </c>
      <c r="N61">
        <v>0.17578761866066206</v>
      </c>
      <c r="O61">
        <v>0.24302738180583</v>
      </c>
      <c r="P61">
        <v>0.21106387735954807</v>
      </c>
      <c r="Q61">
        <v>0.24345566880157141</v>
      </c>
      <c r="R61">
        <v>0.3566062738399447</v>
      </c>
      <c r="S61">
        <v>0.41567031236154062</v>
      </c>
      <c r="T61">
        <v>0.38174068376354475</v>
      </c>
      <c r="U61">
        <v>0.44962757999725939</v>
      </c>
      <c r="V61">
        <v>0.53389812055368457</v>
      </c>
      <c r="W61">
        <v>0.63968876611117176</v>
      </c>
      <c r="X61">
        <v>1.0080769379432311</v>
      </c>
      <c r="Y61">
        <v>1.2406804887227747</v>
      </c>
      <c r="Z61">
        <v>1.1738003673696575</v>
      </c>
      <c r="AA61">
        <v>1.9567213921253781</v>
      </c>
      <c r="AB61">
        <v>2.515903273179251</v>
      </c>
      <c r="AC61">
        <v>2.4454237994522696</v>
      </c>
      <c r="AD61">
        <v>4.4064850035636143</v>
      </c>
      <c r="AE61">
        <v>4.3963735164933766</v>
      </c>
    </row>
    <row r="62" spans="2:31" x14ac:dyDescent="0.25">
      <c r="B62">
        <v>4.1092881151378401E-2</v>
      </c>
      <c r="C62">
        <v>5.0800487161557627E-2</v>
      </c>
      <c r="D62">
        <v>4.8139045782297891E-2</v>
      </c>
      <c r="E62">
        <v>6.685193990710718E-2</v>
      </c>
      <c r="F62">
        <v>7.3659957771653614E-2</v>
      </c>
      <c r="G62">
        <v>7.1634372030326285E-2</v>
      </c>
      <c r="H62">
        <v>8.6556534873131891E-2</v>
      </c>
      <c r="I62">
        <v>9.9102529324702343E-2</v>
      </c>
      <c r="J62">
        <v>0.13989529421170291</v>
      </c>
      <c r="K62">
        <v>0.12706541124072349</v>
      </c>
      <c r="L62">
        <v>0.14247041425138196</v>
      </c>
      <c r="M62">
        <v>0.15875423289817245</v>
      </c>
      <c r="N62">
        <v>0.17578761866066206</v>
      </c>
      <c r="O62">
        <v>0.19334514102766467</v>
      </c>
      <c r="P62">
        <v>0.26610145064293178</v>
      </c>
      <c r="Q62">
        <v>0.24345566880157141</v>
      </c>
      <c r="R62">
        <v>0.28108563615111348</v>
      </c>
      <c r="S62">
        <v>0.41567031236154062</v>
      </c>
      <c r="T62">
        <v>0.38174068376354475</v>
      </c>
      <c r="U62">
        <v>0.57702233286998017</v>
      </c>
      <c r="V62">
        <v>0.53389812055368457</v>
      </c>
      <c r="W62">
        <v>0.63968876611117176</v>
      </c>
      <c r="X62">
        <v>0.77413926328905269</v>
      </c>
      <c r="Y62">
        <v>1.2406804887227747</v>
      </c>
      <c r="Z62">
        <v>1.1738003673696575</v>
      </c>
      <c r="AA62">
        <v>1.9567213921253781</v>
      </c>
      <c r="AB62">
        <v>2.515903273179251</v>
      </c>
      <c r="AC62">
        <v>3.295007270560403</v>
      </c>
      <c r="AD62">
        <v>3.2414783324445615</v>
      </c>
      <c r="AE62">
        <v>4.3963735164933766</v>
      </c>
    </row>
    <row r="63" spans="2:31" x14ac:dyDescent="0.25">
      <c r="B63">
        <v>4.1092881151378401E-2</v>
      </c>
      <c r="C63">
        <v>5.0800487161557627E-2</v>
      </c>
      <c r="D63">
        <v>3.6209735649336931E-2</v>
      </c>
      <c r="E63">
        <v>6.685193990710718E-2</v>
      </c>
      <c r="F63">
        <v>6.2110924926631061E-2</v>
      </c>
      <c r="G63">
        <v>8.554568432381722E-2</v>
      </c>
      <c r="H63">
        <v>8.6556534873131891E-2</v>
      </c>
      <c r="I63">
        <v>9.9102529324702343E-2</v>
      </c>
      <c r="J63">
        <v>0.1126028002093248</v>
      </c>
      <c r="K63">
        <v>0.12706541124072349</v>
      </c>
      <c r="L63">
        <v>0.14247041425138196</v>
      </c>
      <c r="M63">
        <v>0.19849024005558089</v>
      </c>
      <c r="N63">
        <v>0.17578761866066206</v>
      </c>
      <c r="O63">
        <v>0.19334514102766467</v>
      </c>
      <c r="P63">
        <v>0.21106387735954807</v>
      </c>
      <c r="Q63">
        <v>0.24345566880157141</v>
      </c>
      <c r="R63">
        <v>0.28108563615111348</v>
      </c>
      <c r="S63">
        <v>0.32648605258087404</v>
      </c>
      <c r="T63">
        <v>0.48787925390073811</v>
      </c>
      <c r="U63">
        <v>0.57702233286998017</v>
      </c>
      <c r="V63">
        <v>0.68824372056869687</v>
      </c>
      <c r="W63">
        <v>0.63968876611117176</v>
      </c>
      <c r="X63">
        <v>0.77413926328905269</v>
      </c>
      <c r="Y63">
        <v>0.9473383543021392</v>
      </c>
      <c r="Z63">
        <v>1.5468419739050414</v>
      </c>
      <c r="AA63">
        <v>1.4748227345293725</v>
      </c>
      <c r="AB63">
        <v>1.8823432711270764</v>
      </c>
      <c r="AC63">
        <v>3.295007270560403</v>
      </c>
      <c r="AD63">
        <v>4.4064850035636143</v>
      </c>
      <c r="AE63">
        <v>4.3963735164933766</v>
      </c>
    </row>
    <row r="64" spans="2:31" x14ac:dyDescent="0.25">
      <c r="B64">
        <v>4.1092881151378401E-2</v>
      </c>
      <c r="C64">
        <v>3.9961078557035068E-2</v>
      </c>
      <c r="D64">
        <v>3.6209735649336931E-2</v>
      </c>
      <c r="E64">
        <v>6.685193990710718E-2</v>
      </c>
      <c r="F64">
        <v>7.3659957771653614E-2</v>
      </c>
      <c r="G64">
        <v>8.554568432381722E-2</v>
      </c>
      <c r="H64">
        <v>0.10718419343871585</v>
      </c>
      <c r="I64">
        <v>0.12291035173391412</v>
      </c>
      <c r="J64">
        <v>0.13989529421170291</v>
      </c>
      <c r="K64">
        <v>0.15816613130306645</v>
      </c>
      <c r="L64">
        <v>0.14247041425138196</v>
      </c>
      <c r="M64">
        <v>0.15875423289817245</v>
      </c>
      <c r="N64">
        <v>0.2203464850200007</v>
      </c>
      <c r="O64">
        <v>0.24302738180583</v>
      </c>
      <c r="P64">
        <v>0.26610145064293178</v>
      </c>
      <c r="Q64">
        <v>0.30785916536239527</v>
      </c>
      <c r="R64">
        <v>0.28108563615111348</v>
      </c>
      <c r="S64">
        <v>0.32648605258087404</v>
      </c>
      <c r="T64">
        <v>0.38174068376354475</v>
      </c>
      <c r="U64">
        <v>0.44962757999725939</v>
      </c>
      <c r="V64">
        <v>0.53389812055368457</v>
      </c>
      <c r="W64">
        <v>0.82862681739939659</v>
      </c>
      <c r="X64">
        <v>0.77413926328905269</v>
      </c>
      <c r="Y64">
        <v>0.9473383543021392</v>
      </c>
      <c r="Z64">
        <v>1.5468419739050414</v>
      </c>
      <c r="AA64">
        <v>1.4748227345293725</v>
      </c>
      <c r="AB64">
        <v>2.515903273179251</v>
      </c>
      <c r="AC64">
        <v>2.4454237994522696</v>
      </c>
      <c r="AD64">
        <v>4.4064850035636143</v>
      </c>
      <c r="AE64">
        <v>6.0349888528642142</v>
      </c>
    </row>
    <row r="65" spans="2:31" x14ac:dyDescent="0.25">
      <c r="B65">
        <v>4.1092881151378401E-2</v>
      </c>
      <c r="C65">
        <v>5.0800487161557627E-2</v>
      </c>
      <c r="D65">
        <v>4.8139045782297891E-2</v>
      </c>
      <c r="E65">
        <v>6.685193990710718E-2</v>
      </c>
      <c r="F65">
        <v>6.2110924926631061E-2</v>
      </c>
      <c r="G65">
        <v>7.1634372030326285E-2</v>
      </c>
      <c r="H65">
        <v>8.6556534873131891E-2</v>
      </c>
      <c r="I65">
        <v>0.12291035173391412</v>
      </c>
      <c r="J65">
        <v>0.13989529421170291</v>
      </c>
      <c r="K65">
        <v>0.12706541124072349</v>
      </c>
      <c r="L65">
        <v>0.17771718305571835</v>
      </c>
      <c r="M65">
        <v>0.15875423289817245</v>
      </c>
      <c r="N65">
        <v>0.2203464850200007</v>
      </c>
      <c r="O65">
        <v>0.24302738180583</v>
      </c>
      <c r="P65">
        <v>0.26610145064293178</v>
      </c>
      <c r="Q65">
        <v>0.30785916536239527</v>
      </c>
      <c r="R65">
        <v>0.28108563615111348</v>
      </c>
      <c r="S65">
        <v>0.41567031236154062</v>
      </c>
      <c r="T65">
        <v>0.38174068376354475</v>
      </c>
      <c r="U65">
        <v>0.57702233286998017</v>
      </c>
      <c r="V65">
        <v>0.53389812055368457</v>
      </c>
      <c r="W65">
        <v>0.82862681739939659</v>
      </c>
      <c r="X65">
        <v>0.77413926328905269</v>
      </c>
      <c r="Y65">
        <v>1.2406804887227747</v>
      </c>
      <c r="Z65">
        <v>1.1738003673696575</v>
      </c>
      <c r="AA65">
        <v>1.9567213921253781</v>
      </c>
      <c r="AB65">
        <v>2.515903273179251</v>
      </c>
      <c r="AC65">
        <v>2.4454237994522696</v>
      </c>
      <c r="AD65">
        <v>4.4064850035636143</v>
      </c>
      <c r="AE65">
        <v>4.3963735164933766</v>
      </c>
    </row>
    <row r="66" spans="2:31" x14ac:dyDescent="0.25">
      <c r="B66">
        <v>4.1092881151378401E-2</v>
      </c>
      <c r="C66">
        <v>3.9961078557035068E-2</v>
      </c>
      <c r="D66">
        <v>4.8139045782297891E-2</v>
      </c>
      <c r="E66">
        <v>6.685193990710718E-2</v>
      </c>
      <c r="F66">
        <v>7.3659957771653614E-2</v>
      </c>
      <c r="G66">
        <v>8.554568432381722E-2</v>
      </c>
      <c r="H66">
        <v>8.6556534873131891E-2</v>
      </c>
      <c r="I66">
        <v>0.12291035173391412</v>
      </c>
      <c r="J66">
        <v>0.1126028002093248</v>
      </c>
      <c r="K66">
        <v>0.15816613130306645</v>
      </c>
      <c r="L66">
        <v>0.14247041425138196</v>
      </c>
      <c r="M66">
        <v>0.19849024005558089</v>
      </c>
      <c r="N66">
        <v>0.2203464850200007</v>
      </c>
      <c r="O66">
        <v>0.24302738180583</v>
      </c>
      <c r="P66">
        <v>0.26610145064293178</v>
      </c>
      <c r="Q66">
        <v>0.30785916536239527</v>
      </c>
      <c r="R66">
        <v>0.28108563615111348</v>
      </c>
      <c r="S66">
        <v>0.32648605258087404</v>
      </c>
      <c r="T66">
        <v>0.48787925390073811</v>
      </c>
      <c r="U66">
        <v>0.57702233286998017</v>
      </c>
      <c r="V66">
        <v>0.53389812055368457</v>
      </c>
      <c r="W66">
        <v>0.82862681739939659</v>
      </c>
      <c r="X66">
        <v>0.77413926328905269</v>
      </c>
      <c r="Y66">
        <v>1.2406804887227747</v>
      </c>
      <c r="Z66">
        <v>1.1738003673696575</v>
      </c>
      <c r="AA66">
        <v>1.4748227345293725</v>
      </c>
      <c r="AB66">
        <v>2.515903273179251</v>
      </c>
      <c r="AC66">
        <v>3.295007270560403</v>
      </c>
      <c r="AD66">
        <v>4.4064850035636143</v>
      </c>
      <c r="AE66">
        <v>4.3963735164933766</v>
      </c>
    </row>
    <row r="67" spans="2:31" x14ac:dyDescent="0.25">
      <c r="B67">
        <v>4.1092881151378401E-2</v>
      </c>
      <c r="C67">
        <v>3.9961078557035068E-2</v>
      </c>
      <c r="D67">
        <v>3.6209735649336931E-2</v>
      </c>
      <c r="E67">
        <v>6.685193990710718E-2</v>
      </c>
      <c r="F67">
        <v>7.3659957771653614E-2</v>
      </c>
      <c r="G67">
        <v>7.1634372030326285E-2</v>
      </c>
      <c r="H67">
        <v>0.10718419343871585</v>
      </c>
      <c r="I67">
        <v>0.12291035173391412</v>
      </c>
      <c r="J67">
        <v>0.13989529421170291</v>
      </c>
      <c r="K67">
        <v>0.15816613130306645</v>
      </c>
      <c r="L67">
        <v>0.17771718305571835</v>
      </c>
      <c r="M67">
        <v>0.19849024005558089</v>
      </c>
      <c r="N67">
        <v>0.17578761866066206</v>
      </c>
      <c r="O67">
        <v>0.19334514102766467</v>
      </c>
      <c r="P67">
        <v>0.21106387735954807</v>
      </c>
      <c r="Q67">
        <v>0.30785916536239527</v>
      </c>
      <c r="R67">
        <v>0.28108563615111348</v>
      </c>
      <c r="S67">
        <v>0.41567031236154062</v>
      </c>
      <c r="T67">
        <v>0.48787925390073811</v>
      </c>
      <c r="U67">
        <v>0.44962757999725939</v>
      </c>
      <c r="V67">
        <v>0.53389812055368457</v>
      </c>
      <c r="W67">
        <v>0.63968876611117176</v>
      </c>
      <c r="X67">
        <v>0.77413926328905269</v>
      </c>
      <c r="Y67">
        <v>1.2406804887227747</v>
      </c>
      <c r="Z67">
        <v>1.5468419739050414</v>
      </c>
      <c r="AA67">
        <v>1.4748227345293725</v>
      </c>
      <c r="AB67">
        <v>1.8823432711270764</v>
      </c>
      <c r="AC67">
        <v>3.295007270560403</v>
      </c>
      <c r="AD67">
        <v>3.2414783324445615</v>
      </c>
      <c r="AE67">
        <v>4.3963735164933766</v>
      </c>
    </row>
    <row r="68" spans="2:31" x14ac:dyDescent="0.25">
      <c r="B68">
        <v>4.1092881151378401E-2</v>
      </c>
      <c r="C68">
        <v>3.9961078557035068E-2</v>
      </c>
      <c r="D68">
        <v>3.6209735649336931E-2</v>
      </c>
      <c r="E68">
        <v>6.685193990710718E-2</v>
      </c>
      <c r="F68">
        <v>7.3659957771653614E-2</v>
      </c>
      <c r="G68">
        <v>8.554568432381722E-2</v>
      </c>
      <c r="H68">
        <v>0.10718419343871585</v>
      </c>
      <c r="I68">
        <v>0.12291035173391412</v>
      </c>
      <c r="J68">
        <v>0.1126028002093248</v>
      </c>
      <c r="K68">
        <v>0.12706541124072349</v>
      </c>
      <c r="L68">
        <v>0.14247041425138196</v>
      </c>
      <c r="M68">
        <v>0.19849024005558089</v>
      </c>
      <c r="N68">
        <v>0.17578761866066206</v>
      </c>
      <c r="O68">
        <v>0.24302738180583</v>
      </c>
      <c r="P68">
        <v>0.26610145064293178</v>
      </c>
      <c r="Q68">
        <v>0.30785916536239527</v>
      </c>
      <c r="R68">
        <v>0.3566062738399447</v>
      </c>
      <c r="S68">
        <v>0.32648605258087404</v>
      </c>
      <c r="T68">
        <v>0.48787925390073811</v>
      </c>
      <c r="U68">
        <v>0.44962757999725939</v>
      </c>
      <c r="V68">
        <v>0.53389812055368457</v>
      </c>
      <c r="W68">
        <v>0.82862681739939659</v>
      </c>
      <c r="X68">
        <v>1.0080769379432311</v>
      </c>
      <c r="Y68">
        <v>1.2406804887227747</v>
      </c>
      <c r="Z68">
        <v>1.5468419739050414</v>
      </c>
      <c r="AA68">
        <v>1.9567213921253781</v>
      </c>
      <c r="AB68">
        <v>1.8823432711270764</v>
      </c>
      <c r="AC68">
        <v>3.295007270560403</v>
      </c>
      <c r="AD68">
        <v>3.2414783324445615</v>
      </c>
      <c r="AE68">
        <v>4.3963735164933766</v>
      </c>
    </row>
    <row r="69" spans="2:31" x14ac:dyDescent="0.25">
      <c r="B69">
        <v>4.1092881151378401E-2</v>
      </c>
      <c r="C69">
        <v>3.9961078557035068E-2</v>
      </c>
      <c r="D69">
        <v>3.6209735649336931E-2</v>
      </c>
      <c r="E69">
        <v>6.685193990710718E-2</v>
      </c>
      <c r="F69">
        <v>6.2110924926631061E-2</v>
      </c>
      <c r="G69">
        <v>7.1634372030326285E-2</v>
      </c>
      <c r="H69">
        <v>0.10718419343871585</v>
      </c>
      <c r="I69">
        <v>9.9102529324702343E-2</v>
      </c>
      <c r="J69">
        <v>0.1126028002093248</v>
      </c>
      <c r="K69">
        <v>0.12706541124072349</v>
      </c>
      <c r="L69">
        <v>0.14247041425138196</v>
      </c>
      <c r="M69">
        <v>0.19849024005558089</v>
      </c>
      <c r="N69">
        <v>0.2203464850200007</v>
      </c>
      <c r="O69">
        <v>0.24302738180583</v>
      </c>
      <c r="P69">
        <v>0.26610145064293178</v>
      </c>
      <c r="Q69">
        <v>0.30785916536239527</v>
      </c>
      <c r="R69">
        <v>0.3566062738399447</v>
      </c>
      <c r="S69">
        <v>0.41567031236154062</v>
      </c>
      <c r="T69">
        <v>0.38174068376354475</v>
      </c>
      <c r="U69">
        <v>0.57702233286998017</v>
      </c>
      <c r="V69">
        <v>0.68824372056869687</v>
      </c>
      <c r="W69">
        <v>0.82862681739939659</v>
      </c>
      <c r="X69">
        <v>1.0080769379432311</v>
      </c>
      <c r="Y69">
        <v>0.9473383543021392</v>
      </c>
      <c r="Z69">
        <v>1.5468419739050414</v>
      </c>
      <c r="AA69">
        <v>1.4748227345293725</v>
      </c>
      <c r="AB69">
        <v>1.8823432711270764</v>
      </c>
      <c r="AC69">
        <v>2.4454237994522696</v>
      </c>
      <c r="AD69">
        <v>3.2414783324445615</v>
      </c>
      <c r="AE69">
        <v>6.0349888528642142</v>
      </c>
    </row>
    <row r="70" spans="2:31" x14ac:dyDescent="0.25">
      <c r="B70">
        <v>4.1092881151378401E-2</v>
      </c>
      <c r="C70">
        <v>5.0800487161557627E-2</v>
      </c>
      <c r="D70">
        <v>3.6209735649336931E-2</v>
      </c>
      <c r="E70">
        <v>5.4342336083559775E-2</v>
      </c>
      <c r="F70">
        <v>7.3659957771653614E-2</v>
      </c>
      <c r="G70">
        <v>8.554568432381722E-2</v>
      </c>
      <c r="H70">
        <v>8.6556534873131891E-2</v>
      </c>
      <c r="I70">
        <v>0.12291035173391412</v>
      </c>
      <c r="J70">
        <v>0.13989529421170291</v>
      </c>
      <c r="K70">
        <v>0.12706541124072349</v>
      </c>
      <c r="L70">
        <v>0.17771718305571835</v>
      </c>
      <c r="M70">
        <v>0.15875423289817245</v>
      </c>
      <c r="N70">
        <v>0.2203464850200007</v>
      </c>
      <c r="O70">
        <v>0.19334514102766467</v>
      </c>
      <c r="P70">
        <v>0.21106387735954807</v>
      </c>
      <c r="Q70">
        <v>0.24345566880157141</v>
      </c>
      <c r="R70">
        <v>0.3566062738399447</v>
      </c>
      <c r="S70">
        <v>0.41567031236154062</v>
      </c>
      <c r="T70">
        <v>0.48787925390073811</v>
      </c>
      <c r="U70">
        <v>0.44962757999725939</v>
      </c>
      <c r="V70">
        <v>0.68824372056869687</v>
      </c>
      <c r="W70">
        <v>0.82862681739939659</v>
      </c>
      <c r="X70">
        <v>0.77413926328905269</v>
      </c>
      <c r="Y70">
        <v>0.9473383543021392</v>
      </c>
      <c r="Z70">
        <v>1.1738003673696575</v>
      </c>
      <c r="AA70">
        <v>1.9567213921253781</v>
      </c>
      <c r="AB70">
        <v>1.8823432711270764</v>
      </c>
      <c r="AC70">
        <v>3.295007270560403</v>
      </c>
      <c r="AD70">
        <v>3.2414783324445615</v>
      </c>
      <c r="AE70">
        <v>6.0349888528642142</v>
      </c>
    </row>
    <row r="71" spans="2:31" x14ac:dyDescent="0.25">
      <c r="B71">
        <v>4.1092881151378401E-2</v>
      </c>
      <c r="C71">
        <v>3.9961078557035068E-2</v>
      </c>
      <c r="D71">
        <v>3.6209735649336931E-2</v>
      </c>
      <c r="E71">
        <v>5.4342336083559775E-2</v>
      </c>
      <c r="F71">
        <v>6.2110924926631061E-2</v>
      </c>
      <c r="G71">
        <v>7.1634372030326285E-2</v>
      </c>
      <c r="H71">
        <v>0.10718419343871585</v>
      </c>
      <c r="I71">
        <v>0.12291035173391412</v>
      </c>
      <c r="J71">
        <v>0.13989529421170291</v>
      </c>
      <c r="K71">
        <v>0.15816613130306645</v>
      </c>
      <c r="L71">
        <v>0.14247041425138196</v>
      </c>
      <c r="M71">
        <v>0.15875423289817245</v>
      </c>
      <c r="N71">
        <v>0.17578761866066206</v>
      </c>
      <c r="O71">
        <v>0.24302738180583</v>
      </c>
      <c r="P71">
        <v>0.26610145064293178</v>
      </c>
      <c r="Q71">
        <v>0.24345566880157141</v>
      </c>
      <c r="R71">
        <v>0.3566062738399447</v>
      </c>
      <c r="S71">
        <v>0.32648605258087404</v>
      </c>
      <c r="T71">
        <v>0.48787925390073811</v>
      </c>
      <c r="U71">
        <v>0.57702233286998017</v>
      </c>
      <c r="V71">
        <v>0.53389812055368457</v>
      </c>
      <c r="W71">
        <v>0.82862681739939659</v>
      </c>
      <c r="X71">
        <v>0.77413926328905269</v>
      </c>
      <c r="Y71">
        <v>1.2406804887227747</v>
      </c>
      <c r="Z71">
        <v>1.1738003673696575</v>
      </c>
      <c r="AA71">
        <v>1.9567213921253781</v>
      </c>
      <c r="AB71">
        <v>2.515903273179251</v>
      </c>
      <c r="AC71">
        <v>3.295007270560403</v>
      </c>
      <c r="AD71">
        <v>4.4064850035636143</v>
      </c>
      <c r="AE71">
        <v>4.3963735164933766</v>
      </c>
    </row>
    <row r="72" spans="2:31" x14ac:dyDescent="0.25">
      <c r="B72">
        <v>4.1092881151378401E-2</v>
      </c>
      <c r="C72">
        <v>3.9961078557035068E-2</v>
      </c>
      <c r="D72">
        <v>3.6209735649336931E-2</v>
      </c>
      <c r="E72">
        <v>6.685193990710718E-2</v>
      </c>
      <c r="F72">
        <v>6.2110924926631061E-2</v>
      </c>
      <c r="G72">
        <v>8.554568432381722E-2</v>
      </c>
      <c r="H72">
        <v>0.10718419343871585</v>
      </c>
      <c r="I72">
        <v>9.9102529324702343E-2</v>
      </c>
      <c r="J72">
        <v>0.13989529421170291</v>
      </c>
      <c r="K72">
        <v>0.12706541124072349</v>
      </c>
      <c r="L72">
        <v>0.17771718305571835</v>
      </c>
      <c r="M72">
        <v>0.19849024005558089</v>
      </c>
      <c r="N72">
        <v>0.2203464850200007</v>
      </c>
      <c r="O72">
        <v>0.24302738180583</v>
      </c>
      <c r="P72">
        <v>0.26610145064293178</v>
      </c>
      <c r="Q72">
        <v>0.30785916536239527</v>
      </c>
      <c r="R72">
        <v>0.3566062738399447</v>
      </c>
      <c r="S72">
        <v>0.32648605258087404</v>
      </c>
      <c r="T72">
        <v>0.38174068376354475</v>
      </c>
      <c r="U72">
        <v>0.57702233286998017</v>
      </c>
      <c r="V72">
        <v>0.53389812055368457</v>
      </c>
      <c r="W72">
        <v>0.82862681739939659</v>
      </c>
      <c r="X72">
        <v>1.0080769379432311</v>
      </c>
      <c r="Y72">
        <v>1.2406804887227747</v>
      </c>
      <c r="Z72">
        <v>1.1738003673696575</v>
      </c>
      <c r="AA72">
        <v>1.4748227345293725</v>
      </c>
      <c r="AB72">
        <v>2.515903273179251</v>
      </c>
      <c r="AC72">
        <v>2.4454237994522696</v>
      </c>
      <c r="AD72">
        <v>3.2414783324445615</v>
      </c>
      <c r="AE72">
        <v>6.0349888528642142</v>
      </c>
    </row>
    <row r="73" spans="2:31" x14ac:dyDescent="0.25">
      <c r="B73">
        <v>4.1092881151378401E-2</v>
      </c>
      <c r="C73">
        <v>5.0800487161557627E-2</v>
      </c>
      <c r="D73">
        <v>4.8139045782297891E-2</v>
      </c>
      <c r="E73">
        <v>6.685193990710718E-2</v>
      </c>
      <c r="F73">
        <v>7.3659957771653614E-2</v>
      </c>
      <c r="G73">
        <v>7.1634372030326285E-2</v>
      </c>
      <c r="H73">
        <v>8.6556534873131891E-2</v>
      </c>
      <c r="I73">
        <v>9.9102529324702343E-2</v>
      </c>
      <c r="J73">
        <v>0.1126028002093248</v>
      </c>
      <c r="K73">
        <v>0.12706541124072349</v>
      </c>
      <c r="L73">
        <v>0.17771718305571835</v>
      </c>
      <c r="M73">
        <v>0.19849024005558089</v>
      </c>
      <c r="N73">
        <v>0.2203464850200007</v>
      </c>
      <c r="O73">
        <v>0.24302738180583</v>
      </c>
      <c r="P73">
        <v>0.21106387735954807</v>
      </c>
      <c r="Q73">
        <v>0.24345566880157141</v>
      </c>
      <c r="R73">
        <v>0.28108563615111348</v>
      </c>
      <c r="S73">
        <v>0.41567031236154062</v>
      </c>
      <c r="T73">
        <v>0.48787925390073811</v>
      </c>
      <c r="U73">
        <v>0.57702233286998017</v>
      </c>
      <c r="V73">
        <v>0.68824372056869687</v>
      </c>
      <c r="W73">
        <v>0.82862681739939659</v>
      </c>
      <c r="X73">
        <v>1.0080769379432311</v>
      </c>
      <c r="Y73">
        <v>0.9473383543021392</v>
      </c>
      <c r="Z73">
        <v>1.5468419739050414</v>
      </c>
      <c r="AA73">
        <v>1.9567213921253781</v>
      </c>
      <c r="AB73">
        <v>2.515903273179251</v>
      </c>
      <c r="AC73">
        <v>2.4454237994522696</v>
      </c>
      <c r="AD73">
        <v>3.2414783324445615</v>
      </c>
      <c r="AE73">
        <v>6.0349888528642142</v>
      </c>
    </row>
    <row r="74" spans="2:31" x14ac:dyDescent="0.25">
      <c r="B74">
        <v>4.1092881151378401E-2</v>
      </c>
      <c r="C74">
        <v>3.9961078557035068E-2</v>
      </c>
      <c r="D74">
        <v>3.6209735649336931E-2</v>
      </c>
      <c r="E74">
        <v>6.685193990710718E-2</v>
      </c>
      <c r="F74">
        <v>7.3659957771653614E-2</v>
      </c>
      <c r="G74">
        <v>7.1634372030326285E-2</v>
      </c>
      <c r="H74">
        <v>0.10718419343871585</v>
      </c>
      <c r="I74">
        <v>0.12291035173391412</v>
      </c>
      <c r="J74">
        <v>0.13989529421170291</v>
      </c>
      <c r="K74">
        <v>0.12706541124072349</v>
      </c>
      <c r="L74">
        <v>0.14247041425138196</v>
      </c>
      <c r="M74">
        <v>0.15875423289817245</v>
      </c>
      <c r="N74">
        <v>0.17578761866066206</v>
      </c>
      <c r="O74">
        <v>0.24302738180583</v>
      </c>
      <c r="P74">
        <v>0.21106387735954807</v>
      </c>
      <c r="Q74">
        <v>0.24345566880157141</v>
      </c>
      <c r="R74">
        <v>0.28108563615111348</v>
      </c>
      <c r="S74">
        <v>0.32648605258087404</v>
      </c>
      <c r="T74">
        <v>0.38174068376354475</v>
      </c>
      <c r="U74">
        <v>0.57702233286998017</v>
      </c>
      <c r="V74">
        <v>0.53389812055368457</v>
      </c>
      <c r="W74">
        <v>0.63968876611117176</v>
      </c>
      <c r="X74">
        <v>1.0080769379432311</v>
      </c>
      <c r="Y74">
        <v>1.2406804887227747</v>
      </c>
      <c r="Z74">
        <v>1.5468419739050414</v>
      </c>
      <c r="AA74">
        <v>1.9567213921253781</v>
      </c>
      <c r="AB74">
        <v>2.515903273179251</v>
      </c>
      <c r="AC74">
        <v>3.295007270560403</v>
      </c>
      <c r="AD74">
        <v>4.4064850035636143</v>
      </c>
      <c r="AE74">
        <v>4.3963735164933766</v>
      </c>
    </row>
    <row r="75" spans="2:31" x14ac:dyDescent="0.25">
      <c r="B75">
        <v>4.1092881151378401E-2</v>
      </c>
      <c r="C75">
        <v>5.0800487161557627E-2</v>
      </c>
      <c r="D75">
        <v>3.6209735649336931E-2</v>
      </c>
      <c r="E75">
        <v>6.685193990710718E-2</v>
      </c>
      <c r="F75">
        <v>7.3659957771653614E-2</v>
      </c>
      <c r="G75">
        <v>8.554568432381722E-2</v>
      </c>
      <c r="H75">
        <v>8.6556534873131891E-2</v>
      </c>
      <c r="I75">
        <v>0.12291035173391412</v>
      </c>
      <c r="J75">
        <v>0.1126028002093248</v>
      </c>
      <c r="K75">
        <v>0.15816613130306645</v>
      </c>
      <c r="L75">
        <v>0.14247041425138196</v>
      </c>
      <c r="M75">
        <v>0.15875423289817245</v>
      </c>
      <c r="N75">
        <v>0.17578761866066206</v>
      </c>
      <c r="O75">
        <v>0.24302738180583</v>
      </c>
      <c r="P75">
        <v>0.21106387735954807</v>
      </c>
      <c r="Q75">
        <v>0.30785916536239527</v>
      </c>
      <c r="R75">
        <v>0.3566062738399447</v>
      </c>
      <c r="S75">
        <v>0.41567031236154062</v>
      </c>
      <c r="T75">
        <v>0.38174068376354475</v>
      </c>
      <c r="U75">
        <v>0.57702233286998017</v>
      </c>
      <c r="V75">
        <v>0.53389812055368457</v>
      </c>
      <c r="W75">
        <v>0.82862681739939659</v>
      </c>
      <c r="X75">
        <v>1.0080769379432311</v>
      </c>
      <c r="Y75">
        <v>0.9473383543021392</v>
      </c>
      <c r="Z75">
        <v>1.5468419739050414</v>
      </c>
      <c r="AA75">
        <v>1.4748227345293725</v>
      </c>
      <c r="AB75">
        <v>2.515903273179251</v>
      </c>
      <c r="AC75">
        <v>3.295007270560403</v>
      </c>
      <c r="AD75">
        <v>4.4064850035636143</v>
      </c>
      <c r="AE75">
        <v>4.3963735164933766</v>
      </c>
    </row>
    <row r="76" spans="2:31" x14ac:dyDescent="0.25">
      <c r="B76">
        <v>4.1092881151378401E-2</v>
      </c>
      <c r="C76">
        <v>3.9961078557035068E-2</v>
      </c>
      <c r="D76">
        <v>4.8139045782297891E-2</v>
      </c>
      <c r="E76">
        <v>6.685193990710718E-2</v>
      </c>
      <c r="F76">
        <v>6.2110924926631061E-2</v>
      </c>
      <c r="G76">
        <v>7.1634372030326285E-2</v>
      </c>
      <c r="H76">
        <v>0.10718419343871585</v>
      </c>
      <c r="I76">
        <v>0.12291035173391412</v>
      </c>
      <c r="J76">
        <v>0.13989529421170291</v>
      </c>
      <c r="K76">
        <v>0.15816613130306645</v>
      </c>
      <c r="L76">
        <v>0.17771718305571835</v>
      </c>
      <c r="M76">
        <v>0.19849024005558089</v>
      </c>
      <c r="N76">
        <v>0.2203464850200007</v>
      </c>
      <c r="O76">
        <v>0.24302738180583</v>
      </c>
      <c r="P76">
        <v>0.26610145064293178</v>
      </c>
      <c r="Q76">
        <v>0.24345566880157141</v>
      </c>
      <c r="R76">
        <v>0.3566062738399447</v>
      </c>
      <c r="S76">
        <v>0.41567031236154062</v>
      </c>
      <c r="T76">
        <v>0.38174068376354475</v>
      </c>
      <c r="U76">
        <v>0.57702233286998017</v>
      </c>
      <c r="V76">
        <v>0.53389812055368457</v>
      </c>
      <c r="W76">
        <v>0.63968876611117176</v>
      </c>
      <c r="X76">
        <v>0.77413926328905269</v>
      </c>
      <c r="Y76">
        <v>1.2406804887227747</v>
      </c>
      <c r="Z76">
        <v>1.1738003673696575</v>
      </c>
      <c r="AA76">
        <v>1.4748227345293725</v>
      </c>
      <c r="AB76">
        <v>2.515903273179251</v>
      </c>
      <c r="AC76">
        <v>2.4454237994522696</v>
      </c>
      <c r="AD76">
        <v>3.2414783324445615</v>
      </c>
      <c r="AE76">
        <v>4.3963735164933766</v>
      </c>
    </row>
    <row r="77" spans="2:31" x14ac:dyDescent="0.25">
      <c r="B77">
        <v>4.1092881151378401E-2</v>
      </c>
      <c r="C77">
        <v>3.9961078557035068E-2</v>
      </c>
      <c r="D77">
        <v>3.6209735649336931E-2</v>
      </c>
      <c r="E77">
        <v>6.685193990710718E-2</v>
      </c>
      <c r="F77">
        <v>7.3659957771653614E-2</v>
      </c>
      <c r="G77">
        <v>7.1634372030326285E-2</v>
      </c>
      <c r="H77">
        <v>0.10718419343871585</v>
      </c>
      <c r="I77">
        <v>9.9102529324702343E-2</v>
      </c>
      <c r="J77">
        <v>0.1126028002093248</v>
      </c>
      <c r="K77">
        <v>0.15816613130306645</v>
      </c>
      <c r="L77">
        <v>0.17771718305571835</v>
      </c>
      <c r="M77">
        <v>0.19849024005558089</v>
      </c>
      <c r="N77">
        <v>0.2203464850200007</v>
      </c>
      <c r="O77">
        <v>0.24302738180583</v>
      </c>
      <c r="P77">
        <v>0.21106387735954807</v>
      </c>
      <c r="Q77">
        <v>0.24345566880157141</v>
      </c>
      <c r="R77">
        <v>0.28108563615111348</v>
      </c>
      <c r="S77">
        <v>0.41567031236154062</v>
      </c>
      <c r="T77">
        <v>0.48787925390073811</v>
      </c>
      <c r="U77">
        <v>0.57702233286998017</v>
      </c>
      <c r="V77">
        <v>0.53389812055368457</v>
      </c>
      <c r="W77">
        <v>0.82862681739939659</v>
      </c>
      <c r="X77">
        <v>1.0080769379432311</v>
      </c>
      <c r="Y77">
        <v>0.9473383543021392</v>
      </c>
      <c r="Z77">
        <v>1.5468419739050414</v>
      </c>
      <c r="AA77">
        <v>1.9567213921253781</v>
      </c>
      <c r="AB77">
        <v>1.8823432711270764</v>
      </c>
      <c r="AC77">
        <v>3.295007270560403</v>
      </c>
      <c r="AD77">
        <v>3.2414783324445615</v>
      </c>
      <c r="AE77">
        <v>4.3963735164933766</v>
      </c>
    </row>
    <row r="78" spans="2:31" x14ac:dyDescent="0.25">
      <c r="B78">
        <v>4.1092881151378401E-2</v>
      </c>
      <c r="C78">
        <v>5.0800487161557627E-2</v>
      </c>
      <c r="D78">
        <v>3.6209735649336931E-2</v>
      </c>
      <c r="E78">
        <v>5.4342336083559775E-2</v>
      </c>
      <c r="F78">
        <v>6.2110924926631061E-2</v>
      </c>
      <c r="G78">
        <v>8.554568432381722E-2</v>
      </c>
      <c r="H78">
        <v>8.6556534873131891E-2</v>
      </c>
      <c r="I78">
        <v>0.12291035173391412</v>
      </c>
      <c r="J78">
        <v>0.13989529421170291</v>
      </c>
      <c r="K78">
        <v>0.12706541124072349</v>
      </c>
      <c r="L78">
        <v>0.14247041425138196</v>
      </c>
      <c r="M78">
        <v>0.19849024005558089</v>
      </c>
      <c r="N78">
        <v>0.17578761866066206</v>
      </c>
      <c r="O78">
        <v>0.24302738180583</v>
      </c>
      <c r="P78">
        <v>0.26610145064293178</v>
      </c>
      <c r="Q78">
        <v>0.24345566880157141</v>
      </c>
      <c r="R78">
        <v>0.3566062738399447</v>
      </c>
      <c r="S78">
        <v>0.41567031236154062</v>
      </c>
      <c r="T78">
        <v>0.48787925390073811</v>
      </c>
      <c r="U78">
        <v>0.57702233286998017</v>
      </c>
      <c r="V78">
        <v>0.53389812055368457</v>
      </c>
      <c r="W78">
        <v>0.82862681739939659</v>
      </c>
      <c r="X78">
        <v>1.0080769379432311</v>
      </c>
      <c r="Y78">
        <v>1.2406804887227747</v>
      </c>
      <c r="Z78">
        <v>1.1738003673696575</v>
      </c>
      <c r="AA78">
        <v>1.4748227345293725</v>
      </c>
      <c r="AB78">
        <v>2.515903273179251</v>
      </c>
      <c r="AC78">
        <v>3.295007270560403</v>
      </c>
      <c r="AD78">
        <v>4.4064850035636143</v>
      </c>
      <c r="AE78">
        <v>4.3963735164933766</v>
      </c>
    </row>
    <row r="79" spans="2:31" x14ac:dyDescent="0.25">
      <c r="B79">
        <v>4.1092881151378401E-2</v>
      </c>
      <c r="C79">
        <v>5.0800487161557627E-2</v>
      </c>
      <c r="D79">
        <v>3.6209735649336931E-2</v>
      </c>
      <c r="E79">
        <v>5.4342336083559775E-2</v>
      </c>
      <c r="F79">
        <v>6.2110924926631061E-2</v>
      </c>
      <c r="G79">
        <v>8.554568432381722E-2</v>
      </c>
      <c r="H79">
        <v>8.6556534873131891E-2</v>
      </c>
      <c r="I79">
        <v>9.9102529324702343E-2</v>
      </c>
      <c r="J79">
        <v>0.13989529421170291</v>
      </c>
      <c r="K79">
        <v>0.15816613130306645</v>
      </c>
      <c r="L79">
        <v>0.17771718305571835</v>
      </c>
      <c r="M79">
        <v>0.15875423289817245</v>
      </c>
      <c r="N79">
        <v>0.17578761866066206</v>
      </c>
      <c r="O79">
        <v>0.19334514102766467</v>
      </c>
      <c r="P79">
        <v>0.26610145064293178</v>
      </c>
      <c r="Q79">
        <v>0.24345566880157141</v>
      </c>
      <c r="R79">
        <v>0.28108563615111348</v>
      </c>
      <c r="S79">
        <v>0.32648605258087404</v>
      </c>
      <c r="T79">
        <v>0.38174068376354475</v>
      </c>
      <c r="U79">
        <v>0.57702233286998017</v>
      </c>
      <c r="V79">
        <v>0.53389812055368457</v>
      </c>
      <c r="W79">
        <v>0.82862681739939659</v>
      </c>
      <c r="X79">
        <v>0.77413926328905269</v>
      </c>
      <c r="Y79">
        <v>0.9473383543021392</v>
      </c>
      <c r="Z79">
        <v>1.5468419739050414</v>
      </c>
      <c r="AA79">
        <v>1.9567213921253781</v>
      </c>
      <c r="AB79">
        <v>1.8823432711270764</v>
      </c>
      <c r="AC79">
        <v>2.4454237994522696</v>
      </c>
      <c r="AD79">
        <v>4.4064850035636143</v>
      </c>
      <c r="AE79">
        <v>6.0349888528642142</v>
      </c>
    </row>
    <row r="80" spans="2:31" x14ac:dyDescent="0.25">
      <c r="B80">
        <v>4.1092881151378401E-2</v>
      </c>
      <c r="C80">
        <v>5.0800487161557627E-2</v>
      </c>
      <c r="D80">
        <v>4.8139045782297891E-2</v>
      </c>
      <c r="E80">
        <v>5.4342336083559775E-2</v>
      </c>
      <c r="F80">
        <v>7.3659957771653614E-2</v>
      </c>
      <c r="G80">
        <v>8.554568432381722E-2</v>
      </c>
      <c r="H80">
        <v>0.10718419343871585</v>
      </c>
      <c r="I80">
        <v>0.12291035173391412</v>
      </c>
      <c r="J80">
        <v>0.13989529421170291</v>
      </c>
      <c r="K80">
        <v>0.15816613130306645</v>
      </c>
      <c r="L80">
        <v>0.17771718305571835</v>
      </c>
      <c r="M80">
        <v>0.15875423289817245</v>
      </c>
      <c r="N80">
        <v>0.17578761866066206</v>
      </c>
      <c r="O80">
        <v>0.19334514102766467</v>
      </c>
      <c r="P80">
        <v>0.21106387735954807</v>
      </c>
      <c r="Q80">
        <v>0.30785916536239527</v>
      </c>
      <c r="R80">
        <v>0.3566062738399447</v>
      </c>
      <c r="S80">
        <v>0.41567031236154062</v>
      </c>
      <c r="T80">
        <v>0.38174068376354475</v>
      </c>
      <c r="U80">
        <v>0.57702233286998017</v>
      </c>
      <c r="V80">
        <v>0.68824372056869687</v>
      </c>
      <c r="W80">
        <v>0.82862681739939659</v>
      </c>
      <c r="X80">
        <v>0.77413926328905269</v>
      </c>
      <c r="Y80">
        <v>0.9473383543021392</v>
      </c>
      <c r="Z80">
        <v>1.1738003673696575</v>
      </c>
      <c r="AA80">
        <v>1.9567213921253781</v>
      </c>
      <c r="AB80">
        <v>2.515903273179251</v>
      </c>
      <c r="AC80">
        <v>2.4454237994522696</v>
      </c>
      <c r="AD80">
        <v>3.2414783324445615</v>
      </c>
      <c r="AE80">
        <v>4.3963735164933766</v>
      </c>
    </row>
    <row r="81" spans="2:31" x14ac:dyDescent="0.25">
      <c r="B81">
        <v>4.1092881151378401E-2</v>
      </c>
      <c r="C81">
        <v>5.0800487161557627E-2</v>
      </c>
      <c r="D81">
        <v>4.8139045782297891E-2</v>
      </c>
      <c r="E81">
        <v>5.4342336083559775E-2</v>
      </c>
      <c r="F81">
        <v>7.3659957771653614E-2</v>
      </c>
      <c r="G81">
        <v>7.1634372030326285E-2</v>
      </c>
      <c r="H81">
        <v>8.6556534873131891E-2</v>
      </c>
      <c r="I81">
        <v>0.12291035173391412</v>
      </c>
      <c r="J81">
        <v>0.13989529421170291</v>
      </c>
      <c r="K81">
        <v>0.15816613130306645</v>
      </c>
      <c r="L81">
        <v>0.17771718305571835</v>
      </c>
      <c r="M81">
        <v>0.19849024005558089</v>
      </c>
      <c r="N81">
        <v>0.17578761866066206</v>
      </c>
      <c r="O81">
        <v>0.24302738180583</v>
      </c>
      <c r="P81">
        <v>0.21106387735954807</v>
      </c>
      <c r="Q81">
        <v>0.30785916536239527</v>
      </c>
      <c r="R81">
        <v>0.3566062738399447</v>
      </c>
      <c r="S81">
        <v>0.41567031236154062</v>
      </c>
      <c r="T81">
        <v>0.48787925390073811</v>
      </c>
      <c r="U81">
        <v>0.44962757999725939</v>
      </c>
      <c r="V81">
        <v>0.68824372056869687</v>
      </c>
      <c r="W81">
        <v>0.63968876611117176</v>
      </c>
      <c r="X81">
        <v>0.77413926328905269</v>
      </c>
      <c r="Y81">
        <v>1.2406804887227747</v>
      </c>
      <c r="Z81">
        <v>1.5468419739050414</v>
      </c>
      <c r="AA81">
        <v>1.4748227345293725</v>
      </c>
      <c r="AB81">
        <v>1.8823432711270764</v>
      </c>
      <c r="AC81">
        <v>3.295007270560403</v>
      </c>
      <c r="AD81">
        <v>4.4064850035636143</v>
      </c>
      <c r="AE81">
        <v>6.0349888528642142</v>
      </c>
    </row>
    <row r="82" spans="2:31" x14ac:dyDescent="0.25">
      <c r="B82">
        <v>4.1092881151378401E-2</v>
      </c>
      <c r="C82">
        <v>3.9961078557035068E-2</v>
      </c>
      <c r="D82">
        <v>4.8139045782297891E-2</v>
      </c>
      <c r="E82">
        <v>5.4342336083559775E-2</v>
      </c>
      <c r="F82">
        <v>7.3659957771653614E-2</v>
      </c>
      <c r="G82">
        <v>8.554568432381722E-2</v>
      </c>
      <c r="H82">
        <v>0.10718419343871585</v>
      </c>
      <c r="I82">
        <v>0.12291035173391412</v>
      </c>
      <c r="J82">
        <v>0.13989529421170291</v>
      </c>
      <c r="K82">
        <v>0.15816613130306645</v>
      </c>
      <c r="L82">
        <v>0.17771718305571835</v>
      </c>
      <c r="M82">
        <v>0.19849024005558089</v>
      </c>
      <c r="N82">
        <v>0.2203464850200007</v>
      </c>
      <c r="O82">
        <v>0.19334514102766467</v>
      </c>
      <c r="P82">
        <v>0.21106387735954807</v>
      </c>
      <c r="Q82">
        <v>0.30785916536239527</v>
      </c>
      <c r="R82">
        <v>0.3566062738399447</v>
      </c>
      <c r="S82">
        <v>0.32648605258087404</v>
      </c>
      <c r="T82">
        <v>0.38174068376354475</v>
      </c>
      <c r="U82">
        <v>0.44962757999725939</v>
      </c>
      <c r="V82">
        <v>0.68824372056869687</v>
      </c>
      <c r="W82">
        <v>0.82862681739939659</v>
      </c>
      <c r="X82">
        <v>1.0080769379432311</v>
      </c>
      <c r="Y82">
        <v>0.9473383543021392</v>
      </c>
      <c r="Z82">
        <v>1.5468419739050414</v>
      </c>
      <c r="AA82">
        <v>1.9567213921253781</v>
      </c>
      <c r="AB82">
        <v>1.8823432711270764</v>
      </c>
      <c r="AC82">
        <v>3.295007270560403</v>
      </c>
      <c r="AD82">
        <v>4.4064850035636143</v>
      </c>
      <c r="AE82">
        <v>4.3963735164933766</v>
      </c>
    </row>
    <row r="83" spans="2:31" x14ac:dyDescent="0.25">
      <c r="B83">
        <v>4.1092881151378401E-2</v>
      </c>
      <c r="C83">
        <v>5.0800487161557627E-2</v>
      </c>
      <c r="D83">
        <v>4.8139045782297891E-2</v>
      </c>
      <c r="E83">
        <v>6.685193990710718E-2</v>
      </c>
      <c r="F83">
        <v>7.3659957771653614E-2</v>
      </c>
      <c r="G83">
        <v>8.554568432381722E-2</v>
      </c>
      <c r="H83">
        <v>0.10718419343871585</v>
      </c>
      <c r="I83">
        <v>0.12291035173391412</v>
      </c>
      <c r="J83">
        <v>0.13989529421170291</v>
      </c>
      <c r="K83">
        <v>0.15816613130306645</v>
      </c>
      <c r="L83">
        <v>0.14247041425138196</v>
      </c>
      <c r="M83">
        <v>0.19849024005558089</v>
      </c>
      <c r="N83">
        <v>0.17578761866066206</v>
      </c>
      <c r="O83">
        <v>0.24302738180583</v>
      </c>
      <c r="P83">
        <v>0.26610145064293178</v>
      </c>
      <c r="Q83">
        <v>0.24345566880157141</v>
      </c>
      <c r="R83">
        <v>0.28108563615111348</v>
      </c>
      <c r="S83">
        <v>0.32648605258087404</v>
      </c>
      <c r="T83">
        <v>0.38174068376354475</v>
      </c>
      <c r="U83">
        <v>0.57702233286998017</v>
      </c>
      <c r="V83">
        <v>0.68824372056869687</v>
      </c>
      <c r="W83">
        <v>0.63968876611117176</v>
      </c>
      <c r="X83">
        <v>0.77413926328905269</v>
      </c>
      <c r="Y83">
        <v>1.2406804887227747</v>
      </c>
      <c r="Z83">
        <v>1.5468419739050414</v>
      </c>
      <c r="AA83">
        <v>1.9567213921253781</v>
      </c>
      <c r="AB83">
        <v>1.8823432711270764</v>
      </c>
      <c r="AC83">
        <v>2.4454237994522696</v>
      </c>
      <c r="AD83">
        <v>3.2414783324445615</v>
      </c>
      <c r="AE83">
        <v>4.3963735164933766</v>
      </c>
    </row>
    <row r="84" spans="2:31" x14ac:dyDescent="0.25">
      <c r="B84">
        <v>4.1092881151378401E-2</v>
      </c>
      <c r="C84">
        <v>3.9961078557035068E-2</v>
      </c>
      <c r="D84">
        <v>3.6209735649336931E-2</v>
      </c>
      <c r="E84">
        <v>5.4342336083559775E-2</v>
      </c>
      <c r="F84">
        <v>6.2110924926631061E-2</v>
      </c>
      <c r="G84">
        <v>7.1634372030326285E-2</v>
      </c>
      <c r="H84">
        <v>0.10718419343871585</v>
      </c>
      <c r="I84">
        <v>9.9102529324702343E-2</v>
      </c>
      <c r="J84">
        <v>0.1126028002093248</v>
      </c>
      <c r="K84">
        <v>0.15816613130306645</v>
      </c>
      <c r="L84">
        <v>0.14247041425138196</v>
      </c>
      <c r="M84">
        <v>0.19849024005558089</v>
      </c>
      <c r="N84">
        <v>0.17578761866066206</v>
      </c>
      <c r="O84">
        <v>0.24302738180583</v>
      </c>
      <c r="P84">
        <v>0.21106387735954807</v>
      </c>
      <c r="Q84">
        <v>0.24345566880157141</v>
      </c>
      <c r="R84">
        <v>0.3566062738399447</v>
      </c>
      <c r="S84">
        <v>0.41567031236154062</v>
      </c>
      <c r="T84">
        <v>0.38174068376354475</v>
      </c>
      <c r="U84">
        <v>0.44962757999725939</v>
      </c>
      <c r="V84">
        <v>0.53389812055368457</v>
      </c>
      <c r="W84">
        <v>0.63968876611117176</v>
      </c>
      <c r="X84">
        <v>0.77413926328905269</v>
      </c>
      <c r="Y84">
        <v>0.9473383543021392</v>
      </c>
      <c r="Z84">
        <v>1.1738003673696575</v>
      </c>
      <c r="AA84">
        <v>1.4748227345293725</v>
      </c>
      <c r="AB84">
        <v>2.515903273179251</v>
      </c>
      <c r="AC84">
        <v>2.4454237994522696</v>
      </c>
      <c r="AD84">
        <v>3.2414783324445615</v>
      </c>
      <c r="AE84">
        <v>4.3963735164933766</v>
      </c>
    </row>
    <row r="85" spans="2:31" x14ac:dyDescent="0.25">
      <c r="B85">
        <v>4.1092881151378401E-2</v>
      </c>
      <c r="C85">
        <v>3.9961078557035068E-2</v>
      </c>
      <c r="D85">
        <v>3.6209735649336931E-2</v>
      </c>
      <c r="E85">
        <v>5.4342336083559775E-2</v>
      </c>
      <c r="F85">
        <v>7.3659957771653614E-2</v>
      </c>
      <c r="G85">
        <v>7.1634372030326285E-2</v>
      </c>
      <c r="H85">
        <v>0.10718419343871585</v>
      </c>
      <c r="I85">
        <v>0.12291035173391412</v>
      </c>
      <c r="J85">
        <v>0.1126028002093248</v>
      </c>
      <c r="K85">
        <v>0.15816613130306645</v>
      </c>
      <c r="L85">
        <v>0.17771718305571835</v>
      </c>
      <c r="M85">
        <v>0.19849024005558089</v>
      </c>
      <c r="N85">
        <v>0.2203464850200007</v>
      </c>
      <c r="O85">
        <v>0.19334514102766467</v>
      </c>
      <c r="P85">
        <v>0.21106387735954807</v>
      </c>
      <c r="Q85">
        <v>0.30785916536239527</v>
      </c>
      <c r="R85">
        <v>0.3566062738399447</v>
      </c>
      <c r="S85">
        <v>0.32648605258087404</v>
      </c>
      <c r="T85">
        <v>0.38174068376354475</v>
      </c>
      <c r="U85">
        <v>0.44962757999725939</v>
      </c>
      <c r="V85">
        <v>0.53389812055368457</v>
      </c>
      <c r="W85">
        <v>0.82862681739939659</v>
      </c>
      <c r="X85">
        <v>1.0080769379432311</v>
      </c>
      <c r="Y85">
        <v>0.9473383543021392</v>
      </c>
      <c r="Z85">
        <v>1.5468419739050414</v>
      </c>
      <c r="AA85">
        <v>1.9567213921253781</v>
      </c>
      <c r="AB85">
        <v>2.515903273179251</v>
      </c>
      <c r="AC85">
        <v>2.4454237994522696</v>
      </c>
      <c r="AD85">
        <v>4.4064850035636143</v>
      </c>
      <c r="AE85">
        <v>6.0349888528642142</v>
      </c>
    </row>
    <row r="86" spans="2:31" x14ac:dyDescent="0.25">
      <c r="B86">
        <v>4.1092881151378401E-2</v>
      </c>
      <c r="C86">
        <v>3.9961078557035068E-2</v>
      </c>
      <c r="D86">
        <v>3.6209735649336931E-2</v>
      </c>
      <c r="E86">
        <v>5.4342336083559775E-2</v>
      </c>
      <c r="F86">
        <v>6.2110924926631061E-2</v>
      </c>
      <c r="G86">
        <v>7.1634372030326285E-2</v>
      </c>
      <c r="H86">
        <v>0.10718419343871585</v>
      </c>
      <c r="I86">
        <v>9.9102529324702343E-2</v>
      </c>
      <c r="J86">
        <v>0.1126028002093248</v>
      </c>
      <c r="K86">
        <v>0.12706541124072349</v>
      </c>
      <c r="L86">
        <v>0.17771718305571835</v>
      </c>
      <c r="M86">
        <v>0.15875423289817245</v>
      </c>
      <c r="N86">
        <v>0.2203464850200007</v>
      </c>
      <c r="O86">
        <v>0.24302738180583</v>
      </c>
      <c r="P86">
        <v>0.26610145064293178</v>
      </c>
      <c r="Q86">
        <v>0.24345566880157141</v>
      </c>
      <c r="R86">
        <v>0.3566062738399447</v>
      </c>
      <c r="S86">
        <v>0.32648605258087404</v>
      </c>
      <c r="T86">
        <v>0.38174068376354475</v>
      </c>
      <c r="U86">
        <v>0.44962757999725939</v>
      </c>
      <c r="V86">
        <v>0.68824372056869687</v>
      </c>
      <c r="W86">
        <v>0.63968876611117176</v>
      </c>
      <c r="X86">
        <v>0.77413926328905269</v>
      </c>
      <c r="Y86">
        <v>1.2406804887227747</v>
      </c>
      <c r="Z86">
        <v>1.5468419739050414</v>
      </c>
      <c r="AA86">
        <v>1.9567213921253781</v>
      </c>
      <c r="AB86">
        <v>2.515903273179251</v>
      </c>
      <c r="AC86">
        <v>3.295007270560403</v>
      </c>
      <c r="AD86">
        <v>4.4064850035636143</v>
      </c>
      <c r="AE86">
        <v>6.0349888528642142</v>
      </c>
    </row>
    <row r="87" spans="2:31" x14ac:dyDescent="0.25">
      <c r="B87">
        <v>4.1092881151378401E-2</v>
      </c>
      <c r="C87">
        <v>3.9961078557035068E-2</v>
      </c>
      <c r="D87">
        <v>3.6209735649336931E-2</v>
      </c>
      <c r="E87">
        <v>6.685193990710718E-2</v>
      </c>
      <c r="F87">
        <v>7.3659957771653614E-2</v>
      </c>
      <c r="G87">
        <v>7.1634372030326285E-2</v>
      </c>
      <c r="H87">
        <v>8.6556534873131891E-2</v>
      </c>
      <c r="I87">
        <v>9.9102529324702343E-2</v>
      </c>
      <c r="J87">
        <v>0.13989529421170291</v>
      </c>
      <c r="K87">
        <v>0.12706541124072349</v>
      </c>
      <c r="L87">
        <v>0.17771718305571835</v>
      </c>
      <c r="M87">
        <v>0.19849024005558089</v>
      </c>
      <c r="N87">
        <v>0.2203464850200007</v>
      </c>
      <c r="O87">
        <v>0.24302738180583</v>
      </c>
      <c r="P87">
        <v>0.26610145064293178</v>
      </c>
      <c r="Q87">
        <v>0.24345566880157141</v>
      </c>
      <c r="R87">
        <v>0.28108563615111348</v>
      </c>
      <c r="S87">
        <v>0.41567031236154062</v>
      </c>
      <c r="T87">
        <v>0.38174068376354475</v>
      </c>
      <c r="U87">
        <v>0.44962757999725939</v>
      </c>
      <c r="V87">
        <v>0.68824372056869687</v>
      </c>
      <c r="W87">
        <v>0.82862681739939659</v>
      </c>
      <c r="X87">
        <v>1.0080769379432311</v>
      </c>
      <c r="Y87">
        <v>0.9473383543021392</v>
      </c>
      <c r="Z87">
        <v>1.1738003673696575</v>
      </c>
      <c r="AA87">
        <v>1.4748227345293725</v>
      </c>
      <c r="AB87">
        <v>2.515903273179251</v>
      </c>
      <c r="AC87">
        <v>2.4454237994522696</v>
      </c>
      <c r="AD87">
        <v>3.2414783324445615</v>
      </c>
      <c r="AE87">
        <v>6.0349888528642142</v>
      </c>
    </row>
    <row r="88" spans="2:31" x14ac:dyDescent="0.25">
      <c r="B88">
        <v>4.1092881151378401E-2</v>
      </c>
      <c r="C88">
        <v>3.9961078557035068E-2</v>
      </c>
      <c r="D88">
        <v>3.6209735649336931E-2</v>
      </c>
      <c r="E88">
        <v>5.4342336083559775E-2</v>
      </c>
      <c r="F88">
        <v>6.2110924926631061E-2</v>
      </c>
      <c r="G88">
        <v>8.554568432381722E-2</v>
      </c>
      <c r="H88">
        <v>0.10718419343871585</v>
      </c>
      <c r="I88">
        <v>0.12291035173391412</v>
      </c>
      <c r="J88">
        <v>0.13989529421170291</v>
      </c>
      <c r="K88">
        <v>0.12706541124072349</v>
      </c>
      <c r="L88">
        <v>0.14247041425138196</v>
      </c>
      <c r="M88">
        <v>0.15875423289817245</v>
      </c>
      <c r="N88">
        <v>0.2203464850200007</v>
      </c>
      <c r="O88">
        <v>0.24302738180583</v>
      </c>
      <c r="P88">
        <v>0.26610145064293178</v>
      </c>
      <c r="Q88">
        <v>0.24345566880157141</v>
      </c>
      <c r="R88">
        <v>0.3566062738399447</v>
      </c>
      <c r="S88">
        <v>0.32648605258087404</v>
      </c>
      <c r="T88">
        <v>0.38174068376354475</v>
      </c>
      <c r="U88">
        <v>0.57702233286998017</v>
      </c>
      <c r="V88">
        <v>0.53389812055368457</v>
      </c>
      <c r="W88">
        <v>0.82862681739939659</v>
      </c>
      <c r="X88">
        <v>0.77413926328905269</v>
      </c>
      <c r="Y88">
        <v>1.2406804887227747</v>
      </c>
      <c r="Z88">
        <v>1.1738003673696575</v>
      </c>
      <c r="AA88">
        <v>1.9567213921253781</v>
      </c>
      <c r="AB88">
        <v>1.8823432711270764</v>
      </c>
      <c r="AC88">
        <v>3.295007270560403</v>
      </c>
      <c r="AD88">
        <v>3.2414783324445615</v>
      </c>
      <c r="AE88">
        <v>4.3963735164933766</v>
      </c>
    </row>
    <row r="89" spans="2:31" x14ac:dyDescent="0.25">
      <c r="B89">
        <v>4.1092881151378401E-2</v>
      </c>
      <c r="C89">
        <v>3.9961078557035068E-2</v>
      </c>
      <c r="D89">
        <v>3.6209735649336931E-2</v>
      </c>
      <c r="E89">
        <v>5.4342336083559775E-2</v>
      </c>
      <c r="F89">
        <v>7.3659957771653614E-2</v>
      </c>
      <c r="G89">
        <v>8.554568432381722E-2</v>
      </c>
      <c r="H89">
        <v>0.10718419343871585</v>
      </c>
      <c r="I89">
        <v>9.9102529324702343E-2</v>
      </c>
      <c r="J89">
        <v>0.1126028002093248</v>
      </c>
      <c r="K89">
        <v>0.12706541124072349</v>
      </c>
      <c r="L89">
        <v>0.14247041425138196</v>
      </c>
      <c r="M89">
        <v>0.15875423289817245</v>
      </c>
      <c r="N89">
        <v>0.2203464850200007</v>
      </c>
      <c r="O89">
        <v>0.19334514102766467</v>
      </c>
      <c r="P89">
        <v>0.26610145064293178</v>
      </c>
      <c r="Q89">
        <v>0.30785916536239527</v>
      </c>
      <c r="R89">
        <v>0.28108563615111348</v>
      </c>
      <c r="S89">
        <v>0.32648605258087404</v>
      </c>
      <c r="T89">
        <v>0.38174068376354475</v>
      </c>
      <c r="U89">
        <v>0.44962757999725939</v>
      </c>
      <c r="V89">
        <v>0.68824372056869687</v>
      </c>
      <c r="W89">
        <v>0.63968876611117176</v>
      </c>
      <c r="X89">
        <v>1.0080769379432311</v>
      </c>
      <c r="Y89">
        <v>0.9473383543021392</v>
      </c>
      <c r="Z89">
        <v>1.1738003673696575</v>
      </c>
      <c r="AA89">
        <v>1.9567213921253781</v>
      </c>
      <c r="AB89">
        <v>2.515903273179251</v>
      </c>
      <c r="AC89">
        <v>2.4454237994522696</v>
      </c>
      <c r="AD89">
        <v>4.4064850035636143</v>
      </c>
      <c r="AE89">
        <v>6.0349888528642142</v>
      </c>
    </row>
    <row r="90" spans="2:31" x14ac:dyDescent="0.25">
      <c r="B90">
        <v>4.1092881151378401E-2</v>
      </c>
      <c r="C90">
        <v>3.9961078557035068E-2</v>
      </c>
      <c r="D90">
        <v>3.6209735649336931E-2</v>
      </c>
      <c r="E90">
        <v>6.685193990710718E-2</v>
      </c>
      <c r="F90">
        <v>6.2110924926631061E-2</v>
      </c>
      <c r="G90">
        <v>8.554568432381722E-2</v>
      </c>
      <c r="H90">
        <v>8.6556534873131891E-2</v>
      </c>
      <c r="I90">
        <v>0.12291035173391412</v>
      </c>
      <c r="J90">
        <v>0.13989529421170291</v>
      </c>
      <c r="K90">
        <v>0.12706541124072349</v>
      </c>
      <c r="L90">
        <v>0.17771718305571835</v>
      </c>
      <c r="M90">
        <v>0.15875423289817245</v>
      </c>
      <c r="N90">
        <v>0.17578761866066206</v>
      </c>
      <c r="O90">
        <v>0.19334514102766467</v>
      </c>
      <c r="P90">
        <v>0.26610145064293178</v>
      </c>
      <c r="Q90">
        <v>0.24345566880157141</v>
      </c>
      <c r="R90">
        <v>0.28108563615111348</v>
      </c>
      <c r="S90">
        <v>0.32648605258087404</v>
      </c>
      <c r="T90">
        <v>0.38174068376354475</v>
      </c>
      <c r="U90">
        <v>0.57702233286998017</v>
      </c>
      <c r="V90">
        <v>0.53389812055368457</v>
      </c>
      <c r="W90">
        <v>0.63968876611117176</v>
      </c>
      <c r="X90">
        <v>1.0080769379432311</v>
      </c>
      <c r="Y90">
        <v>0.9473383543021392</v>
      </c>
      <c r="Z90">
        <v>1.5468419739050414</v>
      </c>
      <c r="AA90">
        <v>1.4748227345293725</v>
      </c>
      <c r="AB90">
        <v>1.8823432711270764</v>
      </c>
      <c r="AC90">
        <v>2.4454237994522696</v>
      </c>
      <c r="AD90">
        <v>4.4064850035636143</v>
      </c>
      <c r="AE90">
        <v>4.3963735164933766</v>
      </c>
    </row>
    <row r="91" spans="2:31" x14ac:dyDescent="0.25">
      <c r="B91">
        <v>4.1092881151378401E-2</v>
      </c>
      <c r="C91">
        <v>3.9961078557035068E-2</v>
      </c>
      <c r="D91">
        <v>3.6209735649336931E-2</v>
      </c>
      <c r="E91">
        <v>6.685193990710718E-2</v>
      </c>
      <c r="F91">
        <v>7.3659957771653614E-2</v>
      </c>
      <c r="G91">
        <v>7.1634372030326285E-2</v>
      </c>
      <c r="H91">
        <v>8.6556534873131891E-2</v>
      </c>
      <c r="I91">
        <v>0.12291035173391412</v>
      </c>
      <c r="J91">
        <v>0.13989529421170291</v>
      </c>
      <c r="K91">
        <v>0.15816613130306645</v>
      </c>
      <c r="L91">
        <v>0.17771718305571835</v>
      </c>
      <c r="M91">
        <v>0.15875423289817245</v>
      </c>
      <c r="N91">
        <v>0.2203464850200007</v>
      </c>
      <c r="O91">
        <v>0.19334514102766467</v>
      </c>
      <c r="P91">
        <v>0.21106387735954807</v>
      </c>
      <c r="Q91">
        <v>0.24345566880157141</v>
      </c>
      <c r="R91">
        <v>0.3566062738399447</v>
      </c>
      <c r="S91">
        <v>0.32648605258087404</v>
      </c>
      <c r="T91">
        <v>0.38174068376354475</v>
      </c>
      <c r="U91">
        <v>0.57702233286998017</v>
      </c>
      <c r="V91">
        <v>0.53389812055368457</v>
      </c>
      <c r="W91">
        <v>0.63968876611117176</v>
      </c>
      <c r="X91">
        <v>0.77413926328905269</v>
      </c>
      <c r="Y91">
        <v>0.9473383543021392</v>
      </c>
      <c r="Z91">
        <v>1.1738003673696575</v>
      </c>
      <c r="AA91">
        <v>1.9567213921253781</v>
      </c>
      <c r="AB91">
        <v>1.8823432711270764</v>
      </c>
      <c r="AC91">
        <v>2.4454237994522696</v>
      </c>
      <c r="AD91">
        <v>3.2414783324445615</v>
      </c>
      <c r="AE91">
        <v>6.0349888528642142</v>
      </c>
    </row>
    <row r="92" spans="2:31" x14ac:dyDescent="0.25">
      <c r="B92">
        <v>4.1092881151378401E-2</v>
      </c>
      <c r="C92">
        <v>3.9961078557035068E-2</v>
      </c>
      <c r="D92">
        <v>3.6209735649336931E-2</v>
      </c>
      <c r="E92">
        <v>6.685193990710718E-2</v>
      </c>
      <c r="F92">
        <v>7.3659957771653614E-2</v>
      </c>
      <c r="G92">
        <v>7.1634372030326285E-2</v>
      </c>
      <c r="H92">
        <v>8.6556534873131891E-2</v>
      </c>
      <c r="I92">
        <v>0.12291035173391412</v>
      </c>
      <c r="J92">
        <v>0.13989529421170291</v>
      </c>
      <c r="K92">
        <v>0.15816613130306645</v>
      </c>
      <c r="L92">
        <v>0.17771718305571835</v>
      </c>
      <c r="M92">
        <v>0.19849024005558089</v>
      </c>
      <c r="N92">
        <v>0.2203464850200007</v>
      </c>
      <c r="O92">
        <v>0.24302738180583</v>
      </c>
      <c r="P92">
        <v>0.21106387735954807</v>
      </c>
      <c r="Q92">
        <v>0.30785916536239527</v>
      </c>
      <c r="R92">
        <v>0.28108563615111348</v>
      </c>
      <c r="S92">
        <v>0.32648605258087404</v>
      </c>
      <c r="T92">
        <v>0.48787925390073811</v>
      </c>
      <c r="U92">
        <v>0.57702233286998017</v>
      </c>
      <c r="V92">
        <v>0.68824372056869687</v>
      </c>
      <c r="W92">
        <v>0.82862681739939659</v>
      </c>
      <c r="X92">
        <v>0.77413926328905269</v>
      </c>
      <c r="Y92">
        <v>1.2406804887227747</v>
      </c>
      <c r="Z92">
        <v>1.5468419739050414</v>
      </c>
      <c r="AA92">
        <v>1.9567213921253781</v>
      </c>
      <c r="AB92">
        <v>2.515903273179251</v>
      </c>
      <c r="AC92">
        <v>2.4454237994522696</v>
      </c>
      <c r="AD92">
        <v>3.2414783324445615</v>
      </c>
      <c r="AE92">
        <v>6.0349888528642142</v>
      </c>
    </row>
    <row r="93" spans="2:31" x14ac:dyDescent="0.25">
      <c r="B93">
        <v>4.1092881151378401E-2</v>
      </c>
      <c r="C93">
        <v>3.9961078557035068E-2</v>
      </c>
      <c r="D93">
        <v>3.6209735649336931E-2</v>
      </c>
      <c r="E93">
        <v>5.4342336083559775E-2</v>
      </c>
      <c r="F93">
        <v>6.2110924926631061E-2</v>
      </c>
      <c r="G93">
        <v>8.554568432381722E-2</v>
      </c>
      <c r="H93">
        <v>0.10718419343871585</v>
      </c>
      <c r="I93">
        <v>9.9102529324702343E-2</v>
      </c>
      <c r="J93">
        <v>0.13989529421170291</v>
      </c>
      <c r="K93">
        <v>0.12706541124072349</v>
      </c>
      <c r="L93">
        <v>0.17771718305571835</v>
      </c>
      <c r="M93">
        <v>0.19849024005558089</v>
      </c>
      <c r="N93">
        <v>0.17578761866066206</v>
      </c>
      <c r="O93">
        <v>0.24302738180583</v>
      </c>
      <c r="P93">
        <v>0.26610145064293178</v>
      </c>
      <c r="Q93">
        <v>0.24345566880157141</v>
      </c>
      <c r="R93">
        <v>0.3566062738399447</v>
      </c>
      <c r="S93">
        <v>0.41567031236154062</v>
      </c>
      <c r="T93">
        <v>0.38174068376354475</v>
      </c>
      <c r="U93">
        <v>0.57702233286998017</v>
      </c>
      <c r="V93">
        <v>0.53389812055368457</v>
      </c>
      <c r="W93">
        <v>0.82862681739939659</v>
      </c>
      <c r="X93">
        <v>0.77413926328905269</v>
      </c>
      <c r="Y93">
        <v>1.2406804887227747</v>
      </c>
      <c r="Z93">
        <v>1.1738003673696575</v>
      </c>
      <c r="AA93">
        <v>1.9567213921253781</v>
      </c>
      <c r="AB93">
        <v>1.8823432711270764</v>
      </c>
      <c r="AC93">
        <v>3.295007270560403</v>
      </c>
      <c r="AD93">
        <v>4.4064850035636143</v>
      </c>
      <c r="AE93">
        <v>6.0349888528642142</v>
      </c>
    </row>
    <row r="94" spans="2:31" x14ac:dyDescent="0.25">
      <c r="B94">
        <v>4.1092881151378401E-2</v>
      </c>
      <c r="C94">
        <v>3.9961078557035068E-2</v>
      </c>
      <c r="D94">
        <v>3.6209735649336931E-2</v>
      </c>
      <c r="E94">
        <v>5.4342336083559775E-2</v>
      </c>
      <c r="F94">
        <v>7.3659957771653614E-2</v>
      </c>
      <c r="G94">
        <v>8.554568432381722E-2</v>
      </c>
      <c r="H94">
        <v>0.10718419343871585</v>
      </c>
      <c r="I94">
        <v>0.12291035173391412</v>
      </c>
      <c r="J94">
        <v>0.13989529421170291</v>
      </c>
      <c r="K94">
        <v>0.15816613130306645</v>
      </c>
      <c r="L94">
        <v>0.14247041425138196</v>
      </c>
      <c r="M94">
        <v>0.15875423289817245</v>
      </c>
      <c r="N94">
        <v>0.2203464850200007</v>
      </c>
      <c r="O94">
        <v>0.24302738180583</v>
      </c>
      <c r="P94">
        <v>0.26610145064293178</v>
      </c>
      <c r="Q94">
        <v>0.30785916536239527</v>
      </c>
      <c r="R94">
        <v>0.28108563615111348</v>
      </c>
      <c r="S94">
        <v>0.32648605258087404</v>
      </c>
      <c r="T94">
        <v>0.38174068376354475</v>
      </c>
      <c r="U94">
        <v>0.57702233286998017</v>
      </c>
      <c r="V94">
        <v>0.53389812055368457</v>
      </c>
      <c r="W94">
        <v>0.63968876611117176</v>
      </c>
      <c r="X94">
        <v>1.0080769379432311</v>
      </c>
      <c r="Y94">
        <v>1.2406804887227747</v>
      </c>
      <c r="Z94">
        <v>1.1738003673696575</v>
      </c>
      <c r="AA94">
        <v>1.4748227345293725</v>
      </c>
      <c r="AB94">
        <v>1.8823432711270764</v>
      </c>
      <c r="AC94">
        <v>3.295007270560403</v>
      </c>
      <c r="AD94">
        <v>3.2414783324445615</v>
      </c>
      <c r="AE94">
        <v>6.0349888528642142</v>
      </c>
    </row>
    <row r="95" spans="2:31" x14ac:dyDescent="0.25">
      <c r="B95">
        <v>4.1092881151378401E-2</v>
      </c>
      <c r="C95">
        <v>5.0800487161557627E-2</v>
      </c>
      <c r="D95">
        <v>4.8139045782297891E-2</v>
      </c>
      <c r="E95">
        <v>6.685193990710718E-2</v>
      </c>
      <c r="F95">
        <v>7.3659957771653614E-2</v>
      </c>
      <c r="G95">
        <v>7.1634372030326285E-2</v>
      </c>
      <c r="H95">
        <v>8.6556534873131891E-2</v>
      </c>
      <c r="I95">
        <v>0.12291035173391412</v>
      </c>
      <c r="J95">
        <v>0.13989529421170291</v>
      </c>
      <c r="K95">
        <v>0.15816613130306645</v>
      </c>
      <c r="L95">
        <v>0.14247041425138196</v>
      </c>
      <c r="M95">
        <v>0.15875423289817245</v>
      </c>
      <c r="N95">
        <v>0.17578761866066206</v>
      </c>
      <c r="O95">
        <v>0.24302738180583</v>
      </c>
      <c r="P95">
        <v>0.21106387735954807</v>
      </c>
      <c r="Q95">
        <v>0.24345566880157141</v>
      </c>
      <c r="R95">
        <v>0.28108563615111348</v>
      </c>
      <c r="S95">
        <v>0.32648605258087404</v>
      </c>
      <c r="T95">
        <v>0.38174068376354475</v>
      </c>
      <c r="U95">
        <v>0.57702233286998017</v>
      </c>
      <c r="V95">
        <v>0.68824372056869687</v>
      </c>
      <c r="W95">
        <v>0.82862681739939659</v>
      </c>
      <c r="X95">
        <v>0.77413926328905269</v>
      </c>
      <c r="Y95">
        <v>1.2406804887227747</v>
      </c>
      <c r="Z95">
        <v>1.1738003673696575</v>
      </c>
      <c r="AA95">
        <v>1.4748227345293725</v>
      </c>
      <c r="AB95">
        <v>2.515903273179251</v>
      </c>
      <c r="AC95">
        <v>3.295007270560403</v>
      </c>
      <c r="AD95">
        <v>3.2414783324445615</v>
      </c>
      <c r="AE95">
        <v>4.3963735164933766</v>
      </c>
    </row>
    <row r="96" spans="2:31" x14ac:dyDescent="0.25">
      <c r="B96">
        <v>4.1092881151378401E-2</v>
      </c>
      <c r="C96">
        <v>3.9961078557035068E-2</v>
      </c>
      <c r="D96">
        <v>3.6209735649336931E-2</v>
      </c>
      <c r="E96">
        <v>5.4342336083559775E-2</v>
      </c>
      <c r="F96">
        <v>7.3659957771653614E-2</v>
      </c>
      <c r="G96">
        <v>8.554568432381722E-2</v>
      </c>
      <c r="H96">
        <v>8.6556534873131891E-2</v>
      </c>
      <c r="I96">
        <v>9.9102529324702343E-2</v>
      </c>
      <c r="J96">
        <v>0.13989529421170291</v>
      </c>
      <c r="K96">
        <v>0.12706541124072349</v>
      </c>
      <c r="L96">
        <v>0.14247041425138196</v>
      </c>
      <c r="M96">
        <v>0.19849024005558089</v>
      </c>
      <c r="N96">
        <v>0.17578761866066206</v>
      </c>
      <c r="O96">
        <v>0.19334514102766467</v>
      </c>
      <c r="P96">
        <v>0.21106387735954807</v>
      </c>
      <c r="Q96">
        <v>0.30785916536239527</v>
      </c>
      <c r="R96">
        <v>0.3566062738399447</v>
      </c>
      <c r="S96">
        <v>0.41567031236154062</v>
      </c>
      <c r="T96">
        <v>0.48787925390073811</v>
      </c>
      <c r="U96">
        <v>0.44962757999725939</v>
      </c>
      <c r="V96">
        <v>0.68824372056869687</v>
      </c>
      <c r="W96">
        <v>0.82862681739939659</v>
      </c>
      <c r="X96">
        <v>1.0080769379432311</v>
      </c>
      <c r="Y96">
        <v>0.9473383543021392</v>
      </c>
      <c r="Z96">
        <v>1.5468419739050414</v>
      </c>
      <c r="AA96">
        <v>1.9567213921253781</v>
      </c>
      <c r="AB96">
        <v>2.515903273179251</v>
      </c>
      <c r="AC96">
        <v>3.295007270560403</v>
      </c>
      <c r="AD96">
        <v>3.2414783324445615</v>
      </c>
      <c r="AE96">
        <v>6.0349888528642142</v>
      </c>
    </row>
    <row r="97" spans="2:31" x14ac:dyDescent="0.25">
      <c r="B97">
        <v>4.1092881151378401E-2</v>
      </c>
      <c r="C97">
        <v>5.0800487161557627E-2</v>
      </c>
      <c r="D97">
        <v>3.6209735649336931E-2</v>
      </c>
      <c r="E97">
        <v>6.685193990710718E-2</v>
      </c>
      <c r="F97">
        <v>6.2110924926631061E-2</v>
      </c>
      <c r="G97">
        <v>8.554568432381722E-2</v>
      </c>
      <c r="H97">
        <v>0.10718419343871585</v>
      </c>
      <c r="I97">
        <v>9.9102529324702343E-2</v>
      </c>
      <c r="J97">
        <v>0.1126028002093248</v>
      </c>
      <c r="K97">
        <v>0.15816613130306645</v>
      </c>
      <c r="L97">
        <v>0.14247041425138196</v>
      </c>
      <c r="M97">
        <v>0.15875423289817245</v>
      </c>
      <c r="N97">
        <v>0.17578761866066206</v>
      </c>
      <c r="O97">
        <v>0.19334514102766467</v>
      </c>
      <c r="P97">
        <v>0.26610145064293178</v>
      </c>
      <c r="Q97">
        <v>0.30785916536239527</v>
      </c>
      <c r="R97">
        <v>0.3566062738399447</v>
      </c>
      <c r="S97">
        <v>0.32648605258087404</v>
      </c>
      <c r="T97">
        <v>0.38174068376354475</v>
      </c>
      <c r="U97">
        <v>0.57702233286998017</v>
      </c>
      <c r="V97">
        <v>0.53389812055368457</v>
      </c>
      <c r="W97">
        <v>0.63968876611117176</v>
      </c>
      <c r="X97">
        <v>0.77413926328905269</v>
      </c>
      <c r="Y97">
        <v>0.9473383543021392</v>
      </c>
      <c r="Z97">
        <v>1.1738003673696575</v>
      </c>
      <c r="AA97">
        <v>1.9567213921253781</v>
      </c>
      <c r="AB97">
        <v>1.8823432711270764</v>
      </c>
      <c r="AC97">
        <v>2.4454237994522696</v>
      </c>
      <c r="AD97">
        <v>4.4064850035636143</v>
      </c>
      <c r="AE97">
        <v>6.0349888528642142</v>
      </c>
    </row>
    <row r="98" spans="2:31" x14ac:dyDescent="0.25">
      <c r="B98">
        <v>4.1092881151378401E-2</v>
      </c>
      <c r="C98">
        <v>3.9961078557035068E-2</v>
      </c>
      <c r="D98">
        <v>3.6209735649336931E-2</v>
      </c>
      <c r="E98">
        <v>5.4342336083559775E-2</v>
      </c>
      <c r="F98">
        <v>7.3659957771653614E-2</v>
      </c>
      <c r="G98">
        <v>7.1634372030326285E-2</v>
      </c>
      <c r="H98">
        <v>8.6556534873131891E-2</v>
      </c>
      <c r="I98">
        <v>0.12291035173391412</v>
      </c>
      <c r="J98">
        <v>0.13989529421170291</v>
      </c>
      <c r="K98">
        <v>0.12706541124072349</v>
      </c>
      <c r="L98">
        <v>0.14247041425138196</v>
      </c>
      <c r="M98">
        <v>0.15875423289817245</v>
      </c>
      <c r="N98">
        <v>0.2203464850200007</v>
      </c>
      <c r="O98">
        <v>0.24302738180583</v>
      </c>
      <c r="P98">
        <v>0.21106387735954807</v>
      </c>
      <c r="Q98">
        <v>0.30785916536239527</v>
      </c>
      <c r="R98">
        <v>0.28108563615111348</v>
      </c>
      <c r="S98">
        <v>0.32648605258087404</v>
      </c>
      <c r="T98">
        <v>0.38174068376354475</v>
      </c>
      <c r="U98">
        <v>0.57702233286998017</v>
      </c>
      <c r="V98">
        <v>0.68824372056869687</v>
      </c>
      <c r="W98">
        <v>0.63968876611117176</v>
      </c>
      <c r="X98">
        <v>1.0080769379432311</v>
      </c>
      <c r="Y98">
        <v>1.2406804887227747</v>
      </c>
      <c r="Z98">
        <v>1.1738003673696575</v>
      </c>
      <c r="AA98">
        <v>1.4748227345293725</v>
      </c>
      <c r="AB98">
        <v>2.515903273179251</v>
      </c>
      <c r="AC98">
        <v>3.295007270560403</v>
      </c>
      <c r="AD98">
        <v>3.2414783324445615</v>
      </c>
      <c r="AE98">
        <v>6.0349888528642142</v>
      </c>
    </row>
    <row r="99" spans="2:31" x14ac:dyDescent="0.25">
      <c r="B99">
        <v>4.1092881151378401E-2</v>
      </c>
      <c r="C99">
        <v>5.0800487161557627E-2</v>
      </c>
      <c r="D99">
        <v>4.8139045782297891E-2</v>
      </c>
      <c r="E99">
        <v>6.685193990710718E-2</v>
      </c>
      <c r="F99">
        <v>7.3659957771653614E-2</v>
      </c>
      <c r="G99">
        <v>7.1634372030326285E-2</v>
      </c>
      <c r="H99">
        <v>0.10718419343871585</v>
      </c>
      <c r="I99">
        <v>9.9102529324702343E-2</v>
      </c>
      <c r="J99">
        <v>0.13989529421170291</v>
      </c>
      <c r="K99">
        <v>0.15816613130306645</v>
      </c>
      <c r="L99">
        <v>0.17771718305571835</v>
      </c>
      <c r="M99">
        <v>0.19849024005558089</v>
      </c>
      <c r="N99">
        <v>0.17578761866066206</v>
      </c>
      <c r="O99">
        <v>0.24302738180583</v>
      </c>
      <c r="P99">
        <v>0.26610145064293178</v>
      </c>
      <c r="Q99">
        <v>0.30785916536239527</v>
      </c>
      <c r="R99">
        <v>0.28108563615111348</v>
      </c>
      <c r="S99">
        <v>0.41567031236154062</v>
      </c>
      <c r="T99">
        <v>0.48787925390073811</v>
      </c>
      <c r="U99">
        <v>0.57702233286998017</v>
      </c>
      <c r="V99">
        <v>0.68824372056869687</v>
      </c>
      <c r="W99">
        <v>0.63968876611117176</v>
      </c>
      <c r="X99">
        <v>0.77413926328905269</v>
      </c>
      <c r="Y99">
        <v>1.2406804887227747</v>
      </c>
      <c r="Z99">
        <v>1.5468419739050414</v>
      </c>
      <c r="AA99">
        <v>1.9567213921253781</v>
      </c>
      <c r="AB99">
        <v>1.8823432711270764</v>
      </c>
      <c r="AC99">
        <v>2.4454237994522696</v>
      </c>
      <c r="AD99">
        <v>3.2414783324445615</v>
      </c>
      <c r="AE99">
        <v>6.0349888528642142</v>
      </c>
    </row>
    <row r="100" spans="2:31" x14ac:dyDescent="0.25">
      <c r="B100">
        <v>4.1092881151378401E-2</v>
      </c>
      <c r="C100">
        <v>5.0800487161557627E-2</v>
      </c>
      <c r="D100">
        <v>3.6209735649336931E-2</v>
      </c>
      <c r="E100">
        <v>5.4342336083559775E-2</v>
      </c>
      <c r="F100">
        <v>6.2110924926631061E-2</v>
      </c>
      <c r="G100">
        <v>7.1634372030326285E-2</v>
      </c>
      <c r="H100">
        <v>0.10718419343871585</v>
      </c>
      <c r="I100">
        <v>0.12291035173391412</v>
      </c>
      <c r="J100">
        <v>0.1126028002093248</v>
      </c>
      <c r="K100">
        <v>0.15816613130306645</v>
      </c>
      <c r="L100">
        <v>0.17771718305571835</v>
      </c>
      <c r="M100">
        <v>0.19849024005558089</v>
      </c>
      <c r="N100">
        <v>0.17578761866066206</v>
      </c>
      <c r="O100">
        <v>0.24302738180583</v>
      </c>
      <c r="P100">
        <v>0.26610145064293178</v>
      </c>
      <c r="Q100">
        <v>0.24345566880157141</v>
      </c>
      <c r="R100">
        <v>0.3566062738399447</v>
      </c>
      <c r="S100">
        <v>0.41567031236154062</v>
      </c>
      <c r="T100">
        <v>0.38174068376354475</v>
      </c>
      <c r="U100">
        <v>0.44962757999725939</v>
      </c>
      <c r="V100">
        <v>0.53389812055368457</v>
      </c>
      <c r="W100">
        <v>0.63968876611117176</v>
      </c>
      <c r="X100">
        <v>0.77413926328905269</v>
      </c>
      <c r="Y100">
        <v>1.2406804887227747</v>
      </c>
      <c r="Z100">
        <v>1.1738003673696575</v>
      </c>
      <c r="AA100">
        <v>1.4748227345293725</v>
      </c>
      <c r="AB100">
        <v>2.515903273179251</v>
      </c>
      <c r="AC100">
        <v>3.295007270560403</v>
      </c>
      <c r="AD100">
        <v>4.4064850035636143</v>
      </c>
      <c r="AE100">
        <v>6.0349888528642142</v>
      </c>
    </row>
    <row r="101" spans="2:31" x14ac:dyDescent="0.25">
      <c r="B101">
        <v>4.1092881151378401E-2</v>
      </c>
      <c r="C101">
        <v>3.9961078557035068E-2</v>
      </c>
      <c r="D101">
        <v>3.6209735649336931E-2</v>
      </c>
      <c r="E101">
        <v>6.685193990710718E-2</v>
      </c>
      <c r="F101">
        <v>6.2110924926631061E-2</v>
      </c>
      <c r="G101">
        <v>7.1634372030326285E-2</v>
      </c>
      <c r="H101">
        <v>0.10718419343871585</v>
      </c>
      <c r="I101">
        <v>9.9102529324702343E-2</v>
      </c>
      <c r="J101">
        <v>0.1126028002093248</v>
      </c>
      <c r="K101">
        <v>0.15816613130306645</v>
      </c>
      <c r="L101">
        <v>0.14247041425138196</v>
      </c>
      <c r="M101">
        <v>0.15875423289817245</v>
      </c>
      <c r="N101">
        <v>0.17578761866066206</v>
      </c>
      <c r="O101">
        <v>0.19334514102766467</v>
      </c>
      <c r="P101">
        <v>0.26610145064293178</v>
      </c>
      <c r="Q101">
        <v>0.24345566880157141</v>
      </c>
      <c r="R101">
        <v>0.3566062738399447</v>
      </c>
      <c r="S101">
        <v>0.32648605258087404</v>
      </c>
      <c r="T101">
        <v>0.48787925390073811</v>
      </c>
      <c r="U101">
        <v>0.57702233286998017</v>
      </c>
      <c r="V101">
        <v>0.68824372056869687</v>
      </c>
      <c r="W101">
        <v>0.63968876611117176</v>
      </c>
      <c r="X101">
        <v>1.0080769379432311</v>
      </c>
      <c r="Y101">
        <v>1.2406804887227747</v>
      </c>
      <c r="Z101">
        <v>1.1738003673696575</v>
      </c>
      <c r="AA101">
        <v>1.4748227345293725</v>
      </c>
      <c r="AB101">
        <v>2.515903273179251</v>
      </c>
      <c r="AC101">
        <v>3.295007270560403</v>
      </c>
      <c r="AD101">
        <v>4.4064850035636143</v>
      </c>
      <c r="AE101">
        <v>6.0349888528642142</v>
      </c>
    </row>
    <row r="102" spans="2:31" x14ac:dyDescent="0.25">
      <c r="B102">
        <v>4.1092881151378401E-2</v>
      </c>
      <c r="C102">
        <v>3.9961078557035068E-2</v>
      </c>
      <c r="D102">
        <v>4.8139045782297891E-2</v>
      </c>
      <c r="E102">
        <v>6.685193990710718E-2</v>
      </c>
      <c r="F102">
        <v>7.3659957771653614E-2</v>
      </c>
      <c r="G102">
        <v>8.554568432381722E-2</v>
      </c>
      <c r="H102">
        <v>8.6556534873131891E-2</v>
      </c>
      <c r="I102">
        <v>0.12291035173391412</v>
      </c>
      <c r="J102">
        <v>0.13989529421170291</v>
      </c>
      <c r="K102">
        <v>0.12706541124072349</v>
      </c>
      <c r="L102">
        <v>0.17771718305571835</v>
      </c>
      <c r="M102">
        <v>0.19849024005558089</v>
      </c>
      <c r="N102">
        <v>0.17578761866066206</v>
      </c>
      <c r="O102">
        <v>0.19334514102766467</v>
      </c>
      <c r="P102">
        <v>0.21106387735954807</v>
      </c>
      <c r="Q102">
        <v>0.24345566880157141</v>
      </c>
      <c r="R102">
        <v>0.28108563615111348</v>
      </c>
      <c r="S102">
        <v>0.32648605258087404</v>
      </c>
      <c r="T102">
        <v>0.48787925390073811</v>
      </c>
      <c r="U102">
        <v>0.57702233286998017</v>
      </c>
      <c r="V102">
        <v>0.68824372056869687</v>
      </c>
      <c r="W102">
        <v>0.63968876611117176</v>
      </c>
      <c r="X102">
        <v>1.0080769379432311</v>
      </c>
      <c r="Y102">
        <v>1.2406804887227747</v>
      </c>
      <c r="Z102">
        <v>1.1738003673696575</v>
      </c>
      <c r="AA102">
        <v>1.9567213921253781</v>
      </c>
      <c r="AB102">
        <v>2.515903273179251</v>
      </c>
      <c r="AC102">
        <v>2.4454237994522696</v>
      </c>
      <c r="AD102">
        <v>4.4064850035636143</v>
      </c>
      <c r="AE102">
        <v>6.0349888528642142</v>
      </c>
    </row>
    <row r="103" spans="2:31" x14ac:dyDescent="0.25">
      <c r="B103">
        <v>4.1092881151378401E-2</v>
      </c>
      <c r="C103">
        <v>3.9961078557035068E-2</v>
      </c>
      <c r="D103">
        <v>4.8139045782297891E-2</v>
      </c>
      <c r="E103">
        <v>5.4342336083559775E-2</v>
      </c>
      <c r="F103">
        <v>7.3659957771653614E-2</v>
      </c>
      <c r="G103">
        <v>7.1634372030326285E-2</v>
      </c>
      <c r="H103">
        <v>0.10718419343871585</v>
      </c>
      <c r="I103">
        <v>9.9102529324702343E-2</v>
      </c>
      <c r="J103">
        <v>0.13989529421170291</v>
      </c>
      <c r="K103">
        <v>0.15816613130306645</v>
      </c>
      <c r="L103">
        <v>0.17771718305571835</v>
      </c>
      <c r="M103">
        <v>0.15875423289817245</v>
      </c>
      <c r="N103">
        <v>0.17578761866066206</v>
      </c>
      <c r="O103">
        <v>0.19334514102766467</v>
      </c>
      <c r="P103">
        <v>0.21106387735954807</v>
      </c>
      <c r="Q103">
        <v>0.24345566880157141</v>
      </c>
      <c r="R103">
        <v>0.3566062738399447</v>
      </c>
      <c r="S103">
        <v>0.32648605258087404</v>
      </c>
      <c r="T103">
        <v>0.48787925390073811</v>
      </c>
      <c r="U103">
        <v>0.57702233286998017</v>
      </c>
      <c r="V103">
        <v>0.68824372056869687</v>
      </c>
      <c r="W103">
        <v>0.82862681739939659</v>
      </c>
      <c r="X103">
        <v>0.77413926328905269</v>
      </c>
      <c r="Y103">
        <v>0.9473383543021392</v>
      </c>
      <c r="Z103">
        <v>1.1738003673696575</v>
      </c>
      <c r="AA103">
        <v>1.4748227345293725</v>
      </c>
      <c r="AB103">
        <v>1.8823432711270764</v>
      </c>
      <c r="AC103">
        <v>2.4454237994522696</v>
      </c>
      <c r="AD103">
        <v>4.4064850035636143</v>
      </c>
      <c r="AE103">
        <v>4.3963735164933766</v>
      </c>
    </row>
    <row r="104" spans="2:31" x14ac:dyDescent="0.25">
      <c r="B104">
        <v>4.1092881151378401E-2</v>
      </c>
      <c r="C104">
        <v>5.0800487161557627E-2</v>
      </c>
      <c r="D104">
        <v>3.6209735649336931E-2</v>
      </c>
      <c r="E104">
        <v>6.685193990710718E-2</v>
      </c>
      <c r="F104">
        <v>7.3659957771653614E-2</v>
      </c>
      <c r="G104">
        <v>8.554568432381722E-2</v>
      </c>
      <c r="H104">
        <v>0.10718419343871585</v>
      </c>
      <c r="I104">
        <v>0.12291035173391412</v>
      </c>
      <c r="J104">
        <v>0.1126028002093248</v>
      </c>
      <c r="K104">
        <v>0.12706541124072349</v>
      </c>
      <c r="L104">
        <v>0.14247041425138196</v>
      </c>
      <c r="M104">
        <v>0.19849024005558089</v>
      </c>
      <c r="N104">
        <v>0.2203464850200007</v>
      </c>
      <c r="O104">
        <v>0.24302738180583</v>
      </c>
      <c r="P104">
        <v>0.21106387735954807</v>
      </c>
      <c r="Q104">
        <v>0.30785916536239527</v>
      </c>
      <c r="R104">
        <v>0.3566062738399447</v>
      </c>
      <c r="S104">
        <v>0.41567031236154062</v>
      </c>
      <c r="T104">
        <v>0.38174068376354475</v>
      </c>
      <c r="U104">
        <v>0.57702233286998017</v>
      </c>
      <c r="V104">
        <v>0.68824372056869687</v>
      </c>
      <c r="W104">
        <v>0.82862681739939659</v>
      </c>
      <c r="X104">
        <v>0.77413926328905269</v>
      </c>
      <c r="Y104">
        <v>1.2406804887227747</v>
      </c>
      <c r="Z104">
        <v>1.1738003673696575</v>
      </c>
      <c r="AA104">
        <v>1.9567213921253781</v>
      </c>
      <c r="AB104">
        <v>2.515903273179251</v>
      </c>
      <c r="AC104">
        <v>3.295007270560403</v>
      </c>
      <c r="AD104">
        <v>4.4064850035636143</v>
      </c>
      <c r="AE104">
        <v>6.0349888528642142</v>
      </c>
    </row>
    <row r="105" spans="2:31" x14ac:dyDescent="0.25">
      <c r="B105">
        <v>4.1092881151378401E-2</v>
      </c>
      <c r="C105">
        <v>5.0800487161557627E-2</v>
      </c>
      <c r="D105">
        <v>4.8139045782297891E-2</v>
      </c>
      <c r="E105">
        <v>6.685193990710718E-2</v>
      </c>
      <c r="F105">
        <v>6.2110924926631061E-2</v>
      </c>
      <c r="G105">
        <v>7.1634372030326285E-2</v>
      </c>
      <c r="H105">
        <v>0.10718419343871585</v>
      </c>
      <c r="I105">
        <v>9.9102529324702343E-2</v>
      </c>
      <c r="J105">
        <v>0.13989529421170291</v>
      </c>
      <c r="K105">
        <v>0.15816613130306645</v>
      </c>
      <c r="L105">
        <v>0.14247041425138196</v>
      </c>
      <c r="M105">
        <v>0.19849024005558089</v>
      </c>
      <c r="N105">
        <v>0.17578761866066206</v>
      </c>
      <c r="O105">
        <v>0.19334514102766467</v>
      </c>
      <c r="P105">
        <v>0.21106387735954807</v>
      </c>
      <c r="Q105">
        <v>0.30785916536239527</v>
      </c>
      <c r="R105">
        <v>0.28108563615111348</v>
      </c>
      <c r="S105">
        <v>0.32648605258087404</v>
      </c>
      <c r="T105">
        <v>0.38174068376354475</v>
      </c>
      <c r="U105">
        <v>0.57702233286998017</v>
      </c>
      <c r="V105">
        <v>0.68824372056869687</v>
      </c>
      <c r="W105">
        <v>0.82862681739939659</v>
      </c>
      <c r="X105">
        <v>0.77413926328905269</v>
      </c>
      <c r="Y105">
        <v>0.9473383543021392</v>
      </c>
      <c r="Z105">
        <v>1.1738003673696575</v>
      </c>
      <c r="AA105">
        <v>1.9567213921253781</v>
      </c>
      <c r="AB105">
        <v>1.8823432711270764</v>
      </c>
      <c r="AC105">
        <v>3.295007270560403</v>
      </c>
      <c r="AD105">
        <v>3.2414783324445615</v>
      </c>
      <c r="AE105">
        <v>6.0349888528642142</v>
      </c>
    </row>
    <row r="106" spans="2:31" x14ac:dyDescent="0.25">
      <c r="B106">
        <v>4.1092881151378401E-2</v>
      </c>
      <c r="C106">
        <v>5.0800487161557627E-2</v>
      </c>
      <c r="D106">
        <v>3.6209735649336931E-2</v>
      </c>
      <c r="E106">
        <v>5.4342336083559775E-2</v>
      </c>
      <c r="F106">
        <v>7.3659957771653614E-2</v>
      </c>
      <c r="G106">
        <v>8.554568432381722E-2</v>
      </c>
      <c r="H106">
        <v>0.10718419343871585</v>
      </c>
      <c r="I106">
        <v>0.12291035173391412</v>
      </c>
      <c r="J106">
        <v>0.13989529421170291</v>
      </c>
      <c r="K106">
        <v>0.12706541124072349</v>
      </c>
      <c r="L106">
        <v>0.14247041425138196</v>
      </c>
      <c r="M106">
        <v>0.19849024005558089</v>
      </c>
      <c r="N106">
        <v>0.17578761866066206</v>
      </c>
      <c r="O106">
        <v>0.19334514102766467</v>
      </c>
      <c r="P106">
        <v>0.26610145064293178</v>
      </c>
      <c r="Q106">
        <v>0.24345566880157141</v>
      </c>
      <c r="R106">
        <v>0.28108563615111348</v>
      </c>
      <c r="S106">
        <v>0.32648605258087404</v>
      </c>
      <c r="T106">
        <v>0.38174068376354475</v>
      </c>
      <c r="U106">
        <v>0.44962757999725939</v>
      </c>
      <c r="V106">
        <v>0.68824372056869687</v>
      </c>
      <c r="W106">
        <v>0.63968876611117176</v>
      </c>
      <c r="X106">
        <v>1.0080769379432311</v>
      </c>
      <c r="Y106">
        <v>0.9473383543021392</v>
      </c>
      <c r="Z106">
        <v>1.5468419739050414</v>
      </c>
      <c r="AA106">
        <v>1.4748227345293725</v>
      </c>
      <c r="AB106">
        <v>1.8823432711270764</v>
      </c>
      <c r="AC106">
        <v>3.295007270560403</v>
      </c>
      <c r="AD106">
        <v>3.2414783324445615</v>
      </c>
      <c r="AE106">
        <v>6.0349888528642142</v>
      </c>
    </row>
    <row r="107" spans="2:31" x14ac:dyDescent="0.25">
      <c r="B107">
        <v>4.1092881151378401E-2</v>
      </c>
      <c r="C107">
        <v>3.9961078557035068E-2</v>
      </c>
      <c r="D107">
        <v>4.8139045782297891E-2</v>
      </c>
      <c r="E107">
        <v>6.685193990710718E-2</v>
      </c>
      <c r="F107">
        <v>7.3659957771653614E-2</v>
      </c>
      <c r="G107">
        <v>7.1634372030326285E-2</v>
      </c>
      <c r="H107">
        <v>8.6556534873131891E-2</v>
      </c>
      <c r="I107">
        <v>0.12291035173391412</v>
      </c>
      <c r="J107">
        <v>0.13989529421170291</v>
      </c>
      <c r="K107">
        <v>0.15816613130306645</v>
      </c>
      <c r="L107">
        <v>0.14247041425138196</v>
      </c>
      <c r="M107">
        <v>0.19849024005558089</v>
      </c>
      <c r="N107">
        <v>0.17578761866066206</v>
      </c>
      <c r="O107">
        <v>0.19334514102766467</v>
      </c>
      <c r="P107">
        <v>0.21106387735954807</v>
      </c>
      <c r="Q107">
        <v>0.24345566880157141</v>
      </c>
      <c r="R107">
        <v>0.3566062738399447</v>
      </c>
      <c r="S107">
        <v>0.32648605258087404</v>
      </c>
      <c r="T107">
        <v>0.48787925390073811</v>
      </c>
      <c r="U107">
        <v>0.57702233286998017</v>
      </c>
      <c r="V107">
        <v>0.68824372056869687</v>
      </c>
      <c r="W107">
        <v>0.63968876611117176</v>
      </c>
      <c r="X107">
        <v>1.0080769379432311</v>
      </c>
      <c r="Y107">
        <v>0.9473383543021392</v>
      </c>
      <c r="Z107">
        <v>1.1738003673696575</v>
      </c>
      <c r="AA107">
        <v>1.4748227345293725</v>
      </c>
      <c r="AB107">
        <v>1.8823432711270764</v>
      </c>
      <c r="AC107">
        <v>3.295007270560403</v>
      </c>
      <c r="AD107">
        <v>4.4064850035636143</v>
      </c>
      <c r="AE107">
        <v>4.3963735164933766</v>
      </c>
    </row>
    <row r="108" spans="2:31" x14ac:dyDescent="0.25">
      <c r="B108">
        <v>4.1092881151378401E-2</v>
      </c>
      <c r="C108">
        <v>3.9961078557035068E-2</v>
      </c>
      <c r="D108">
        <v>4.8139045782297891E-2</v>
      </c>
      <c r="E108">
        <v>6.685193990710718E-2</v>
      </c>
      <c r="F108">
        <v>6.2110924926631061E-2</v>
      </c>
      <c r="G108">
        <v>7.1634372030326285E-2</v>
      </c>
      <c r="H108">
        <v>0.10718419343871585</v>
      </c>
      <c r="I108">
        <v>9.9102529324702343E-2</v>
      </c>
      <c r="J108">
        <v>0.13989529421170291</v>
      </c>
      <c r="K108">
        <v>0.12706541124072349</v>
      </c>
      <c r="L108">
        <v>0.17771718305571835</v>
      </c>
      <c r="M108">
        <v>0.19849024005558089</v>
      </c>
      <c r="N108">
        <v>0.2203464850200007</v>
      </c>
      <c r="O108">
        <v>0.19334514102766467</v>
      </c>
      <c r="P108">
        <v>0.26610145064293178</v>
      </c>
      <c r="Q108">
        <v>0.24345566880157141</v>
      </c>
      <c r="R108">
        <v>0.3566062738399447</v>
      </c>
      <c r="S108">
        <v>0.41567031236154062</v>
      </c>
      <c r="T108">
        <v>0.48787925390073811</v>
      </c>
      <c r="U108">
        <v>0.57702233286998017</v>
      </c>
      <c r="V108">
        <v>0.68824372056869687</v>
      </c>
      <c r="W108">
        <v>0.82862681739939659</v>
      </c>
      <c r="X108">
        <v>0.77413926328905269</v>
      </c>
      <c r="Y108">
        <v>1.2406804887227747</v>
      </c>
      <c r="Z108">
        <v>1.5468419739050414</v>
      </c>
      <c r="AA108">
        <v>1.9567213921253781</v>
      </c>
      <c r="AB108">
        <v>2.515903273179251</v>
      </c>
      <c r="AC108">
        <v>2.4454237994522696</v>
      </c>
      <c r="AD108">
        <v>3.2414783324445615</v>
      </c>
      <c r="AE108">
        <v>6.0349888528642142</v>
      </c>
    </row>
    <row r="109" spans="2:31" x14ac:dyDescent="0.25">
      <c r="B109">
        <v>4.1092881151378401E-2</v>
      </c>
      <c r="C109">
        <v>5.0800487161557627E-2</v>
      </c>
      <c r="D109">
        <v>4.8139045782297891E-2</v>
      </c>
      <c r="E109">
        <v>5.4342336083559775E-2</v>
      </c>
      <c r="F109">
        <v>7.3659957771653614E-2</v>
      </c>
      <c r="G109">
        <v>7.1634372030326285E-2</v>
      </c>
      <c r="H109">
        <v>8.6556534873131891E-2</v>
      </c>
      <c r="I109">
        <v>9.9102529324702343E-2</v>
      </c>
      <c r="J109">
        <v>0.13989529421170291</v>
      </c>
      <c r="K109">
        <v>0.15816613130306645</v>
      </c>
      <c r="L109">
        <v>0.17771718305571835</v>
      </c>
      <c r="M109">
        <v>0.15875423289817245</v>
      </c>
      <c r="N109">
        <v>0.17578761866066206</v>
      </c>
      <c r="O109">
        <v>0.24302738180583</v>
      </c>
      <c r="P109">
        <v>0.21106387735954807</v>
      </c>
      <c r="Q109">
        <v>0.24345566880157141</v>
      </c>
      <c r="R109">
        <v>0.3566062738399447</v>
      </c>
      <c r="S109">
        <v>0.41567031236154062</v>
      </c>
      <c r="T109">
        <v>0.48787925390073811</v>
      </c>
      <c r="U109">
        <v>0.57702233286998017</v>
      </c>
      <c r="V109">
        <v>0.53389812055368457</v>
      </c>
      <c r="W109">
        <v>0.82862681739939659</v>
      </c>
      <c r="X109">
        <v>1.0080769379432311</v>
      </c>
      <c r="Y109">
        <v>1.2406804887227747</v>
      </c>
      <c r="Z109">
        <v>1.5468419739050414</v>
      </c>
      <c r="AA109">
        <v>1.4748227345293725</v>
      </c>
      <c r="AB109">
        <v>2.515903273179251</v>
      </c>
      <c r="AC109">
        <v>2.4454237994522696</v>
      </c>
      <c r="AD109">
        <v>4.4064850035636143</v>
      </c>
      <c r="AE109">
        <v>4.3963735164933766</v>
      </c>
    </row>
    <row r="110" spans="2:31" x14ac:dyDescent="0.25">
      <c r="B110">
        <v>4.1092881151378401E-2</v>
      </c>
      <c r="C110">
        <v>3.9961078557035068E-2</v>
      </c>
      <c r="D110">
        <v>4.8139045782297891E-2</v>
      </c>
      <c r="E110">
        <v>5.4342336083559775E-2</v>
      </c>
      <c r="F110">
        <v>6.2110924926631061E-2</v>
      </c>
      <c r="G110">
        <v>7.1634372030326285E-2</v>
      </c>
      <c r="H110">
        <v>8.6556534873131891E-2</v>
      </c>
      <c r="I110">
        <v>9.9102529324702343E-2</v>
      </c>
      <c r="J110">
        <v>0.1126028002093248</v>
      </c>
      <c r="K110">
        <v>0.15816613130306645</v>
      </c>
      <c r="L110">
        <v>0.17771718305571835</v>
      </c>
      <c r="M110">
        <v>0.15875423289817245</v>
      </c>
      <c r="N110">
        <v>0.2203464850200007</v>
      </c>
      <c r="O110">
        <v>0.19334514102766467</v>
      </c>
      <c r="P110">
        <v>0.26610145064293178</v>
      </c>
      <c r="Q110">
        <v>0.30785916536239527</v>
      </c>
      <c r="R110">
        <v>0.3566062738399447</v>
      </c>
      <c r="S110">
        <v>0.32648605258087404</v>
      </c>
      <c r="T110">
        <v>0.48787925390073811</v>
      </c>
      <c r="U110">
        <v>0.44962757999725939</v>
      </c>
      <c r="V110">
        <v>0.53389812055368457</v>
      </c>
      <c r="W110">
        <v>0.63968876611117176</v>
      </c>
      <c r="X110">
        <v>1.0080769379432311</v>
      </c>
      <c r="Y110">
        <v>1.2406804887227747</v>
      </c>
      <c r="Z110">
        <v>1.1738003673696575</v>
      </c>
      <c r="AA110">
        <v>1.9567213921253781</v>
      </c>
      <c r="AB110">
        <v>2.515903273179251</v>
      </c>
      <c r="AC110">
        <v>3.295007270560403</v>
      </c>
      <c r="AD110">
        <v>4.4064850035636143</v>
      </c>
      <c r="AE110">
        <v>4.3963735164933766</v>
      </c>
    </row>
    <row r="111" spans="2:31" x14ac:dyDescent="0.25">
      <c r="B111">
        <v>4.1092881151378401E-2</v>
      </c>
      <c r="C111">
        <v>5.0800487161557627E-2</v>
      </c>
      <c r="D111">
        <v>3.6209735649336931E-2</v>
      </c>
      <c r="E111">
        <v>6.685193990710718E-2</v>
      </c>
      <c r="F111">
        <v>7.3659957771653614E-2</v>
      </c>
      <c r="G111">
        <v>7.1634372030326285E-2</v>
      </c>
      <c r="H111">
        <v>8.6556534873131891E-2</v>
      </c>
      <c r="I111">
        <v>0.12291035173391412</v>
      </c>
      <c r="J111">
        <v>0.1126028002093248</v>
      </c>
      <c r="K111">
        <v>0.15816613130306645</v>
      </c>
      <c r="L111">
        <v>0.14247041425138196</v>
      </c>
      <c r="M111">
        <v>0.19849024005558089</v>
      </c>
      <c r="N111">
        <v>0.2203464850200007</v>
      </c>
      <c r="O111">
        <v>0.24302738180583</v>
      </c>
      <c r="P111">
        <v>0.26610145064293178</v>
      </c>
      <c r="Q111">
        <v>0.30785916536239527</v>
      </c>
      <c r="R111">
        <v>0.3566062738399447</v>
      </c>
      <c r="S111">
        <v>0.32648605258087404</v>
      </c>
      <c r="T111">
        <v>0.38174068376354475</v>
      </c>
      <c r="U111">
        <v>0.57702233286998017</v>
      </c>
      <c r="V111">
        <v>0.53389812055368457</v>
      </c>
      <c r="W111">
        <v>0.63968876611117176</v>
      </c>
      <c r="X111">
        <v>0.77413926328905269</v>
      </c>
      <c r="Y111">
        <v>0.9473383543021392</v>
      </c>
      <c r="Z111">
        <v>1.1738003673696575</v>
      </c>
      <c r="AA111">
        <v>1.4748227345293725</v>
      </c>
      <c r="AB111">
        <v>1.8823432711270764</v>
      </c>
      <c r="AC111">
        <v>2.4454237994522696</v>
      </c>
      <c r="AD111">
        <v>3.2414783324445615</v>
      </c>
      <c r="AE111">
        <v>4.3963735164933766</v>
      </c>
    </row>
    <row r="112" spans="2:31" x14ac:dyDescent="0.25">
      <c r="B112">
        <v>4.1092881151378401E-2</v>
      </c>
      <c r="C112">
        <v>5.0800487161557627E-2</v>
      </c>
      <c r="D112">
        <v>3.6209735649336931E-2</v>
      </c>
      <c r="E112">
        <v>5.4342336083559775E-2</v>
      </c>
      <c r="F112">
        <v>6.2110924926631061E-2</v>
      </c>
      <c r="G112">
        <v>8.554568432381722E-2</v>
      </c>
      <c r="H112">
        <v>8.6556534873131891E-2</v>
      </c>
      <c r="I112">
        <v>9.9102529324702343E-2</v>
      </c>
      <c r="J112">
        <v>0.1126028002093248</v>
      </c>
      <c r="K112">
        <v>0.15816613130306645</v>
      </c>
      <c r="L112">
        <v>0.14247041425138196</v>
      </c>
      <c r="M112">
        <v>0.19849024005558089</v>
      </c>
      <c r="N112">
        <v>0.2203464850200007</v>
      </c>
      <c r="O112">
        <v>0.19334514102766467</v>
      </c>
      <c r="P112">
        <v>0.21106387735954807</v>
      </c>
      <c r="Q112">
        <v>0.30785916536239527</v>
      </c>
      <c r="R112">
        <v>0.3566062738399447</v>
      </c>
      <c r="S112">
        <v>0.41567031236154062</v>
      </c>
      <c r="T112">
        <v>0.48787925390073811</v>
      </c>
      <c r="U112">
        <v>0.57702233286998017</v>
      </c>
      <c r="V112">
        <v>0.68824372056869687</v>
      </c>
      <c r="W112">
        <v>0.82862681739939659</v>
      </c>
      <c r="X112">
        <v>0.77413926328905269</v>
      </c>
      <c r="Y112">
        <v>1.2406804887227747</v>
      </c>
      <c r="Z112">
        <v>1.5468419739050414</v>
      </c>
      <c r="AA112">
        <v>1.4748227345293725</v>
      </c>
      <c r="AB112">
        <v>1.8823432711270764</v>
      </c>
      <c r="AC112">
        <v>2.4454237994522696</v>
      </c>
      <c r="AD112">
        <v>3.2414783324445615</v>
      </c>
      <c r="AE112">
        <v>6.0349888528642142</v>
      </c>
    </row>
    <row r="113" spans="2:31" x14ac:dyDescent="0.25">
      <c r="B113">
        <v>4.1092881151378401E-2</v>
      </c>
      <c r="C113">
        <v>5.0800487161557627E-2</v>
      </c>
      <c r="D113">
        <v>3.6209735649336931E-2</v>
      </c>
      <c r="E113">
        <v>6.685193990710718E-2</v>
      </c>
      <c r="F113">
        <v>7.3659957771653614E-2</v>
      </c>
      <c r="G113">
        <v>7.1634372030326285E-2</v>
      </c>
      <c r="H113">
        <v>8.6556534873131891E-2</v>
      </c>
      <c r="I113">
        <v>9.9102529324702343E-2</v>
      </c>
      <c r="J113">
        <v>0.1126028002093248</v>
      </c>
      <c r="K113">
        <v>0.15816613130306645</v>
      </c>
      <c r="L113">
        <v>0.14247041425138196</v>
      </c>
      <c r="M113">
        <v>0.19849024005558089</v>
      </c>
      <c r="N113">
        <v>0.17578761866066206</v>
      </c>
      <c r="O113">
        <v>0.24302738180583</v>
      </c>
      <c r="P113">
        <v>0.21106387735954807</v>
      </c>
      <c r="Q113">
        <v>0.24345566880157141</v>
      </c>
      <c r="R113">
        <v>0.28108563615111348</v>
      </c>
      <c r="S113">
        <v>0.41567031236154062</v>
      </c>
      <c r="T113">
        <v>0.38174068376354475</v>
      </c>
      <c r="U113">
        <v>0.44962757999725939</v>
      </c>
      <c r="V113">
        <v>0.53389812055368457</v>
      </c>
      <c r="W113">
        <v>0.82862681739939659</v>
      </c>
      <c r="X113">
        <v>1.0080769379432311</v>
      </c>
      <c r="Y113">
        <v>0.9473383543021392</v>
      </c>
      <c r="Z113">
        <v>1.1738003673696575</v>
      </c>
      <c r="AA113">
        <v>1.9567213921253781</v>
      </c>
      <c r="AB113">
        <v>2.515903273179251</v>
      </c>
      <c r="AC113">
        <v>3.295007270560403</v>
      </c>
      <c r="AD113">
        <v>3.2414783324445615</v>
      </c>
      <c r="AE113">
        <v>6.0349888528642142</v>
      </c>
    </row>
    <row r="114" spans="2:31" x14ac:dyDescent="0.25">
      <c r="B114">
        <v>4.1092881151378401E-2</v>
      </c>
      <c r="C114">
        <v>3.9961078557035068E-2</v>
      </c>
      <c r="D114">
        <v>3.6209735649336931E-2</v>
      </c>
      <c r="E114">
        <v>5.4342336083559775E-2</v>
      </c>
      <c r="F114">
        <v>6.2110924926631061E-2</v>
      </c>
      <c r="G114">
        <v>7.1634372030326285E-2</v>
      </c>
      <c r="H114">
        <v>8.6556534873131891E-2</v>
      </c>
      <c r="I114">
        <v>0.12291035173391412</v>
      </c>
      <c r="J114">
        <v>0.13989529421170291</v>
      </c>
      <c r="K114">
        <v>0.12706541124072349</v>
      </c>
      <c r="L114">
        <v>0.17771718305571835</v>
      </c>
      <c r="M114">
        <v>0.15875423289817245</v>
      </c>
      <c r="N114">
        <v>0.17578761866066206</v>
      </c>
      <c r="O114">
        <v>0.24302738180583</v>
      </c>
      <c r="P114">
        <v>0.26610145064293178</v>
      </c>
      <c r="Q114">
        <v>0.24345566880157141</v>
      </c>
      <c r="R114">
        <v>0.28108563615111348</v>
      </c>
      <c r="S114">
        <v>0.32648605258087404</v>
      </c>
      <c r="T114">
        <v>0.38174068376354475</v>
      </c>
      <c r="U114">
        <v>0.44962757999725939</v>
      </c>
      <c r="V114">
        <v>0.53389812055368457</v>
      </c>
      <c r="W114">
        <v>0.63968876611117176</v>
      </c>
      <c r="X114">
        <v>0.77413926328905269</v>
      </c>
      <c r="Y114">
        <v>1.2406804887227747</v>
      </c>
      <c r="Z114">
        <v>1.5468419739050414</v>
      </c>
      <c r="AA114">
        <v>1.9567213921253781</v>
      </c>
      <c r="AB114">
        <v>2.515903273179251</v>
      </c>
      <c r="AC114">
        <v>2.4454237994522696</v>
      </c>
      <c r="AD114">
        <v>3.2414783324445615</v>
      </c>
      <c r="AE114">
        <v>4.3963735164933766</v>
      </c>
    </row>
    <row r="115" spans="2:31" x14ac:dyDescent="0.25">
      <c r="B115">
        <v>4.1092881151378401E-2</v>
      </c>
      <c r="C115">
        <v>3.9961078557035068E-2</v>
      </c>
      <c r="D115">
        <v>3.6209735649336931E-2</v>
      </c>
      <c r="E115">
        <v>5.4342336083559775E-2</v>
      </c>
      <c r="F115">
        <v>6.2110924926631061E-2</v>
      </c>
      <c r="G115">
        <v>7.1634372030326285E-2</v>
      </c>
      <c r="H115">
        <v>0.10718419343871585</v>
      </c>
      <c r="I115">
        <v>0.12291035173391412</v>
      </c>
      <c r="J115">
        <v>0.1126028002093248</v>
      </c>
      <c r="K115">
        <v>0.12706541124072349</v>
      </c>
      <c r="L115">
        <v>0.14247041425138196</v>
      </c>
      <c r="M115">
        <v>0.15875423289817245</v>
      </c>
      <c r="N115">
        <v>0.17578761866066206</v>
      </c>
      <c r="O115">
        <v>0.24302738180583</v>
      </c>
      <c r="P115">
        <v>0.26610145064293178</v>
      </c>
      <c r="Q115">
        <v>0.24345566880157141</v>
      </c>
      <c r="R115">
        <v>0.28108563615111348</v>
      </c>
      <c r="S115">
        <v>0.41567031236154062</v>
      </c>
      <c r="T115">
        <v>0.48787925390073811</v>
      </c>
      <c r="U115">
        <v>0.57702233286998017</v>
      </c>
      <c r="V115">
        <v>0.68824372056869687</v>
      </c>
      <c r="W115">
        <v>0.63968876611117176</v>
      </c>
      <c r="X115">
        <v>0.77413926328905269</v>
      </c>
      <c r="Y115">
        <v>0.9473383543021392</v>
      </c>
      <c r="Z115">
        <v>1.5468419739050414</v>
      </c>
      <c r="AA115">
        <v>1.9567213921253781</v>
      </c>
      <c r="AB115">
        <v>2.515903273179251</v>
      </c>
      <c r="AC115">
        <v>3.295007270560403</v>
      </c>
      <c r="AD115">
        <v>4.4064850035636143</v>
      </c>
      <c r="AE115">
        <v>6.0349888528642142</v>
      </c>
    </row>
    <row r="116" spans="2:31" x14ac:dyDescent="0.25">
      <c r="B116">
        <v>4.1092881151378401E-2</v>
      </c>
      <c r="C116">
        <v>3.9961078557035068E-2</v>
      </c>
      <c r="D116">
        <v>3.6209735649336931E-2</v>
      </c>
      <c r="E116">
        <v>5.4342336083559775E-2</v>
      </c>
      <c r="F116">
        <v>6.2110924926631061E-2</v>
      </c>
      <c r="G116">
        <v>7.1634372030326285E-2</v>
      </c>
      <c r="H116">
        <v>8.6556534873131891E-2</v>
      </c>
      <c r="I116">
        <v>0.12291035173391412</v>
      </c>
      <c r="J116">
        <v>0.13989529421170291</v>
      </c>
      <c r="K116">
        <v>0.15816613130306645</v>
      </c>
      <c r="L116">
        <v>0.17771718305571835</v>
      </c>
      <c r="M116">
        <v>0.15875423289817245</v>
      </c>
      <c r="N116">
        <v>0.17578761866066206</v>
      </c>
      <c r="O116">
        <v>0.24302738180583</v>
      </c>
      <c r="P116">
        <v>0.26610145064293178</v>
      </c>
      <c r="Q116">
        <v>0.30785916536239527</v>
      </c>
      <c r="R116">
        <v>0.28108563615111348</v>
      </c>
      <c r="S116">
        <v>0.32648605258087404</v>
      </c>
      <c r="T116">
        <v>0.38174068376354475</v>
      </c>
      <c r="U116">
        <v>0.44962757999725939</v>
      </c>
      <c r="V116">
        <v>0.53389812055368457</v>
      </c>
      <c r="W116">
        <v>0.63968876611117176</v>
      </c>
      <c r="X116">
        <v>0.77413926328905269</v>
      </c>
      <c r="Y116">
        <v>0.9473383543021392</v>
      </c>
      <c r="Z116">
        <v>1.5468419739050414</v>
      </c>
      <c r="AA116">
        <v>1.9567213921253781</v>
      </c>
      <c r="AB116">
        <v>2.515903273179251</v>
      </c>
      <c r="AC116">
        <v>2.4454237994522696</v>
      </c>
      <c r="AD116">
        <v>3.2414783324445615</v>
      </c>
      <c r="AE116">
        <v>6.0349888528642142</v>
      </c>
    </row>
    <row r="117" spans="2:31" x14ac:dyDescent="0.25">
      <c r="B117">
        <v>4.1092881151378401E-2</v>
      </c>
      <c r="C117">
        <v>5.0800487161557627E-2</v>
      </c>
      <c r="D117">
        <v>4.8139045782297891E-2</v>
      </c>
      <c r="E117">
        <v>5.4342336083559775E-2</v>
      </c>
      <c r="F117">
        <v>7.3659957771653614E-2</v>
      </c>
      <c r="G117">
        <v>7.1634372030326285E-2</v>
      </c>
      <c r="H117">
        <v>0.10718419343871585</v>
      </c>
      <c r="I117">
        <v>9.9102529324702343E-2</v>
      </c>
      <c r="J117">
        <v>0.1126028002093248</v>
      </c>
      <c r="K117">
        <v>0.12706541124072349</v>
      </c>
      <c r="L117">
        <v>0.14247041425138196</v>
      </c>
      <c r="M117">
        <v>0.19849024005558089</v>
      </c>
      <c r="N117">
        <v>0.2203464850200007</v>
      </c>
      <c r="O117">
        <v>0.24302738180583</v>
      </c>
      <c r="P117">
        <v>0.26610145064293178</v>
      </c>
      <c r="Q117">
        <v>0.30785916536239527</v>
      </c>
      <c r="R117">
        <v>0.28108563615111348</v>
      </c>
      <c r="S117">
        <v>0.32648605258087404</v>
      </c>
      <c r="T117">
        <v>0.48787925390073811</v>
      </c>
      <c r="U117">
        <v>0.44962757999725939</v>
      </c>
      <c r="V117">
        <v>0.53389812055368457</v>
      </c>
      <c r="W117">
        <v>0.82862681739939659</v>
      </c>
      <c r="X117">
        <v>0.77413926328905269</v>
      </c>
      <c r="Y117">
        <v>0.9473383543021392</v>
      </c>
      <c r="Z117">
        <v>1.1738003673696575</v>
      </c>
      <c r="AA117">
        <v>1.4748227345293725</v>
      </c>
      <c r="AB117">
        <v>1.8823432711270764</v>
      </c>
      <c r="AC117">
        <v>3.295007270560403</v>
      </c>
      <c r="AD117">
        <v>3.2414783324445615</v>
      </c>
      <c r="AE117">
        <v>6.0349888528642142</v>
      </c>
    </row>
    <row r="118" spans="2:31" x14ac:dyDescent="0.25">
      <c r="B118">
        <v>4.1092881151378401E-2</v>
      </c>
      <c r="C118">
        <v>3.9961078557035068E-2</v>
      </c>
      <c r="D118">
        <v>3.6209735649336931E-2</v>
      </c>
      <c r="E118">
        <v>5.4342336083559775E-2</v>
      </c>
      <c r="F118">
        <v>7.3659957771653614E-2</v>
      </c>
      <c r="G118">
        <v>7.1634372030326285E-2</v>
      </c>
      <c r="H118">
        <v>8.6556534873131891E-2</v>
      </c>
      <c r="I118">
        <v>0.12291035173391412</v>
      </c>
      <c r="J118">
        <v>0.13989529421170291</v>
      </c>
      <c r="K118">
        <v>0.15816613130306645</v>
      </c>
      <c r="L118">
        <v>0.17771718305571835</v>
      </c>
      <c r="M118">
        <v>0.15875423289817245</v>
      </c>
      <c r="N118">
        <v>0.17578761866066206</v>
      </c>
      <c r="O118">
        <v>0.24302738180583</v>
      </c>
      <c r="P118">
        <v>0.26610145064293178</v>
      </c>
      <c r="Q118">
        <v>0.24345566880157141</v>
      </c>
      <c r="R118">
        <v>0.3566062738399447</v>
      </c>
      <c r="S118">
        <v>0.32648605258087404</v>
      </c>
      <c r="T118">
        <v>0.48787925390073811</v>
      </c>
      <c r="U118">
        <v>0.44962757999725939</v>
      </c>
      <c r="V118">
        <v>0.68824372056869687</v>
      </c>
      <c r="W118">
        <v>0.82862681739939659</v>
      </c>
      <c r="X118">
        <v>0.77413926328905269</v>
      </c>
      <c r="Y118">
        <v>1.2406804887227747</v>
      </c>
      <c r="Z118">
        <v>1.1738003673696575</v>
      </c>
      <c r="AA118">
        <v>1.9567213921253781</v>
      </c>
      <c r="AB118">
        <v>2.515903273179251</v>
      </c>
      <c r="AC118">
        <v>2.4454237994522696</v>
      </c>
      <c r="AD118">
        <v>4.4064850035636143</v>
      </c>
      <c r="AE118">
        <v>4.3963735164933766</v>
      </c>
    </row>
    <row r="119" spans="2:31" x14ac:dyDescent="0.25">
      <c r="B119">
        <v>4.1092881151378401E-2</v>
      </c>
      <c r="C119">
        <v>3.9961078557035068E-2</v>
      </c>
      <c r="D119">
        <v>3.6209735649336931E-2</v>
      </c>
      <c r="E119">
        <v>5.4342336083559775E-2</v>
      </c>
      <c r="F119">
        <v>7.3659957771653614E-2</v>
      </c>
      <c r="G119">
        <v>8.554568432381722E-2</v>
      </c>
      <c r="H119">
        <v>0.10718419343871585</v>
      </c>
      <c r="I119">
        <v>0.12291035173391412</v>
      </c>
      <c r="J119">
        <v>0.1126028002093248</v>
      </c>
      <c r="K119">
        <v>0.15816613130306645</v>
      </c>
      <c r="L119">
        <v>0.14247041425138196</v>
      </c>
      <c r="M119">
        <v>0.15875423289817245</v>
      </c>
      <c r="N119">
        <v>0.17578761866066206</v>
      </c>
      <c r="O119">
        <v>0.19334514102766467</v>
      </c>
      <c r="P119">
        <v>0.21106387735954807</v>
      </c>
      <c r="Q119">
        <v>0.24345566880157141</v>
      </c>
      <c r="R119">
        <v>0.3566062738399447</v>
      </c>
      <c r="S119">
        <v>0.32648605258087404</v>
      </c>
      <c r="T119">
        <v>0.38174068376354475</v>
      </c>
      <c r="U119">
        <v>0.44962757999725939</v>
      </c>
      <c r="V119">
        <v>0.53389812055368457</v>
      </c>
      <c r="W119">
        <v>0.82862681739939659</v>
      </c>
      <c r="X119">
        <v>1.0080769379432311</v>
      </c>
      <c r="Y119">
        <v>1.2406804887227747</v>
      </c>
      <c r="Z119">
        <v>1.5468419739050414</v>
      </c>
      <c r="AA119">
        <v>1.4748227345293725</v>
      </c>
      <c r="AB119">
        <v>1.8823432711270764</v>
      </c>
      <c r="AC119">
        <v>2.4454237994522696</v>
      </c>
      <c r="AD119">
        <v>4.4064850035636143</v>
      </c>
      <c r="AE119">
        <v>6.0349888528642142</v>
      </c>
    </row>
    <row r="120" spans="2:31" x14ac:dyDescent="0.25">
      <c r="B120">
        <v>4.1092881151378401E-2</v>
      </c>
      <c r="C120">
        <v>3.9961078557035068E-2</v>
      </c>
      <c r="D120">
        <v>4.8139045782297891E-2</v>
      </c>
      <c r="E120">
        <v>5.4342336083559775E-2</v>
      </c>
      <c r="F120">
        <v>7.3659957771653614E-2</v>
      </c>
      <c r="G120">
        <v>7.1634372030326285E-2</v>
      </c>
      <c r="H120">
        <v>8.6556534873131891E-2</v>
      </c>
      <c r="I120">
        <v>0.12291035173391412</v>
      </c>
      <c r="J120">
        <v>0.13989529421170291</v>
      </c>
      <c r="K120">
        <v>0.15816613130306645</v>
      </c>
      <c r="L120">
        <v>0.17771718305571835</v>
      </c>
      <c r="M120">
        <v>0.19849024005558089</v>
      </c>
      <c r="N120">
        <v>0.17578761866066206</v>
      </c>
      <c r="O120">
        <v>0.19334514102766467</v>
      </c>
      <c r="P120">
        <v>0.21106387735954807</v>
      </c>
      <c r="Q120">
        <v>0.30785916536239527</v>
      </c>
      <c r="R120">
        <v>0.28108563615111348</v>
      </c>
      <c r="S120">
        <v>0.32648605258087404</v>
      </c>
      <c r="T120">
        <v>0.48787925390073811</v>
      </c>
      <c r="U120">
        <v>0.44962757999725939</v>
      </c>
      <c r="V120">
        <v>0.53389812055368457</v>
      </c>
      <c r="W120">
        <v>0.82862681739939659</v>
      </c>
      <c r="X120">
        <v>0.77413926328905269</v>
      </c>
      <c r="Y120">
        <v>0.9473383543021392</v>
      </c>
      <c r="Z120">
        <v>1.5468419739050414</v>
      </c>
      <c r="AA120">
        <v>1.4748227345293725</v>
      </c>
      <c r="AB120">
        <v>1.8823432711270764</v>
      </c>
      <c r="AC120">
        <v>2.4454237994522696</v>
      </c>
      <c r="AD120">
        <v>4.4064850035636143</v>
      </c>
      <c r="AE120">
        <v>4.3963735164933766</v>
      </c>
    </row>
    <row r="121" spans="2:31" x14ac:dyDescent="0.25">
      <c r="B121">
        <v>4.1092881151378401E-2</v>
      </c>
      <c r="C121">
        <v>3.9961078557035068E-2</v>
      </c>
      <c r="D121">
        <v>3.6209735649336931E-2</v>
      </c>
      <c r="E121">
        <v>6.685193990710718E-2</v>
      </c>
      <c r="F121">
        <v>7.3659957771653614E-2</v>
      </c>
      <c r="G121">
        <v>8.554568432381722E-2</v>
      </c>
      <c r="H121">
        <v>0.10718419343871585</v>
      </c>
      <c r="I121">
        <v>9.9102529324702343E-2</v>
      </c>
      <c r="J121">
        <v>0.13989529421170291</v>
      </c>
      <c r="K121">
        <v>0.12706541124072349</v>
      </c>
      <c r="L121">
        <v>0.14247041425138196</v>
      </c>
      <c r="M121">
        <v>0.19849024005558089</v>
      </c>
      <c r="N121">
        <v>0.17578761866066206</v>
      </c>
      <c r="O121">
        <v>0.19334514102766467</v>
      </c>
      <c r="P121">
        <v>0.21106387735954807</v>
      </c>
      <c r="Q121">
        <v>0.30785916536239527</v>
      </c>
      <c r="R121">
        <v>0.28108563615111348</v>
      </c>
      <c r="S121">
        <v>0.41567031236154062</v>
      </c>
      <c r="T121">
        <v>0.38174068376354475</v>
      </c>
      <c r="U121">
        <v>0.44962757999725939</v>
      </c>
      <c r="V121">
        <v>0.68824372056869687</v>
      </c>
      <c r="W121">
        <v>0.82862681739939659</v>
      </c>
      <c r="X121">
        <v>0.77413926328905269</v>
      </c>
      <c r="Y121">
        <v>0.9473383543021392</v>
      </c>
      <c r="Z121">
        <v>1.5468419739050414</v>
      </c>
      <c r="AA121">
        <v>1.9567213921253781</v>
      </c>
      <c r="AB121">
        <v>2.515903273179251</v>
      </c>
      <c r="AC121">
        <v>2.4454237994522696</v>
      </c>
      <c r="AD121">
        <v>4.4064850035636143</v>
      </c>
      <c r="AE121">
        <v>6.0349888528642142</v>
      </c>
    </row>
    <row r="122" spans="2:31" x14ac:dyDescent="0.25">
      <c r="B122">
        <v>4.1092881151378401E-2</v>
      </c>
      <c r="C122">
        <v>3.9961078557035068E-2</v>
      </c>
      <c r="D122">
        <v>3.6209735649336931E-2</v>
      </c>
      <c r="E122">
        <v>6.685193990710718E-2</v>
      </c>
      <c r="F122">
        <v>7.3659957771653614E-2</v>
      </c>
      <c r="G122">
        <v>8.554568432381722E-2</v>
      </c>
      <c r="H122">
        <v>0.10718419343871585</v>
      </c>
      <c r="I122">
        <v>9.9102529324702343E-2</v>
      </c>
      <c r="J122">
        <v>0.1126028002093248</v>
      </c>
      <c r="K122">
        <v>0.15816613130306645</v>
      </c>
      <c r="L122">
        <v>0.14247041425138196</v>
      </c>
      <c r="M122">
        <v>0.19849024005558089</v>
      </c>
      <c r="N122">
        <v>0.17578761866066206</v>
      </c>
      <c r="O122">
        <v>0.24302738180583</v>
      </c>
      <c r="P122">
        <v>0.26610145064293178</v>
      </c>
      <c r="Q122">
        <v>0.30785916536239527</v>
      </c>
      <c r="R122">
        <v>0.28108563615111348</v>
      </c>
      <c r="S122">
        <v>0.41567031236154062</v>
      </c>
      <c r="T122">
        <v>0.48787925390073811</v>
      </c>
      <c r="U122">
        <v>0.57702233286998017</v>
      </c>
      <c r="V122">
        <v>0.53389812055368457</v>
      </c>
      <c r="W122">
        <v>0.63968876611117176</v>
      </c>
      <c r="X122">
        <v>0.77413926328905269</v>
      </c>
      <c r="Y122">
        <v>0.9473383543021392</v>
      </c>
      <c r="Z122">
        <v>1.1738003673696575</v>
      </c>
      <c r="AA122">
        <v>1.9567213921253781</v>
      </c>
      <c r="AB122">
        <v>1.8823432711270764</v>
      </c>
      <c r="AC122">
        <v>2.4454237994522696</v>
      </c>
      <c r="AD122">
        <v>4.4064850035636143</v>
      </c>
      <c r="AE122">
        <v>4.3963735164933766</v>
      </c>
    </row>
    <row r="123" spans="2:31" x14ac:dyDescent="0.25">
      <c r="B123">
        <v>4.1092881151378401E-2</v>
      </c>
      <c r="C123">
        <v>3.9961078557035068E-2</v>
      </c>
      <c r="D123">
        <v>3.6209735649336931E-2</v>
      </c>
      <c r="E123">
        <v>5.4342336083559775E-2</v>
      </c>
      <c r="F123">
        <v>6.2110924926631061E-2</v>
      </c>
      <c r="G123">
        <v>7.1634372030326285E-2</v>
      </c>
      <c r="H123">
        <v>0.10718419343871585</v>
      </c>
      <c r="I123">
        <v>9.9102529324702343E-2</v>
      </c>
      <c r="J123">
        <v>0.13989529421170291</v>
      </c>
      <c r="K123">
        <v>0.12706541124072349</v>
      </c>
      <c r="L123">
        <v>0.14247041425138196</v>
      </c>
      <c r="M123">
        <v>0.19849024005558089</v>
      </c>
      <c r="N123">
        <v>0.17578761866066206</v>
      </c>
      <c r="O123">
        <v>0.19334514102766467</v>
      </c>
      <c r="P123">
        <v>0.21106387735954807</v>
      </c>
      <c r="Q123">
        <v>0.24345566880157141</v>
      </c>
      <c r="R123">
        <v>0.28108563615111348</v>
      </c>
      <c r="S123">
        <v>0.41567031236154062</v>
      </c>
      <c r="T123">
        <v>0.48787925390073811</v>
      </c>
      <c r="U123">
        <v>0.44962757999725939</v>
      </c>
      <c r="V123">
        <v>0.53389812055368457</v>
      </c>
      <c r="W123">
        <v>0.82862681739939659</v>
      </c>
      <c r="X123">
        <v>0.77413926328905269</v>
      </c>
      <c r="Y123">
        <v>0.9473383543021392</v>
      </c>
      <c r="Z123">
        <v>1.5468419739050414</v>
      </c>
      <c r="AA123">
        <v>1.4748227345293725</v>
      </c>
      <c r="AB123">
        <v>2.515903273179251</v>
      </c>
      <c r="AC123">
        <v>2.4454237994522696</v>
      </c>
      <c r="AD123">
        <v>3.2414783324445615</v>
      </c>
      <c r="AE123">
        <v>6.0349888528642142</v>
      </c>
    </row>
    <row r="124" spans="2:31" x14ac:dyDescent="0.25">
      <c r="B124">
        <v>4.1092881151378401E-2</v>
      </c>
      <c r="C124">
        <v>3.9961078557035068E-2</v>
      </c>
      <c r="D124">
        <v>3.6209735649336931E-2</v>
      </c>
      <c r="E124">
        <v>6.685193990710718E-2</v>
      </c>
      <c r="F124">
        <v>7.3659957771653614E-2</v>
      </c>
      <c r="G124">
        <v>8.554568432381722E-2</v>
      </c>
      <c r="H124">
        <v>0.10718419343871585</v>
      </c>
      <c r="I124">
        <v>0.12291035173391412</v>
      </c>
      <c r="J124">
        <v>0.13989529421170291</v>
      </c>
      <c r="K124">
        <v>0.15816613130306645</v>
      </c>
      <c r="L124">
        <v>0.14247041425138196</v>
      </c>
      <c r="M124">
        <v>0.19849024005558089</v>
      </c>
      <c r="N124">
        <v>0.2203464850200007</v>
      </c>
      <c r="O124">
        <v>0.19334514102766467</v>
      </c>
      <c r="P124">
        <v>0.26610145064293178</v>
      </c>
      <c r="Q124">
        <v>0.30785916536239527</v>
      </c>
      <c r="R124">
        <v>0.3566062738399447</v>
      </c>
      <c r="S124">
        <v>0.32648605258087404</v>
      </c>
      <c r="T124">
        <v>0.48787925390073811</v>
      </c>
      <c r="U124">
        <v>0.57702233286998017</v>
      </c>
      <c r="V124">
        <v>0.68824372056869687</v>
      </c>
      <c r="W124">
        <v>0.63968876611117176</v>
      </c>
      <c r="X124">
        <v>0.77413926328905269</v>
      </c>
      <c r="Y124">
        <v>1.2406804887227747</v>
      </c>
      <c r="Z124">
        <v>1.5468419739050414</v>
      </c>
      <c r="AA124">
        <v>1.9567213921253781</v>
      </c>
      <c r="AB124">
        <v>1.8823432711270764</v>
      </c>
      <c r="AC124">
        <v>2.4454237994522696</v>
      </c>
      <c r="AD124">
        <v>3.2414783324445615</v>
      </c>
      <c r="AE124">
        <v>6.0349888528642142</v>
      </c>
    </row>
    <row r="125" spans="2:31" x14ac:dyDescent="0.25">
      <c r="B125">
        <v>4.1092881151378401E-2</v>
      </c>
      <c r="C125">
        <v>3.9961078557035068E-2</v>
      </c>
      <c r="D125">
        <v>4.8139045782297891E-2</v>
      </c>
      <c r="E125">
        <v>5.4342336083559775E-2</v>
      </c>
      <c r="F125">
        <v>6.2110924926631061E-2</v>
      </c>
      <c r="G125">
        <v>8.554568432381722E-2</v>
      </c>
      <c r="H125">
        <v>8.6556534873131891E-2</v>
      </c>
      <c r="I125">
        <v>9.9102529324702343E-2</v>
      </c>
      <c r="J125">
        <v>0.13989529421170291</v>
      </c>
      <c r="K125">
        <v>0.12706541124072349</v>
      </c>
      <c r="L125">
        <v>0.17771718305571835</v>
      </c>
      <c r="M125">
        <v>0.15875423289817245</v>
      </c>
      <c r="N125">
        <v>0.2203464850200007</v>
      </c>
      <c r="O125">
        <v>0.24302738180583</v>
      </c>
      <c r="P125">
        <v>0.26610145064293178</v>
      </c>
      <c r="Q125">
        <v>0.24345566880157141</v>
      </c>
      <c r="R125">
        <v>0.28108563615111348</v>
      </c>
      <c r="S125">
        <v>0.41567031236154062</v>
      </c>
      <c r="T125">
        <v>0.38174068376354475</v>
      </c>
      <c r="U125">
        <v>0.57702233286998017</v>
      </c>
      <c r="V125">
        <v>0.68824372056869687</v>
      </c>
      <c r="W125">
        <v>0.82862681739939659</v>
      </c>
      <c r="X125">
        <v>0.77413926328905269</v>
      </c>
      <c r="Y125">
        <v>0.9473383543021392</v>
      </c>
      <c r="Z125">
        <v>1.5468419739050414</v>
      </c>
      <c r="AA125">
        <v>1.9567213921253781</v>
      </c>
      <c r="AB125">
        <v>2.515903273179251</v>
      </c>
      <c r="AC125">
        <v>2.4454237994522696</v>
      </c>
      <c r="AD125">
        <v>3.2414783324445615</v>
      </c>
      <c r="AE125">
        <v>4.3963735164933766</v>
      </c>
    </row>
    <row r="126" spans="2:31" x14ac:dyDescent="0.25">
      <c r="B126">
        <v>4.1092881151378401E-2</v>
      </c>
      <c r="C126">
        <v>3.9961078557035068E-2</v>
      </c>
      <c r="D126">
        <v>3.6209735649336931E-2</v>
      </c>
      <c r="E126">
        <v>5.4342336083559775E-2</v>
      </c>
      <c r="F126">
        <v>7.3659957771653614E-2</v>
      </c>
      <c r="G126">
        <v>8.554568432381722E-2</v>
      </c>
      <c r="H126">
        <v>0.10718419343871585</v>
      </c>
      <c r="I126">
        <v>9.9102529324702343E-2</v>
      </c>
      <c r="J126">
        <v>0.1126028002093248</v>
      </c>
      <c r="K126">
        <v>0.12706541124072349</v>
      </c>
      <c r="L126">
        <v>0.17771718305571835</v>
      </c>
      <c r="M126">
        <v>0.19849024005558089</v>
      </c>
      <c r="N126">
        <v>0.17578761866066206</v>
      </c>
      <c r="O126">
        <v>0.24302738180583</v>
      </c>
      <c r="P126">
        <v>0.21106387735954807</v>
      </c>
      <c r="Q126">
        <v>0.24345566880157141</v>
      </c>
      <c r="R126">
        <v>0.3566062738399447</v>
      </c>
      <c r="S126">
        <v>0.32648605258087404</v>
      </c>
      <c r="T126">
        <v>0.48787925390073811</v>
      </c>
      <c r="U126">
        <v>0.57702233286998017</v>
      </c>
      <c r="V126">
        <v>0.68824372056869687</v>
      </c>
      <c r="W126">
        <v>0.63968876611117176</v>
      </c>
      <c r="X126">
        <v>0.77413926328905269</v>
      </c>
      <c r="Y126">
        <v>0.9473383543021392</v>
      </c>
      <c r="Z126">
        <v>1.1738003673696575</v>
      </c>
      <c r="AA126">
        <v>1.9567213921253781</v>
      </c>
      <c r="AB126">
        <v>1.8823432711270764</v>
      </c>
      <c r="AC126">
        <v>3.295007270560403</v>
      </c>
      <c r="AD126">
        <v>4.4064850035636143</v>
      </c>
      <c r="AE126">
        <v>6.0349888528642142</v>
      </c>
    </row>
    <row r="127" spans="2:31" x14ac:dyDescent="0.25">
      <c r="B127">
        <v>4.1092881151378401E-2</v>
      </c>
      <c r="C127">
        <v>3.9961078557035068E-2</v>
      </c>
      <c r="D127">
        <v>4.8139045782297891E-2</v>
      </c>
      <c r="E127">
        <v>5.4342336083559775E-2</v>
      </c>
      <c r="F127">
        <v>7.3659957771653614E-2</v>
      </c>
      <c r="G127">
        <v>7.1634372030326285E-2</v>
      </c>
      <c r="H127">
        <v>8.6556534873131891E-2</v>
      </c>
      <c r="I127">
        <v>0.12291035173391412</v>
      </c>
      <c r="J127">
        <v>0.1126028002093248</v>
      </c>
      <c r="K127">
        <v>0.15816613130306645</v>
      </c>
      <c r="L127">
        <v>0.14247041425138196</v>
      </c>
      <c r="M127">
        <v>0.15875423289817245</v>
      </c>
      <c r="N127">
        <v>0.2203464850200007</v>
      </c>
      <c r="O127">
        <v>0.24302738180583</v>
      </c>
      <c r="P127">
        <v>0.26610145064293178</v>
      </c>
      <c r="Q127">
        <v>0.24345566880157141</v>
      </c>
      <c r="R127">
        <v>0.3566062738399447</v>
      </c>
      <c r="S127">
        <v>0.32648605258087404</v>
      </c>
      <c r="T127">
        <v>0.38174068376354475</v>
      </c>
      <c r="U127">
        <v>0.44962757999725939</v>
      </c>
      <c r="V127">
        <v>0.53389812055368457</v>
      </c>
      <c r="W127">
        <v>0.82862681739939659</v>
      </c>
      <c r="X127">
        <v>1.0080769379432311</v>
      </c>
      <c r="Y127">
        <v>0.9473383543021392</v>
      </c>
      <c r="Z127">
        <v>1.1738003673696575</v>
      </c>
      <c r="AA127">
        <v>1.9567213921253781</v>
      </c>
      <c r="AB127">
        <v>2.515903273179251</v>
      </c>
      <c r="AC127">
        <v>2.4454237994522696</v>
      </c>
      <c r="AD127">
        <v>3.2414783324445615</v>
      </c>
      <c r="AE127">
        <v>4.3963735164933766</v>
      </c>
    </row>
    <row r="128" spans="2:31" x14ac:dyDescent="0.25">
      <c r="B128">
        <v>4.1092881151378401E-2</v>
      </c>
      <c r="C128">
        <v>5.0800487161557627E-2</v>
      </c>
      <c r="D128">
        <v>4.8139045782297891E-2</v>
      </c>
      <c r="E128">
        <v>5.4342336083559775E-2</v>
      </c>
      <c r="F128">
        <v>6.2110924926631061E-2</v>
      </c>
      <c r="G128">
        <v>8.554568432381722E-2</v>
      </c>
      <c r="H128">
        <v>0.10718419343871585</v>
      </c>
      <c r="I128">
        <v>0.12291035173391412</v>
      </c>
      <c r="J128">
        <v>0.1126028002093248</v>
      </c>
      <c r="K128">
        <v>0.15816613130306645</v>
      </c>
      <c r="L128">
        <v>0.14247041425138196</v>
      </c>
      <c r="M128">
        <v>0.19849024005558089</v>
      </c>
      <c r="N128">
        <v>0.2203464850200007</v>
      </c>
      <c r="O128">
        <v>0.24302738180583</v>
      </c>
      <c r="P128">
        <v>0.21106387735954807</v>
      </c>
      <c r="Q128">
        <v>0.30785916536239527</v>
      </c>
      <c r="R128">
        <v>0.28108563615111348</v>
      </c>
      <c r="S128">
        <v>0.41567031236154062</v>
      </c>
      <c r="T128">
        <v>0.38174068376354475</v>
      </c>
      <c r="U128">
        <v>0.44962757999725939</v>
      </c>
      <c r="V128">
        <v>0.68824372056869687</v>
      </c>
      <c r="W128">
        <v>0.82862681739939659</v>
      </c>
      <c r="X128">
        <v>0.77413926328905269</v>
      </c>
      <c r="Y128">
        <v>1.2406804887227747</v>
      </c>
      <c r="Z128">
        <v>1.5468419739050414</v>
      </c>
      <c r="AA128">
        <v>1.4748227345293725</v>
      </c>
      <c r="AB128">
        <v>2.515903273179251</v>
      </c>
      <c r="AC128">
        <v>2.4454237994522696</v>
      </c>
      <c r="AD128">
        <v>3.2414783324445615</v>
      </c>
      <c r="AE128">
        <v>4.3963735164933766</v>
      </c>
    </row>
    <row r="129" spans="2:31" x14ac:dyDescent="0.25">
      <c r="B129">
        <v>4.1092881151378401E-2</v>
      </c>
      <c r="C129">
        <v>3.9961078557035068E-2</v>
      </c>
      <c r="D129">
        <v>4.8139045782297891E-2</v>
      </c>
      <c r="E129">
        <v>6.685193990710718E-2</v>
      </c>
      <c r="F129">
        <v>7.3659957771653614E-2</v>
      </c>
      <c r="G129">
        <v>7.1634372030326285E-2</v>
      </c>
      <c r="H129">
        <v>0.10718419343871585</v>
      </c>
      <c r="I129">
        <v>9.9102529324702343E-2</v>
      </c>
      <c r="J129">
        <v>0.13989529421170291</v>
      </c>
      <c r="K129">
        <v>0.15816613130306645</v>
      </c>
      <c r="L129">
        <v>0.17771718305571835</v>
      </c>
      <c r="M129">
        <v>0.19849024005558089</v>
      </c>
      <c r="N129">
        <v>0.2203464850200007</v>
      </c>
      <c r="O129">
        <v>0.24302738180583</v>
      </c>
      <c r="P129">
        <v>0.26610145064293178</v>
      </c>
      <c r="Q129">
        <v>0.30785916536239527</v>
      </c>
      <c r="R129">
        <v>0.3566062738399447</v>
      </c>
      <c r="S129">
        <v>0.41567031236154062</v>
      </c>
      <c r="T129">
        <v>0.48787925390073811</v>
      </c>
      <c r="U129">
        <v>0.57702233286998017</v>
      </c>
      <c r="V129">
        <v>0.68824372056869687</v>
      </c>
      <c r="W129">
        <v>0.82862681739939659</v>
      </c>
      <c r="X129">
        <v>1.0080769379432311</v>
      </c>
      <c r="Y129">
        <v>0.9473383543021392</v>
      </c>
      <c r="Z129">
        <v>1.1738003673696575</v>
      </c>
      <c r="AA129">
        <v>1.4748227345293725</v>
      </c>
      <c r="AB129">
        <v>1.8823432711270764</v>
      </c>
      <c r="AC129">
        <v>2.4454237994522696</v>
      </c>
      <c r="AD129">
        <v>3.2414783324445615</v>
      </c>
      <c r="AE129">
        <v>6.0349888528642142</v>
      </c>
    </row>
    <row r="130" spans="2:31" x14ac:dyDescent="0.25">
      <c r="B130">
        <v>4.1092881151378401E-2</v>
      </c>
      <c r="C130">
        <v>5.0800487161557627E-2</v>
      </c>
      <c r="D130">
        <v>4.8139045782297891E-2</v>
      </c>
      <c r="E130">
        <v>6.685193990710718E-2</v>
      </c>
      <c r="F130">
        <v>6.2110924926631061E-2</v>
      </c>
      <c r="G130">
        <v>8.554568432381722E-2</v>
      </c>
      <c r="H130">
        <v>8.6556534873131891E-2</v>
      </c>
      <c r="I130">
        <v>9.9102529324702343E-2</v>
      </c>
      <c r="J130">
        <v>0.13989529421170291</v>
      </c>
      <c r="K130">
        <v>0.12706541124072349</v>
      </c>
      <c r="L130">
        <v>0.17771718305571835</v>
      </c>
      <c r="M130">
        <v>0.15875423289817245</v>
      </c>
      <c r="N130">
        <v>0.17578761866066206</v>
      </c>
      <c r="O130">
        <v>0.24302738180583</v>
      </c>
      <c r="P130">
        <v>0.21106387735954807</v>
      </c>
      <c r="Q130">
        <v>0.24345566880157141</v>
      </c>
      <c r="R130">
        <v>0.28108563615111348</v>
      </c>
      <c r="S130">
        <v>0.32648605258087404</v>
      </c>
      <c r="T130">
        <v>0.48787925390073811</v>
      </c>
      <c r="U130">
        <v>0.57702233286998017</v>
      </c>
      <c r="V130">
        <v>0.53389812055368457</v>
      </c>
      <c r="W130">
        <v>0.82862681739939659</v>
      </c>
      <c r="X130">
        <v>0.77413926328905269</v>
      </c>
      <c r="Y130">
        <v>0.9473383543021392</v>
      </c>
      <c r="Z130">
        <v>1.1738003673696575</v>
      </c>
      <c r="AA130">
        <v>1.4748227345293725</v>
      </c>
      <c r="AB130">
        <v>2.515903273179251</v>
      </c>
      <c r="AC130">
        <v>3.295007270560403</v>
      </c>
      <c r="AD130">
        <v>3.2414783324445615</v>
      </c>
      <c r="AE130">
        <v>4.3963735164933766</v>
      </c>
    </row>
    <row r="131" spans="2:31" x14ac:dyDescent="0.25">
      <c r="B131">
        <v>4.1092881151378401E-2</v>
      </c>
      <c r="C131">
        <v>5.0800487161557627E-2</v>
      </c>
      <c r="D131">
        <v>3.6209735649336931E-2</v>
      </c>
      <c r="E131">
        <v>6.685193990710718E-2</v>
      </c>
      <c r="F131">
        <v>6.2110924926631061E-2</v>
      </c>
      <c r="G131">
        <v>8.554568432381722E-2</v>
      </c>
      <c r="H131">
        <v>8.6556534873131891E-2</v>
      </c>
      <c r="I131">
        <v>0.12291035173391412</v>
      </c>
      <c r="J131">
        <v>0.13989529421170291</v>
      </c>
      <c r="K131">
        <v>0.12706541124072349</v>
      </c>
      <c r="L131">
        <v>0.14247041425138196</v>
      </c>
      <c r="M131">
        <v>0.19849024005558089</v>
      </c>
      <c r="N131">
        <v>0.17578761866066206</v>
      </c>
      <c r="O131">
        <v>0.19334514102766467</v>
      </c>
      <c r="P131">
        <v>0.26610145064293178</v>
      </c>
      <c r="Q131">
        <v>0.24345566880157141</v>
      </c>
      <c r="R131">
        <v>0.3566062738399447</v>
      </c>
      <c r="S131">
        <v>0.41567031236154062</v>
      </c>
      <c r="T131">
        <v>0.38174068376354475</v>
      </c>
      <c r="U131">
        <v>0.57702233286998017</v>
      </c>
      <c r="V131">
        <v>0.68824372056869687</v>
      </c>
      <c r="W131">
        <v>0.63968876611117176</v>
      </c>
      <c r="X131">
        <v>0.77413926328905269</v>
      </c>
      <c r="Y131">
        <v>1.2406804887227747</v>
      </c>
      <c r="Z131">
        <v>1.1738003673696575</v>
      </c>
      <c r="AA131">
        <v>1.4748227345293725</v>
      </c>
      <c r="AB131">
        <v>2.515903273179251</v>
      </c>
      <c r="AC131">
        <v>2.4454237994522696</v>
      </c>
      <c r="AD131">
        <v>4.4064850035636143</v>
      </c>
      <c r="AE131">
        <v>6.0349888528642142</v>
      </c>
    </row>
    <row r="132" spans="2:31" x14ac:dyDescent="0.25">
      <c r="B132">
        <v>4.1092881151378401E-2</v>
      </c>
      <c r="C132">
        <v>5.0800487161557627E-2</v>
      </c>
      <c r="D132">
        <v>3.6209735649336931E-2</v>
      </c>
      <c r="E132">
        <v>5.4342336083559775E-2</v>
      </c>
      <c r="F132">
        <v>6.2110924926631061E-2</v>
      </c>
      <c r="G132">
        <v>7.1634372030326285E-2</v>
      </c>
      <c r="H132">
        <v>8.6556534873131891E-2</v>
      </c>
      <c r="I132">
        <v>9.9102529324702343E-2</v>
      </c>
      <c r="J132">
        <v>0.13989529421170291</v>
      </c>
      <c r="K132">
        <v>0.15816613130306645</v>
      </c>
      <c r="L132">
        <v>0.17771718305571835</v>
      </c>
      <c r="M132">
        <v>0.15875423289817245</v>
      </c>
      <c r="N132">
        <v>0.17578761866066206</v>
      </c>
      <c r="O132">
        <v>0.19334514102766467</v>
      </c>
      <c r="P132">
        <v>0.26610145064293178</v>
      </c>
      <c r="Q132">
        <v>0.24345566880157141</v>
      </c>
      <c r="R132">
        <v>0.3566062738399447</v>
      </c>
      <c r="S132">
        <v>0.41567031236154062</v>
      </c>
      <c r="T132">
        <v>0.38174068376354475</v>
      </c>
      <c r="U132">
        <v>0.57702233286998017</v>
      </c>
      <c r="V132">
        <v>0.68824372056869687</v>
      </c>
      <c r="W132">
        <v>0.82862681739939659</v>
      </c>
      <c r="X132">
        <v>0.77413926328905269</v>
      </c>
      <c r="Y132">
        <v>0.9473383543021392</v>
      </c>
      <c r="Z132">
        <v>1.1738003673696575</v>
      </c>
      <c r="AA132">
        <v>1.9567213921253781</v>
      </c>
      <c r="AB132">
        <v>1.8823432711270764</v>
      </c>
      <c r="AC132">
        <v>2.4454237994522696</v>
      </c>
      <c r="AD132">
        <v>4.4064850035636143</v>
      </c>
      <c r="AE132">
        <v>6.0349888528642142</v>
      </c>
    </row>
    <row r="133" spans="2:31" x14ac:dyDescent="0.25">
      <c r="B133">
        <v>4.1092881151378401E-2</v>
      </c>
      <c r="C133">
        <v>3.9961078557035068E-2</v>
      </c>
      <c r="D133">
        <v>4.8139045782297891E-2</v>
      </c>
      <c r="E133">
        <v>5.4342336083559775E-2</v>
      </c>
      <c r="F133">
        <v>6.2110924926631061E-2</v>
      </c>
      <c r="G133">
        <v>8.554568432381722E-2</v>
      </c>
      <c r="H133">
        <v>0.10718419343871585</v>
      </c>
      <c r="I133">
        <v>9.9102529324702343E-2</v>
      </c>
      <c r="J133">
        <v>0.13989529421170291</v>
      </c>
      <c r="K133">
        <v>0.12706541124072349</v>
      </c>
      <c r="L133">
        <v>0.17771718305571835</v>
      </c>
      <c r="M133">
        <v>0.19849024005558089</v>
      </c>
      <c r="N133">
        <v>0.2203464850200007</v>
      </c>
      <c r="O133">
        <v>0.19334514102766467</v>
      </c>
      <c r="P133">
        <v>0.21106387735954807</v>
      </c>
      <c r="Q133">
        <v>0.30785916536239527</v>
      </c>
      <c r="R133">
        <v>0.3566062738399447</v>
      </c>
      <c r="S133">
        <v>0.41567031236154062</v>
      </c>
      <c r="T133">
        <v>0.38174068376354475</v>
      </c>
      <c r="U133">
        <v>0.44962757999725939</v>
      </c>
      <c r="V133">
        <v>0.68824372056869687</v>
      </c>
      <c r="W133">
        <v>0.63968876611117176</v>
      </c>
      <c r="X133">
        <v>0.77413926328905269</v>
      </c>
      <c r="Y133">
        <v>1.2406804887227747</v>
      </c>
      <c r="Z133">
        <v>1.1738003673696575</v>
      </c>
      <c r="AA133">
        <v>1.4748227345293725</v>
      </c>
      <c r="AB133">
        <v>1.8823432711270764</v>
      </c>
      <c r="AC133">
        <v>3.295007270560403</v>
      </c>
      <c r="AD133">
        <v>4.4064850035636143</v>
      </c>
      <c r="AE133">
        <v>4.3963735164933766</v>
      </c>
    </row>
    <row r="134" spans="2:31" x14ac:dyDescent="0.25">
      <c r="B134">
        <v>4.1092881151378401E-2</v>
      </c>
      <c r="C134">
        <v>5.0800487161557627E-2</v>
      </c>
      <c r="D134">
        <v>4.8139045782297891E-2</v>
      </c>
      <c r="E134">
        <v>6.685193990710718E-2</v>
      </c>
      <c r="F134">
        <v>6.2110924926631061E-2</v>
      </c>
      <c r="G134">
        <v>7.1634372030326285E-2</v>
      </c>
      <c r="H134">
        <v>0.10718419343871585</v>
      </c>
      <c r="I134">
        <v>0.12291035173391412</v>
      </c>
      <c r="J134">
        <v>0.13989529421170291</v>
      </c>
      <c r="K134">
        <v>0.12706541124072349</v>
      </c>
      <c r="L134">
        <v>0.14247041425138196</v>
      </c>
      <c r="M134">
        <v>0.15875423289817245</v>
      </c>
      <c r="N134">
        <v>0.17578761866066206</v>
      </c>
      <c r="O134">
        <v>0.24302738180583</v>
      </c>
      <c r="P134">
        <v>0.26610145064293178</v>
      </c>
      <c r="Q134">
        <v>0.24345566880157141</v>
      </c>
      <c r="R134">
        <v>0.3566062738399447</v>
      </c>
      <c r="S134">
        <v>0.32648605258087404</v>
      </c>
      <c r="T134">
        <v>0.48787925390073811</v>
      </c>
      <c r="U134">
        <v>0.57702233286998017</v>
      </c>
      <c r="V134">
        <v>0.68824372056869687</v>
      </c>
      <c r="W134">
        <v>0.82862681739939659</v>
      </c>
      <c r="X134">
        <v>0.77413926328905269</v>
      </c>
      <c r="Y134">
        <v>1.2406804887227747</v>
      </c>
      <c r="Z134">
        <v>1.1738003673696575</v>
      </c>
      <c r="AA134">
        <v>1.4748227345293725</v>
      </c>
      <c r="AB134">
        <v>1.8823432711270764</v>
      </c>
      <c r="AC134">
        <v>2.4454237994522696</v>
      </c>
      <c r="AD134">
        <v>3.2414783324445615</v>
      </c>
      <c r="AE134">
        <v>4.3963735164933766</v>
      </c>
    </row>
    <row r="135" spans="2:31" x14ac:dyDescent="0.25">
      <c r="B135">
        <v>4.1092881151378401E-2</v>
      </c>
      <c r="C135">
        <v>5.0800487161557627E-2</v>
      </c>
      <c r="D135">
        <v>4.8139045782297891E-2</v>
      </c>
      <c r="E135">
        <v>6.685193990710718E-2</v>
      </c>
      <c r="F135">
        <v>6.2110924926631061E-2</v>
      </c>
      <c r="G135">
        <v>7.1634372030326285E-2</v>
      </c>
      <c r="H135">
        <v>0.10718419343871585</v>
      </c>
      <c r="I135">
        <v>0.12291035173391412</v>
      </c>
      <c r="J135">
        <v>0.1126028002093248</v>
      </c>
      <c r="K135">
        <v>0.12706541124072349</v>
      </c>
      <c r="L135">
        <v>0.17771718305571835</v>
      </c>
      <c r="M135">
        <v>0.15875423289817245</v>
      </c>
      <c r="N135">
        <v>0.17578761866066206</v>
      </c>
      <c r="O135">
        <v>0.19334514102766467</v>
      </c>
      <c r="P135">
        <v>0.21106387735954807</v>
      </c>
      <c r="Q135">
        <v>0.24345566880157141</v>
      </c>
      <c r="R135">
        <v>0.28108563615111348</v>
      </c>
      <c r="S135">
        <v>0.32648605258087404</v>
      </c>
      <c r="T135">
        <v>0.38174068376354475</v>
      </c>
      <c r="U135">
        <v>0.44962757999725939</v>
      </c>
      <c r="V135">
        <v>0.68824372056869687</v>
      </c>
      <c r="W135">
        <v>0.82862681739939659</v>
      </c>
      <c r="X135">
        <v>0.77413926328905269</v>
      </c>
      <c r="Y135">
        <v>1.2406804887227747</v>
      </c>
      <c r="Z135">
        <v>1.1738003673696575</v>
      </c>
      <c r="AA135">
        <v>1.9567213921253781</v>
      </c>
      <c r="AB135">
        <v>2.515903273179251</v>
      </c>
      <c r="AC135">
        <v>2.4454237994522696</v>
      </c>
      <c r="AD135">
        <v>3.2414783324445615</v>
      </c>
      <c r="AE135">
        <v>6.0349888528642142</v>
      </c>
    </row>
    <row r="136" spans="2:31" x14ac:dyDescent="0.25">
      <c r="B136">
        <v>4.1092881151378401E-2</v>
      </c>
      <c r="C136">
        <v>5.0800487161557627E-2</v>
      </c>
      <c r="D136">
        <v>4.8139045782297891E-2</v>
      </c>
      <c r="E136">
        <v>5.4342336083559775E-2</v>
      </c>
      <c r="F136">
        <v>6.2110924926631061E-2</v>
      </c>
      <c r="G136">
        <v>8.554568432381722E-2</v>
      </c>
      <c r="H136">
        <v>8.6556534873131891E-2</v>
      </c>
      <c r="I136">
        <v>9.9102529324702343E-2</v>
      </c>
      <c r="J136">
        <v>0.1126028002093248</v>
      </c>
      <c r="K136">
        <v>0.15816613130306645</v>
      </c>
      <c r="L136">
        <v>0.17771718305571835</v>
      </c>
      <c r="M136">
        <v>0.19849024005558089</v>
      </c>
      <c r="N136">
        <v>0.2203464850200007</v>
      </c>
      <c r="O136">
        <v>0.24302738180583</v>
      </c>
      <c r="P136">
        <v>0.26610145064293178</v>
      </c>
      <c r="Q136">
        <v>0.30785916536239527</v>
      </c>
      <c r="R136">
        <v>0.3566062738399447</v>
      </c>
      <c r="S136">
        <v>0.41567031236154062</v>
      </c>
      <c r="T136">
        <v>0.48787925390073811</v>
      </c>
      <c r="U136">
        <v>0.44962757999725939</v>
      </c>
      <c r="V136">
        <v>0.68824372056869687</v>
      </c>
      <c r="W136">
        <v>0.63968876611117176</v>
      </c>
      <c r="X136">
        <v>0.77413926328905269</v>
      </c>
      <c r="Y136">
        <v>0.9473383543021392</v>
      </c>
      <c r="Z136">
        <v>1.1738003673696575</v>
      </c>
      <c r="AA136">
        <v>1.9567213921253781</v>
      </c>
      <c r="AB136">
        <v>2.515903273179251</v>
      </c>
      <c r="AC136">
        <v>3.295007270560403</v>
      </c>
      <c r="AD136">
        <v>3.2414783324445615</v>
      </c>
      <c r="AE136">
        <v>4.3963735164933766</v>
      </c>
    </row>
    <row r="137" spans="2:31" x14ac:dyDescent="0.25">
      <c r="B137">
        <v>4.1092881151378401E-2</v>
      </c>
      <c r="C137">
        <v>3.9961078557035068E-2</v>
      </c>
      <c r="D137">
        <v>4.8139045782297891E-2</v>
      </c>
      <c r="E137">
        <v>6.685193990710718E-2</v>
      </c>
      <c r="F137">
        <v>7.3659957771653614E-2</v>
      </c>
      <c r="G137">
        <v>8.554568432381722E-2</v>
      </c>
      <c r="H137">
        <v>8.6556534873131891E-2</v>
      </c>
      <c r="I137">
        <v>9.9102529324702343E-2</v>
      </c>
      <c r="J137">
        <v>0.13989529421170291</v>
      </c>
      <c r="K137">
        <v>0.12706541124072349</v>
      </c>
      <c r="L137">
        <v>0.17771718305571835</v>
      </c>
      <c r="M137">
        <v>0.19849024005558089</v>
      </c>
      <c r="N137">
        <v>0.17578761866066206</v>
      </c>
      <c r="O137">
        <v>0.19334514102766467</v>
      </c>
      <c r="P137">
        <v>0.26610145064293178</v>
      </c>
      <c r="Q137">
        <v>0.24345566880157141</v>
      </c>
      <c r="R137">
        <v>0.3566062738399447</v>
      </c>
      <c r="S137">
        <v>0.32648605258087404</v>
      </c>
      <c r="T137">
        <v>0.38174068376354475</v>
      </c>
      <c r="U137">
        <v>0.57702233286998017</v>
      </c>
      <c r="V137">
        <v>0.53389812055368457</v>
      </c>
      <c r="W137">
        <v>0.63968876611117176</v>
      </c>
      <c r="X137">
        <v>1.0080769379432311</v>
      </c>
      <c r="Y137">
        <v>1.2406804887227747</v>
      </c>
      <c r="Z137">
        <v>1.5468419739050414</v>
      </c>
      <c r="AA137">
        <v>1.4748227345293725</v>
      </c>
      <c r="AB137">
        <v>2.515903273179251</v>
      </c>
      <c r="AC137">
        <v>2.4454237994522696</v>
      </c>
      <c r="AD137">
        <v>4.4064850035636143</v>
      </c>
      <c r="AE137">
        <v>6.0349888528642142</v>
      </c>
    </row>
    <row r="138" spans="2:31" x14ac:dyDescent="0.25">
      <c r="B138">
        <v>4.1092881151378401E-2</v>
      </c>
      <c r="C138">
        <v>3.9961078557035068E-2</v>
      </c>
      <c r="D138">
        <v>3.6209735649336931E-2</v>
      </c>
      <c r="E138">
        <v>6.685193990710718E-2</v>
      </c>
      <c r="F138">
        <v>6.2110924926631061E-2</v>
      </c>
      <c r="G138">
        <v>7.1634372030326285E-2</v>
      </c>
      <c r="H138">
        <v>8.6556534873131891E-2</v>
      </c>
      <c r="I138">
        <v>9.9102529324702343E-2</v>
      </c>
      <c r="J138">
        <v>0.13989529421170291</v>
      </c>
      <c r="K138">
        <v>0.15816613130306645</v>
      </c>
      <c r="L138">
        <v>0.14247041425138196</v>
      </c>
      <c r="M138">
        <v>0.15875423289817245</v>
      </c>
      <c r="N138">
        <v>0.17578761866066206</v>
      </c>
      <c r="O138">
        <v>0.24302738180583</v>
      </c>
      <c r="P138">
        <v>0.21106387735954807</v>
      </c>
      <c r="Q138">
        <v>0.24345566880157141</v>
      </c>
      <c r="R138">
        <v>0.3566062738399447</v>
      </c>
      <c r="S138">
        <v>0.32648605258087404</v>
      </c>
      <c r="T138">
        <v>0.38174068376354475</v>
      </c>
      <c r="U138">
        <v>0.44962757999725939</v>
      </c>
      <c r="V138">
        <v>0.53389812055368457</v>
      </c>
      <c r="W138">
        <v>0.63968876611117176</v>
      </c>
      <c r="X138">
        <v>1.0080769379432311</v>
      </c>
      <c r="Y138">
        <v>1.2406804887227747</v>
      </c>
      <c r="Z138">
        <v>1.1738003673696575</v>
      </c>
      <c r="AA138">
        <v>1.4748227345293725</v>
      </c>
      <c r="AB138">
        <v>1.8823432711270764</v>
      </c>
      <c r="AC138">
        <v>3.295007270560403</v>
      </c>
      <c r="AD138">
        <v>4.4064850035636143</v>
      </c>
      <c r="AE138">
        <v>6.0349888528642142</v>
      </c>
    </row>
    <row r="139" spans="2:31" x14ac:dyDescent="0.25">
      <c r="B139">
        <v>4.1092881151378401E-2</v>
      </c>
      <c r="C139">
        <v>3.9961078557035068E-2</v>
      </c>
      <c r="D139">
        <v>4.8139045782297891E-2</v>
      </c>
      <c r="E139">
        <v>5.4342336083559775E-2</v>
      </c>
      <c r="F139">
        <v>7.3659957771653614E-2</v>
      </c>
      <c r="G139">
        <v>8.554568432381722E-2</v>
      </c>
      <c r="H139">
        <v>8.6556534873131891E-2</v>
      </c>
      <c r="I139">
        <v>0.12291035173391412</v>
      </c>
      <c r="J139">
        <v>0.1126028002093248</v>
      </c>
      <c r="K139">
        <v>0.15816613130306645</v>
      </c>
      <c r="L139">
        <v>0.17771718305571835</v>
      </c>
      <c r="M139">
        <v>0.19849024005558089</v>
      </c>
      <c r="N139">
        <v>0.17578761866066206</v>
      </c>
      <c r="O139">
        <v>0.19334514102766467</v>
      </c>
      <c r="P139">
        <v>0.26610145064293178</v>
      </c>
      <c r="Q139">
        <v>0.24345566880157141</v>
      </c>
      <c r="R139">
        <v>0.3566062738399447</v>
      </c>
      <c r="S139">
        <v>0.41567031236154062</v>
      </c>
      <c r="T139">
        <v>0.38174068376354475</v>
      </c>
      <c r="U139">
        <v>0.57702233286998017</v>
      </c>
      <c r="V139">
        <v>0.53389812055368457</v>
      </c>
      <c r="W139">
        <v>0.63968876611117176</v>
      </c>
      <c r="X139">
        <v>1.0080769379432311</v>
      </c>
      <c r="Y139">
        <v>0.9473383543021392</v>
      </c>
      <c r="Z139">
        <v>1.1738003673696575</v>
      </c>
      <c r="AA139">
        <v>1.4748227345293725</v>
      </c>
      <c r="AB139">
        <v>1.8823432711270764</v>
      </c>
      <c r="AC139">
        <v>2.4454237994522696</v>
      </c>
      <c r="AD139">
        <v>4.4064850035636143</v>
      </c>
      <c r="AE139">
        <v>6.0349888528642142</v>
      </c>
    </row>
    <row r="140" spans="2:31" x14ac:dyDescent="0.25">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Pool_Cash_Flows</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Jan Havlíček</cp:lastModifiedBy>
  <cp:lastPrinted>2000-02-29T19:02:39Z</cp:lastPrinted>
  <dcterms:created xsi:type="dcterms:W3CDTF">2000-02-23T20:26:34Z</dcterms:created>
  <dcterms:modified xsi:type="dcterms:W3CDTF">2023-09-19T16:57:48Z</dcterms:modified>
</cp:coreProperties>
</file>