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82F10077-B8EF-4B4A-9AA0-49BB6895EEEC}" xr6:coauthVersionLast="47" xr6:coauthVersionMax="47" xr10:uidLastSave="{00000000-0000-0000-0000-000000000000}"/>
  <bookViews>
    <workbookView xWindow="-120" yWindow="-120" windowWidth="38640" windowHeight="15720" firstSheet="3" activeTab="4"/>
  </bookViews>
  <sheets>
    <sheet name="Mortgage Pricing Tool " sheetId="21" r:id="rId1"/>
    <sheet name="Data" sheetId="1" r:id="rId2"/>
    <sheet name="term structure" sheetId="2" r:id="rId3"/>
    <sheet name="BDT_Tree" sheetId="19" r:id="rId4"/>
    <sheet name="Pool_Cash_Flows" sheetId="16" r:id="rId5"/>
    <sheet name="Add REMIC Cash Flows" sheetId="20"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C18" i="1"/>
  <c r="C20" i="1"/>
  <c r="C21" i="1"/>
  <c r="C22" i="1"/>
  <c r="C23" i="1"/>
  <c r="C25" i="1"/>
  <c r="C26" i="1"/>
  <c r="A1" i="16"/>
  <c r="A2" i="16"/>
  <c r="C2" i="16"/>
  <c r="A3" i="16"/>
  <c r="C3" i="16"/>
  <c r="U3" i="16"/>
  <c r="A4" i="16"/>
  <c r="C4" i="16"/>
  <c r="A5" i="16"/>
  <c r="C5" i="16"/>
  <c r="H5" i="16"/>
  <c r="I5" i="16"/>
  <c r="K5" i="16"/>
  <c r="L5" i="16"/>
  <c r="M5" i="16"/>
  <c r="Q5" i="16"/>
  <c r="S5" i="16"/>
  <c r="U5" i="16"/>
  <c r="X5" i="16"/>
  <c r="AC5" i="16"/>
  <c r="AH5" i="16"/>
  <c r="AM5" i="16"/>
  <c r="AR5" i="16"/>
  <c r="AW5" i="16"/>
  <c r="BB5" i="16"/>
  <c r="BG5" i="16"/>
  <c r="BL5" i="16"/>
  <c r="BQ5" i="16"/>
  <c r="BV5" i="16"/>
  <c r="CA5" i="16"/>
  <c r="CF5" i="16"/>
  <c r="CK5" i="16"/>
  <c r="CP5" i="16"/>
  <c r="CU5" i="16"/>
  <c r="CZ5" i="16"/>
  <c r="DD5" i="16"/>
  <c r="A6" i="16"/>
  <c r="C6" i="16"/>
  <c r="G6" i="16"/>
  <c r="H6" i="16"/>
  <c r="I6" i="16"/>
  <c r="J6" i="16"/>
  <c r="K6" i="16"/>
  <c r="L6" i="16"/>
  <c r="M6" i="16"/>
  <c r="N6" i="16"/>
  <c r="O6" i="16"/>
  <c r="P6" i="16"/>
  <c r="Q6" i="16"/>
  <c r="R6" i="16"/>
  <c r="S6" i="16"/>
  <c r="T6" i="16"/>
  <c r="U6" i="16"/>
  <c r="W6" i="16"/>
  <c r="X6" i="16"/>
  <c r="Y6" i="16"/>
  <c r="Z6" i="16"/>
  <c r="AA6" i="16"/>
  <c r="AB6" i="16"/>
  <c r="AC6" i="16"/>
  <c r="AD6" i="16"/>
  <c r="AE6" i="16"/>
  <c r="AF6" i="16"/>
  <c r="AG6" i="16"/>
  <c r="AH6" i="16"/>
  <c r="AI6" i="16"/>
  <c r="AJ6" i="16"/>
  <c r="AK6" i="16"/>
  <c r="AL6" i="16"/>
  <c r="AM6" i="16"/>
  <c r="AN6" i="16"/>
  <c r="AO6" i="16"/>
  <c r="AP6" i="16"/>
  <c r="AQ6" i="16"/>
  <c r="AR6" i="16"/>
  <c r="AS6" i="16"/>
  <c r="AT6" i="16"/>
  <c r="AU6" i="16"/>
  <c r="AV6" i="16"/>
  <c r="AW6" i="16"/>
  <c r="AX6" i="16"/>
  <c r="AZ6" i="16"/>
  <c r="BA6" i="16"/>
  <c r="BB6" i="16"/>
  <c r="BC6" i="16"/>
  <c r="BD6" i="16"/>
  <c r="BE6" i="16"/>
  <c r="BF6" i="16"/>
  <c r="BG6" i="16"/>
  <c r="BH6" i="16"/>
  <c r="BI6" i="16"/>
  <c r="BJ6" i="16"/>
  <c r="BK6" i="16"/>
  <c r="BL6" i="16"/>
  <c r="BM6" i="16"/>
  <c r="BN6" i="16"/>
  <c r="BO6" i="16"/>
  <c r="BP6" i="16"/>
  <c r="BQ6" i="16"/>
  <c r="BR6" i="16"/>
  <c r="BS6" i="16"/>
  <c r="BT6" i="16"/>
  <c r="BU6" i="16"/>
  <c r="BV6" i="16"/>
  <c r="BW6" i="16"/>
  <c r="BX6" i="16"/>
  <c r="BY6" i="16"/>
  <c r="BZ6" i="16"/>
  <c r="CA6" i="16"/>
  <c r="CB6" i="16"/>
  <c r="CC6" i="16"/>
  <c r="CD6" i="16"/>
  <c r="CE6" i="16"/>
  <c r="CF6" i="16"/>
  <c r="CG6" i="16"/>
  <c r="CH6" i="16"/>
  <c r="CI6" i="16"/>
  <c r="CJ6" i="16"/>
  <c r="CK6" i="16"/>
  <c r="CL6" i="16"/>
  <c r="CM6" i="16"/>
  <c r="CN6" i="16"/>
  <c r="CO6" i="16"/>
  <c r="CP6" i="16"/>
  <c r="CQ6" i="16"/>
  <c r="CR6" i="16"/>
  <c r="CS6" i="16"/>
  <c r="CT6" i="16"/>
  <c r="CU6" i="16"/>
  <c r="CV6" i="16"/>
  <c r="CW6" i="16"/>
  <c r="CX6" i="16"/>
  <c r="CY6" i="16"/>
  <c r="CZ6" i="16"/>
  <c r="DA6" i="16"/>
  <c r="DB6" i="16"/>
  <c r="DC6" i="16"/>
  <c r="DD6" i="16"/>
  <c r="DE6" i="16"/>
  <c r="DF6" i="16"/>
  <c r="DG6" i="16"/>
  <c r="DH6" i="16"/>
  <c r="DI6" i="16"/>
  <c r="DJ6" i="16"/>
  <c r="A7" i="16"/>
  <c r="C7" i="16"/>
  <c r="G7" i="16"/>
  <c r="H7" i="16"/>
  <c r="I7" i="16"/>
  <c r="J7" i="16"/>
  <c r="K7" i="16"/>
  <c r="L7" i="16"/>
  <c r="M7" i="16"/>
  <c r="N7" i="16"/>
  <c r="O7" i="16"/>
  <c r="P7" i="16"/>
  <c r="Q7" i="16"/>
  <c r="R7" i="16"/>
  <c r="S7" i="16"/>
  <c r="T7" i="16"/>
  <c r="U7" i="16"/>
  <c r="W7" i="16"/>
  <c r="X7" i="16"/>
  <c r="Y7" i="16"/>
  <c r="Z7" i="16"/>
  <c r="AA7" i="16"/>
  <c r="AB7" i="16"/>
  <c r="AC7" i="16"/>
  <c r="AD7" i="16"/>
  <c r="AE7" i="16"/>
  <c r="AF7" i="16"/>
  <c r="AG7" i="16"/>
  <c r="AH7" i="16"/>
  <c r="AI7" i="16"/>
  <c r="AJ7" i="16"/>
  <c r="AK7" i="16"/>
  <c r="AL7" i="16"/>
  <c r="AM7" i="16"/>
  <c r="AN7" i="16"/>
  <c r="AO7" i="16"/>
  <c r="AP7" i="16"/>
  <c r="AQ7" i="16"/>
  <c r="AR7" i="16"/>
  <c r="AS7" i="16"/>
  <c r="AT7" i="16"/>
  <c r="AU7" i="16"/>
  <c r="AV7" i="16"/>
  <c r="AW7" i="16"/>
  <c r="AX7" i="16"/>
  <c r="AZ7" i="16"/>
  <c r="BA7" i="16"/>
  <c r="BB7" i="16"/>
  <c r="BC7" i="16"/>
  <c r="BD7" i="16"/>
  <c r="BE7" i="16"/>
  <c r="BF7" i="16"/>
  <c r="BG7" i="16"/>
  <c r="BH7" i="16"/>
  <c r="BI7" i="16"/>
  <c r="BJ7" i="16"/>
  <c r="BK7" i="16"/>
  <c r="BL7" i="16"/>
  <c r="BM7" i="16"/>
  <c r="BN7" i="16"/>
  <c r="BO7" i="16"/>
  <c r="BP7" i="16"/>
  <c r="BQ7" i="16"/>
  <c r="BR7" i="16"/>
  <c r="BS7" i="16"/>
  <c r="BT7" i="16"/>
  <c r="BU7" i="16"/>
  <c r="BV7" i="16"/>
  <c r="BW7" i="16"/>
  <c r="BX7" i="16"/>
  <c r="BY7" i="16"/>
  <c r="BZ7" i="16"/>
  <c r="CA7" i="16"/>
  <c r="CB7" i="16"/>
  <c r="CC7" i="16"/>
  <c r="CD7" i="16"/>
  <c r="CE7" i="16"/>
  <c r="CF7" i="16"/>
  <c r="CG7" i="16"/>
  <c r="CH7" i="16"/>
  <c r="CI7" i="16"/>
  <c r="CJ7" i="16"/>
  <c r="CK7" i="16"/>
  <c r="CL7" i="16"/>
  <c r="CM7" i="16"/>
  <c r="CN7" i="16"/>
  <c r="CO7" i="16"/>
  <c r="CP7" i="16"/>
  <c r="CQ7" i="16"/>
  <c r="CR7" i="16"/>
  <c r="CS7" i="16"/>
  <c r="CT7" i="16"/>
  <c r="CU7" i="16"/>
  <c r="CV7" i="16"/>
  <c r="CW7" i="16"/>
  <c r="CX7" i="16"/>
  <c r="CY7" i="16"/>
  <c r="CZ7" i="16"/>
  <c r="DA7" i="16"/>
  <c r="DB7" i="16"/>
  <c r="DC7" i="16"/>
  <c r="DD7" i="16"/>
  <c r="DE7" i="16"/>
  <c r="DF7" i="16"/>
  <c r="DG7" i="16"/>
  <c r="DH7" i="16"/>
  <c r="DI7" i="16"/>
  <c r="DJ7" i="16"/>
  <c r="A8" i="16"/>
  <c r="C8" i="16"/>
  <c r="G8" i="16"/>
  <c r="H8" i="16"/>
  <c r="I8" i="16"/>
  <c r="J8" i="16"/>
  <c r="K8" i="16"/>
  <c r="L8" i="16"/>
  <c r="M8" i="16"/>
  <c r="N8" i="16"/>
  <c r="O8" i="16"/>
  <c r="P8" i="16"/>
  <c r="Q8" i="16"/>
  <c r="R8" i="16"/>
  <c r="S8" i="16"/>
  <c r="T8" i="16"/>
  <c r="U8" i="16"/>
  <c r="W8" i="16"/>
  <c r="X8" i="16"/>
  <c r="Y8" i="16"/>
  <c r="Z8" i="16"/>
  <c r="AA8" i="16"/>
  <c r="AB8" i="16"/>
  <c r="AC8" i="16"/>
  <c r="AD8" i="16"/>
  <c r="AE8" i="16"/>
  <c r="AF8" i="16"/>
  <c r="AG8" i="16"/>
  <c r="AH8" i="16"/>
  <c r="AI8" i="16"/>
  <c r="AJ8" i="16"/>
  <c r="AK8" i="16"/>
  <c r="AL8" i="16"/>
  <c r="AM8" i="16"/>
  <c r="AN8" i="16"/>
  <c r="AO8" i="16"/>
  <c r="AP8" i="16"/>
  <c r="AQ8" i="16"/>
  <c r="AR8" i="16"/>
  <c r="AS8" i="16"/>
  <c r="AT8" i="16"/>
  <c r="AU8" i="16"/>
  <c r="AV8" i="16"/>
  <c r="AW8" i="16"/>
  <c r="AX8" i="16"/>
  <c r="AZ8" i="16"/>
  <c r="BA8" i="16"/>
  <c r="BB8" i="16"/>
  <c r="BC8" i="16"/>
  <c r="BD8" i="16"/>
  <c r="BE8" i="16"/>
  <c r="BF8" i="16"/>
  <c r="BG8" i="16"/>
  <c r="BH8" i="16"/>
  <c r="BI8" i="16"/>
  <c r="BJ8" i="16"/>
  <c r="BK8" i="16"/>
  <c r="BL8" i="16"/>
  <c r="BM8" i="16"/>
  <c r="BN8" i="16"/>
  <c r="BO8" i="16"/>
  <c r="BP8" i="16"/>
  <c r="BQ8" i="16"/>
  <c r="BR8" i="16"/>
  <c r="BS8" i="16"/>
  <c r="BT8" i="16"/>
  <c r="BU8" i="16"/>
  <c r="BV8" i="16"/>
  <c r="BW8" i="16"/>
  <c r="BX8" i="16"/>
  <c r="BY8" i="16"/>
  <c r="BZ8" i="16"/>
  <c r="CA8" i="16"/>
  <c r="CB8" i="16"/>
  <c r="CC8" i="16"/>
  <c r="CD8" i="16"/>
  <c r="CE8" i="16"/>
  <c r="CF8" i="16"/>
  <c r="CG8" i="16"/>
  <c r="CH8" i="16"/>
  <c r="CI8" i="16"/>
  <c r="CJ8" i="16"/>
  <c r="CK8" i="16"/>
  <c r="CL8" i="16"/>
  <c r="CM8" i="16"/>
  <c r="CN8" i="16"/>
  <c r="CO8" i="16"/>
  <c r="CP8" i="16"/>
  <c r="CQ8" i="16"/>
  <c r="CR8" i="16"/>
  <c r="CS8" i="16"/>
  <c r="CT8" i="16"/>
  <c r="CU8" i="16"/>
  <c r="CV8" i="16"/>
  <c r="CW8" i="16"/>
  <c r="CX8" i="16"/>
  <c r="CY8" i="16"/>
  <c r="CZ8" i="16"/>
  <c r="DA8" i="16"/>
  <c r="DB8" i="16"/>
  <c r="DC8" i="16"/>
  <c r="DD8" i="16"/>
  <c r="DE8" i="16"/>
  <c r="DF8" i="16"/>
  <c r="DG8" i="16"/>
  <c r="DH8" i="16"/>
  <c r="DI8" i="16"/>
  <c r="DJ8" i="16"/>
  <c r="A9" i="16"/>
  <c r="C9" i="16"/>
  <c r="G9" i="16"/>
  <c r="H9" i="16"/>
  <c r="I9" i="16"/>
  <c r="J9" i="16"/>
  <c r="K9" i="16"/>
  <c r="L9" i="16"/>
  <c r="M9" i="16"/>
  <c r="N9" i="16"/>
  <c r="O9" i="16"/>
  <c r="P9" i="16"/>
  <c r="Q9" i="16"/>
  <c r="R9" i="16"/>
  <c r="S9" i="16"/>
  <c r="T9" i="16"/>
  <c r="U9" i="16"/>
  <c r="W9" i="16"/>
  <c r="X9" i="16"/>
  <c r="Y9" i="16"/>
  <c r="Z9" i="16"/>
  <c r="AA9" i="16"/>
  <c r="AB9" i="16"/>
  <c r="AC9" i="16"/>
  <c r="AD9" i="16"/>
  <c r="AE9" i="16"/>
  <c r="AF9" i="16"/>
  <c r="AG9" i="16"/>
  <c r="AH9" i="16"/>
  <c r="AI9" i="16"/>
  <c r="AJ9" i="16"/>
  <c r="AK9" i="16"/>
  <c r="AL9" i="16"/>
  <c r="AM9" i="16"/>
  <c r="AN9" i="16"/>
  <c r="AO9" i="16"/>
  <c r="AP9" i="16"/>
  <c r="AQ9" i="16"/>
  <c r="AR9" i="16"/>
  <c r="AS9" i="16"/>
  <c r="AT9" i="16"/>
  <c r="AU9" i="16"/>
  <c r="AV9" i="16"/>
  <c r="AW9" i="16"/>
  <c r="AX9" i="16"/>
  <c r="AZ9" i="16"/>
  <c r="BA9" i="16"/>
  <c r="BB9" i="16"/>
  <c r="BC9" i="16"/>
  <c r="BD9" i="16"/>
  <c r="BE9" i="16"/>
  <c r="BF9" i="16"/>
  <c r="BG9" i="16"/>
  <c r="BH9" i="16"/>
  <c r="BI9" i="16"/>
  <c r="BJ9" i="16"/>
  <c r="BK9" i="16"/>
  <c r="BL9" i="16"/>
  <c r="BM9" i="16"/>
  <c r="BN9" i="16"/>
  <c r="BO9" i="16"/>
  <c r="BP9" i="16"/>
  <c r="BQ9" i="16"/>
  <c r="BR9" i="16"/>
  <c r="BS9" i="16"/>
  <c r="BT9" i="16"/>
  <c r="BU9" i="16"/>
  <c r="BV9" i="16"/>
  <c r="BW9" i="16"/>
  <c r="BX9" i="16"/>
  <c r="BY9" i="16"/>
  <c r="BZ9" i="16"/>
  <c r="CA9" i="16"/>
  <c r="CB9" i="16"/>
  <c r="CC9" i="16"/>
  <c r="CD9" i="16"/>
  <c r="CE9" i="16"/>
  <c r="CF9" i="16"/>
  <c r="CG9" i="16"/>
  <c r="CH9" i="16"/>
  <c r="CI9" i="16"/>
  <c r="CJ9" i="16"/>
  <c r="CK9" i="16"/>
  <c r="CL9" i="16"/>
  <c r="CM9" i="16"/>
  <c r="CN9" i="16"/>
  <c r="CO9" i="16"/>
  <c r="CP9" i="16"/>
  <c r="CQ9" i="16"/>
  <c r="CR9" i="16"/>
  <c r="CS9" i="16"/>
  <c r="CT9" i="16"/>
  <c r="CU9" i="16"/>
  <c r="CV9" i="16"/>
  <c r="CW9" i="16"/>
  <c r="CX9" i="16"/>
  <c r="CY9" i="16"/>
  <c r="CZ9" i="16"/>
  <c r="DA9" i="16"/>
  <c r="DB9" i="16"/>
  <c r="DC9" i="16"/>
  <c r="DD9" i="16"/>
  <c r="DE9" i="16"/>
  <c r="DF9" i="16"/>
  <c r="DG9" i="16"/>
  <c r="DH9" i="16"/>
  <c r="DI9" i="16"/>
  <c r="DJ9" i="16"/>
  <c r="C10" i="16"/>
  <c r="G10" i="16"/>
  <c r="H10" i="16"/>
  <c r="I10" i="16"/>
  <c r="J10" i="16"/>
  <c r="K10" i="16"/>
  <c r="L10" i="16"/>
  <c r="M10" i="16"/>
  <c r="N10" i="16"/>
  <c r="O10" i="16"/>
  <c r="P10" i="16"/>
  <c r="Q10" i="16"/>
  <c r="R10" i="16"/>
  <c r="S10" i="16"/>
  <c r="T10" i="16"/>
  <c r="U10" i="16"/>
  <c r="W10" i="16"/>
  <c r="X10" i="16"/>
  <c r="Y10" i="16"/>
  <c r="Z10" i="16"/>
  <c r="AA10" i="16"/>
  <c r="AB10" i="16"/>
  <c r="AC10" i="16"/>
  <c r="AD10" i="16"/>
  <c r="AE10" i="16"/>
  <c r="AF10" i="16"/>
  <c r="AG10" i="16"/>
  <c r="AH10" i="16"/>
  <c r="AI10" i="16"/>
  <c r="AJ10" i="16"/>
  <c r="AK10" i="16"/>
  <c r="AL10" i="16"/>
  <c r="AM10" i="16"/>
  <c r="AN10" i="16"/>
  <c r="AO10" i="16"/>
  <c r="AP10" i="16"/>
  <c r="AQ10" i="16"/>
  <c r="AR10" i="16"/>
  <c r="AS10" i="16"/>
  <c r="AT10" i="16"/>
  <c r="AU10" i="16"/>
  <c r="AV10" i="16"/>
  <c r="AW10" i="16"/>
  <c r="AX10" i="16"/>
  <c r="AZ10" i="16"/>
  <c r="BA10" i="16"/>
  <c r="BB10" i="16"/>
  <c r="BC10" i="16"/>
  <c r="BD10" i="16"/>
  <c r="BE10" i="16"/>
  <c r="BF10" i="16"/>
  <c r="BG10" i="16"/>
  <c r="BH10" i="16"/>
  <c r="BI10" i="16"/>
  <c r="BJ10" i="16"/>
  <c r="BK10" i="16"/>
  <c r="BL10" i="16"/>
  <c r="BM10" i="16"/>
  <c r="BN10" i="16"/>
  <c r="BO10" i="16"/>
  <c r="BP10" i="16"/>
  <c r="BQ10" i="16"/>
  <c r="BR10" i="16"/>
  <c r="BS10" i="16"/>
  <c r="BT10" i="16"/>
  <c r="BU10" i="16"/>
  <c r="BV10" i="16"/>
  <c r="BW10" i="16"/>
  <c r="BX10" i="16"/>
  <c r="BY10" i="16"/>
  <c r="BZ10" i="16"/>
  <c r="CA10" i="16"/>
  <c r="CB10" i="16"/>
  <c r="CC10" i="16"/>
  <c r="CD10" i="16"/>
  <c r="CE10" i="16"/>
  <c r="CF10" i="16"/>
  <c r="CG10" i="16"/>
  <c r="CH10" i="16"/>
  <c r="CI10" i="16"/>
  <c r="CJ10" i="16"/>
  <c r="CK10" i="16"/>
  <c r="CL10" i="16"/>
  <c r="CM10" i="16"/>
  <c r="CN10" i="16"/>
  <c r="CO10" i="16"/>
  <c r="CP10" i="16"/>
  <c r="CQ10" i="16"/>
  <c r="CR10" i="16"/>
  <c r="CS10" i="16"/>
  <c r="CT10" i="16"/>
  <c r="CU10" i="16"/>
  <c r="CV10" i="16"/>
  <c r="CW10" i="16"/>
  <c r="CX10" i="16"/>
  <c r="CY10" i="16"/>
  <c r="CZ10" i="16"/>
  <c r="DA10" i="16"/>
  <c r="DB10" i="16"/>
  <c r="DC10" i="16"/>
  <c r="DD10" i="16"/>
  <c r="DE10" i="16"/>
  <c r="DF10" i="16"/>
  <c r="DG10" i="16"/>
  <c r="DH10" i="16"/>
  <c r="DI10" i="16"/>
  <c r="DJ10" i="16"/>
  <c r="A11" i="16"/>
  <c r="C11" i="16"/>
  <c r="G11" i="16"/>
  <c r="H11" i="16"/>
  <c r="I11" i="16"/>
  <c r="J11" i="16"/>
  <c r="K11" i="16"/>
  <c r="L11" i="16"/>
  <c r="M11" i="16"/>
  <c r="N11" i="16"/>
  <c r="O11" i="16"/>
  <c r="P11" i="16"/>
  <c r="Q11" i="16"/>
  <c r="R11" i="16"/>
  <c r="S11" i="16"/>
  <c r="T11" i="16"/>
  <c r="U11" i="16"/>
  <c r="W11" i="16"/>
  <c r="X11" i="16"/>
  <c r="Y11" i="16"/>
  <c r="Z11" i="16"/>
  <c r="AA11" i="16"/>
  <c r="AB11" i="16"/>
  <c r="AC11" i="16"/>
  <c r="AD11" i="16"/>
  <c r="AE11" i="16"/>
  <c r="AF11" i="16"/>
  <c r="AG11" i="16"/>
  <c r="AH11" i="16"/>
  <c r="AI11" i="16"/>
  <c r="AJ11" i="16"/>
  <c r="AK11" i="16"/>
  <c r="AL11" i="16"/>
  <c r="AM11" i="16"/>
  <c r="AN11" i="16"/>
  <c r="AO11" i="16"/>
  <c r="AP11" i="16"/>
  <c r="AQ11" i="16"/>
  <c r="AR11" i="16"/>
  <c r="AS11" i="16"/>
  <c r="AT11" i="16"/>
  <c r="AU11" i="16"/>
  <c r="AV11" i="16"/>
  <c r="AW11" i="16"/>
  <c r="AX11" i="16"/>
  <c r="AZ11" i="16"/>
  <c r="BA11" i="16"/>
  <c r="BB11" i="16"/>
  <c r="BC11" i="16"/>
  <c r="BD11" i="16"/>
  <c r="BE11" i="16"/>
  <c r="BF11" i="16"/>
  <c r="BG11" i="16"/>
  <c r="BH11" i="16"/>
  <c r="BI11" i="16"/>
  <c r="BJ11" i="16"/>
  <c r="BK11" i="16"/>
  <c r="BL11" i="16"/>
  <c r="BM11" i="16"/>
  <c r="BN11" i="16"/>
  <c r="BO11" i="16"/>
  <c r="BP11" i="16"/>
  <c r="BQ11" i="16"/>
  <c r="BR11" i="16"/>
  <c r="BS11" i="16"/>
  <c r="BT11" i="16"/>
  <c r="BU11" i="16"/>
  <c r="BV11" i="16"/>
  <c r="BW11" i="16"/>
  <c r="BX11" i="16"/>
  <c r="BY11" i="16"/>
  <c r="BZ11" i="16"/>
  <c r="CA11" i="16"/>
  <c r="CB11" i="16"/>
  <c r="CC11" i="16"/>
  <c r="CD11" i="16"/>
  <c r="CE11" i="16"/>
  <c r="CF11" i="16"/>
  <c r="CG11" i="16"/>
  <c r="CH11" i="16"/>
  <c r="CI11" i="16"/>
  <c r="CJ11" i="16"/>
  <c r="CK11" i="16"/>
  <c r="CL11" i="16"/>
  <c r="CM11" i="16"/>
  <c r="CN11" i="16"/>
  <c r="CO11" i="16"/>
  <c r="CP11" i="16"/>
  <c r="CQ11" i="16"/>
  <c r="CR11" i="16"/>
  <c r="CS11" i="16"/>
  <c r="CT11" i="16"/>
  <c r="CU11" i="16"/>
  <c r="CV11" i="16"/>
  <c r="CW11" i="16"/>
  <c r="CX11" i="16"/>
  <c r="CY11" i="16"/>
  <c r="CZ11" i="16"/>
  <c r="DA11" i="16"/>
  <c r="DB11" i="16"/>
  <c r="DC11" i="16"/>
  <c r="DD11" i="16"/>
  <c r="DE11" i="16"/>
  <c r="DF11" i="16"/>
  <c r="DG11" i="16"/>
  <c r="DH11" i="16"/>
  <c r="DI11" i="16"/>
  <c r="DJ11" i="16"/>
  <c r="G12" i="16"/>
  <c r="H12" i="16"/>
  <c r="I12" i="16"/>
  <c r="J12" i="16"/>
  <c r="K12" i="16"/>
  <c r="L12" i="16"/>
  <c r="M12" i="16"/>
  <c r="N12" i="16"/>
  <c r="O12" i="16"/>
  <c r="P12" i="16"/>
  <c r="Q12" i="16"/>
  <c r="R12" i="16"/>
  <c r="S12" i="16"/>
  <c r="T12" i="16"/>
  <c r="U12" i="16"/>
  <c r="W12" i="16"/>
  <c r="X12" i="16"/>
  <c r="Y12" i="16"/>
  <c r="Z12" i="16"/>
  <c r="AA12" i="16"/>
  <c r="AB12" i="16"/>
  <c r="AC12" i="16"/>
  <c r="AD12" i="16"/>
  <c r="AE12" i="16"/>
  <c r="AF12" i="16"/>
  <c r="AG12" i="16"/>
  <c r="AH12" i="16"/>
  <c r="AI12" i="16"/>
  <c r="AJ12" i="16"/>
  <c r="AK12" i="16"/>
  <c r="AL12" i="16"/>
  <c r="AM12" i="16"/>
  <c r="AN12" i="16"/>
  <c r="AO12" i="16"/>
  <c r="AP12" i="16"/>
  <c r="AQ12" i="16"/>
  <c r="AR12" i="16"/>
  <c r="AS12" i="16"/>
  <c r="AT12" i="16"/>
  <c r="AU12" i="16"/>
  <c r="AV12" i="16"/>
  <c r="AW12" i="16"/>
  <c r="AX12" i="16"/>
  <c r="AZ12" i="16"/>
  <c r="BA12" i="16"/>
  <c r="BB12" i="16"/>
  <c r="BC12" i="16"/>
  <c r="BD12" i="16"/>
  <c r="BE12" i="16"/>
  <c r="BF12" i="16"/>
  <c r="BG12" i="16"/>
  <c r="BH12" i="16"/>
  <c r="BI12" i="16"/>
  <c r="BJ12" i="16"/>
  <c r="BK12" i="16"/>
  <c r="BL12" i="16"/>
  <c r="BM12" i="16"/>
  <c r="BN12" i="16"/>
  <c r="BO12" i="16"/>
  <c r="BP12" i="16"/>
  <c r="BQ12" i="16"/>
  <c r="BR12" i="16"/>
  <c r="BS12" i="16"/>
  <c r="BT12" i="16"/>
  <c r="BU12" i="16"/>
  <c r="BV12" i="16"/>
  <c r="BW12" i="16"/>
  <c r="BX12" i="16"/>
  <c r="BY12" i="16"/>
  <c r="BZ12" i="16"/>
  <c r="CA12" i="16"/>
  <c r="CB12" i="16"/>
  <c r="CC12" i="16"/>
  <c r="CD12" i="16"/>
  <c r="CE12" i="16"/>
  <c r="CF12" i="16"/>
  <c r="CG12" i="16"/>
  <c r="CH12" i="16"/>
  <c r="CI12" i="16"/>
  <c r="CJ12" i="16"/>
  <c r="CK12" i="16"/>
  <c r="CL12" i="16"/>
  <c r="CM12" i="16"/>
  <c r="CN12" i="16"/>
  <c r="CO12" i="16"/>
  <c r="CP12" i="16"/>
  <c r="CQ12" i="16"/>
  <c r="CR12" i="16"/>
  <c r="CS12" i="16"/>
  <c r="CT12" i="16"/>
  <c r="CU12" i="16"/>
  <c r="CV12" i="16"/>
  <c r="CW12" i="16"/>
  <c r="CX12" i="16"/>
  <c r="CY12" i="16"/>
  <c r="CZ12" i="16"/>
  <c r="DA12" i="16"/>
  <c r="DB12" i="16"/>
  <c r="DC12" i="16"/>
  <c r="DD12" i="16"/>
  <c r="DE12" i="16"/>
  <c r="DF12" i="16"/>
  <c r="DG12" i="16"/>
  <c r="DH12" i="16"/>
  <c r="DI12" i="16"/>
  <c r="DJ12" i="16"/>
  <c r="G13" i="16"/>
  <c r="H13" i="16"/>
  <c r="I13" i="16"/>
  <c r="J13" i="16"/>
  <c r="K13" i="16"/>
  <c r="L13" i="16"/>
  <c r="M13" i="16"/>
  <c r="N13" i="16"/>
  <c r="O13" i="16"/>
  <c r="P13" i="16"/>
  <c r="Q13" i="16"/>
  <c r="R13" i="16"/>
  <c r="S13" i="16"/>
  <c r="T13" i="16"/>
  <c r="U13" i="16"/>
  <c r="W13" i="16"/>
  <c r="X13" i="16"/>
  <c r="Y13" i="16"/>
  <c r="Z13" i="16"/>
  <c r="AA13" i="16"/>
  <c r="AB13" i="16"/>
  <c r="AC13" i="16"/>
  <c r="AD13" i="16"/>
  <c r="AE13" i="16"/>
  <c r="AF13" i="16"/>
  <c r="AG13" i="16"/>
  <c r="AH13" i="16"/>
  <c r="AI13" i="16"/>
  <c r="AJ13" i="16"/>
  <c r="AK13" i="16"/>
  <c r="AL13" i="16"/>
  <c r="AM13" i="16"/>
  <c r="AN13" i="16"/>
  <c r="AO13" i="16"/>
  <c r="AP13" i="16"/>
  <c r="AQ13" i="16"/>
  <c r="AR13" i="16"/>
  <c r="AS13" i="16"/>
  <c r="AT13" i="16"/>
  <c r="AU13" i="16"/>
  <c r="AV13" i="16"/>
  <c r="AW13" i="16"/>
  <c r="AX13" i="16"/>
  <c r="AZ13" i="16"/>
  <c r="BA13" i="16"/>
  <c r="BB13" i="16"/>
  <c r="BC13" i="16"/>
  <c r="BD13" i="16"/>
  <c r="BE13" i="16"/>
  <c r="BF13" i="16"/>
  <c r="BG13" i="16"/>
  <c r="BH13" i="16"/>
  <c r="BI13" i="16"/>
  <c r="BJ13" i="16"/>
  <c r="BK13" i="16"/>
  <c r="BL13" i="16"/>
  <c r="BM13" i="16"/>
  <c r="BN13" i="16"/>
  <c r="BO13" i="16"/>
  <c r="BP13" i="16"/>
  <c r="BQ13" i="16"/>
  <c r="BR13" i="16"/>
  <c r="BS13" i="16"/>
  <c r="BT13" i="16"/>
  <c r="BU13" i="16"/>
  <c r="BV13" i="16"/>
  <c r="BW13" i="16"/>
  <c r="BX13" i="16"/>
  <c r="BY13" i="16"/>
  <c r="BZ13" i="16"/>
  <c r="CA13" i="16"/>
  <c r="CB13" i="16"/>
  <c r="CC13" i="16"/>
  <c r="CD13" i="16"/>
  <c r="CE13" i="16"/>
  <c r="CF13" i="16"/>
  <c r="CG13" i="16"/>
  <c r="CH13" i="16"/>
  <c r="CI13" i="16"/>
  <c r="CJ13" i="16"/>
  <c r="CK13" i="16"/>
  <c r="CL13" i="16"/>
  <c r="CM13" i="16"/>
  <c r="CN13" i="16"/>
  <c r="CO13" i="16"/>
  <c r="CP13" i="16"/>
  <c r="CQ13" i="16"/>
  <c r="CR13" i="16"/>
  <c r="CS13" i="16"/>
  <c r="CT13" i="16"/>
  <c r="CU13" i="16"/>
  <c r="CV13" i="16"/>
  <c r="CW13" i="16"/>
  <c r="CX13" i="16"/>
  <c r="CY13" i="16"/>
  <c r="CZ13" i="16"/>
  <c r="DA13" i="16"/>
  <c r="DB13" i="16"/>
  <c r="DC13" i="16"/>
  <c r="DD13" i="16"/>
  <c r="DE13" i="16"/>
  <c r="DF13" i="16"/>
  <c r="DG13" i="16"/>
  <c r="DH13" i="16"/>
  <c r="DI13" i="16"/>
  <c r="DJ13" i="16"/>
  <c r="G14" i="16"/>
  <c r="H14" i="16"/>
  <c r="I14" i="16"/>
  <c r="J14" i="16"/>
  <c r="K14" i="16"/>
  <c r="L14" i="16"/>
  <c r="M14" i="16"/>
  <c r="N14" i="16"/>
  <c r="O14" i="16"/>
  <c r="P14" i="16"/>
  <c r="Q14" i="16"/>
  <c r="R14" i="16"/>
  <c r="S14" i="16"/>
  <c r="T14" i="16"/>
  <c r="U14" i="16"/>
  <c r="W14" i="16"/>
  <c r="X14" i="16"/>
  <c r="Y14" i="16"/>
  <c r="Z14" i="16"/>
  <c r="AA14" i="16"/>
  <c r="AB14" i="16"/>
  <c r="AC14" i="16"/>
  <c r="AD14" i="16"/>
  <c r="AE14" i="16"/>
  <c r="AF14" i="16"/>
  <c r="AG14" i="16"/>
  <c r="AH14" i="16"/>
  <c r="AI14" i="16"/>
  <c r="AJ14" i="16"/>
  <c r="AK14" i="16"/>
  <c r="AL14" i="16"/>
  <c r="AM14" i="16"/>
  <c r="AN14" i="16"/>
  <c r="AO14" i="16"/>
  <c r="AP14" i="16"/>
  <c r="AQ14" i="16"/>
  <c r="AR14" i="16"/>
  <c r="AS14" i="16"/>
  <c r="AT14" i="16"/>
  <c r="AU14" i="16"/>
  <c r="AV14" i="16"/>
  <c r="AW14" i="16"/>
  <c r="AX14" i="16"/>
  <c r="AZ14" i="16"/>
  <c r="BA14" i="16"/>
  <c r="BB14" i="16"/>
  <c r="BC14" i="16"/>
  <c r="BD14" i="16"/>
  <c r="BE14" i="16"/>
  <c r="BF14" i="16"/>
  <c r="BG14" i="16"/>
  <c r="BH14" i="16"/>
  <c r="BI14" i="16"/>
  <c r="BJ14" i="16"/>
  <c r="BK14" i="16"/>
  <c r="BL14" i="16"/>
  <c r="BM14" i="16"/>
  <c r="BN14" i="16"/>
  <c r="BO14" i="16"/>
  <c r="BP14" i="16"/>
  <c r="BQ14" i="16"/>
  <c r="BR14" i="16"/>
  <c r="BS14" i="16"/>
  <c r="BT14" i="16"/>
  <c r="BU14" i="16"/>
  <c r="BV14" i="16"/>
  <c r="BW14" i="16"/>
  <c r="BX14" i="16"/>
  <c r="BY14" i="16"/>
  <c r="BZ14" i="16"/>
  <c r="CA14" i="16"/>
  <c r="CB14" i="16"/>
  <c r="CC14" i="16"/>
  <c r="CD14" i="16"/>
  <c r="CE14" i="16"/>
  <c r="CF14" i="16"/>
  <c r="CG14" i="16"/>
  <c r="CH14" i="16"/>
  <c r="CI14" i="16"/>
  <c r="CJ14" i="16"/>
  <c r="CK14" i="16"/>
  <c r="CL14" i="16"/>
  <c r="CM14" i="16"/>
  <c r="CN14" i="16"/>
  <c r="CO14" i="16"/>
  <c r="CP14" i="16"/>
  <c r="CQ14" i="16"/>
  <c r="CR14" i="16"/>
  <c r="CS14" i="16"/>
  <c r="CT14" i="16"/>
  <c r="CU14" i="16"/>
  <c r="CV14" i="16"/>
  <c r="CW14" i="16"/>
  <c r="CX14" i="16"/>
  <c r="CY14" i="16"/>
  <c r="CZ14" i="16"/>
  <c r="DA14" i="16"/>
  <c r="DB14" i="16"/>
  <c r="DC14" i="16"/>
  <c r="DD14" i="16"/>
  <c r="DE14" i="16"/>
  <c r="DF14" i="16"/>
  <c r="DG14" i="16"/>
  <c r="DH14" i="16"/>
  <c r="DI14" i="16"/>
  <c r="DJ14" i="16"/>
  <c r="G15" i="16"/>
  <c r="H15" i="16"/>
  <c r="I15" i="16"/>
  <c r="J15" i="16"/>
  <c r="K15" i="16"/>
  <c r="L15" i="16"/>
  <c r="M15" i="16"/>
  <c r="N15" i="16"/>
  <c r="O15" i="16"/>
  <c r="P15" i="16"/>
  <c r="Q15" i="16"/>
  <c r="R15" i="16"/>
  <c r="S15" i="16"/>
  <c r="T15" i="16"/>
  <c r="U15" i="16"/>
  <c r="W15" i="16"/>
  <c r="X15" i="16"/>
  <c r="Y15" i="16"/>
  <c r="Z15" i="16"/>
  <c r="AA15" i="16"/>
  <c r="AB15" i="16"/>
  <c r="AC15" i="16"/>
  <c r="AD15" i="16"/>
  <c r="AE15" i="16"/>
  <c r="AF15" i="16"/>
  <c r="AG15" i="16"/>
  <c r="AH15" i="16"/>
  <c r="AI15" i="16"/>
  <c r="AJ15" i="16"/>
  <c r="AK15" i="16"/>
  <c r="AL15" i="16"/>
  <c r="AM15" i="16"/>
  <c r="AN15" i="16"/>
  <c r="AO15" i="16"/>
  <c r="AP15" i="16"/>
  <c r="AQ15" i="16"/>
  <c r="AR15" i="16"/>
  <c r="AS15" i="16"/>
  <c r="AT15" i="16"/>
  <c r="AU15" i="16"/>
  <c r="AV15" i="16"/>
  <c r="AW15" i="16"/>
  <c r="AX15" i="16"/>
  <c r="AZ15" i="16"/>
  <c r="BA15" i="16"/>
  <c r="BB15" i="16"/>
  <c r="BC15" i="16"/>
  <c r="BD15" i="16"/>
  <c r="BE15" i="16"/>
  <c r="BF15" i="16"/>
  <c r="BG15" i="16"/>
  <c r="BH15" i="16"/>
  <c r="BI15" i="16"/>
  <c r="BJ15" i="16"/>
  <c r="BK15" i="16"/>
  <c r="BL15" i="16"/>
  <c r="BM15" i="16"/>
  <c r="BN15" i="16"/>
  <c r="BO15" i="16"/>
  <c r="BP15" i="16"/>
  <c r="BQ15" i="16"/>
  <c r="BR15" i="16"/>
  <c r="BS15" i="16"/>
  <c r="BT15" i="16"/>
  <c r="BU15" i="16"/>
  <c r="BV15" i="16"/>
  <c r="BW15" i="16"/>
  <c r="BX15" i="16"/>
  <c r="BY15" i="16"/>
  <c r="BZ15" i="16"/>
  <c r="CA15" i="16"/>
  <c r="CB15" i="16"/>
  <c r="CC15" i="16"/>
  <c r="CD15" i="16"/>
  <c r="CE15" i="16"/>
  <c r="CF15" i="16"/>
  <c r="CG15" i="16"/>
  <c r="CH15" i="16"/>
  <c r="CI15" i="16"/>
  <c r="CJ15" i="16"/>
  <c r="CK15" i="16"/>
  <c r="CL15" i="16"/>
  <c r="CM15" i="16"/>
  <c r="CN15" i="16"/>
  <c r="CO15" i="16"/>
  <c r="CP15" i="16"/>
  <c r="CQ15" i="16"/>
  <c r="CR15" i="16"/>
  <c r="CS15" i="16"/>
  <c r="CT15" i="16"/>
  <c r="CU15" i="16"/>
  <c r="CV15" i="16"/>
  <c r="CW15" i="16"/>
  <c r="CX15" i="16"/>
  <c r="CY15" i="16"/>
  <c r="CZ15" i="16"/>
  <c r="DA15" i="16"/>
  <c r="DB15" i="16"/>
  <c r="DC15" i="16"/>
  <c r="DD15" i="16"/>
  <c r="DE15" i="16"/>
  <c r="DF15" i="16"/>
  <c r="DG15" i="16"/>
  <c r="DH15" i="16"/>
  <c r="DI15" i="16"/>
  <c r="DJ15" i="16"/>
  <c r="G16" i="16"/>
  <c r="H16" i="16"/>
  <c r="I16" i="16"/>
  <c r="J16" i="16"/>
  <c r="K16" i="16"/>
  <c r="L16" i="16"/>
  <c r="M16" i="16"/>
  <c r="N16" i="16"/>
  <c r="O16" i="16"/>
  <c r="P16" i="16"/>
  <c r="Q16" i="16"/>
  <c r="R16" i="16"/>
  <c r="S16" i="16"/>
  <c r="T16" i="16"/>
  <c r="U16" i="16"/>
  <c r="W16" i="16"/>
  <c r="X16" i="16"/>
  <c r="Y16" i="16"/>
  <c r="Z16" i="16"/>
  <c r="AA16" i="16"/>
  <c r="AB16" i="16"/>
  <c r="AC16" i="16"/>
  <c r="AD16" i="16"/>
  <c r="AE16" i="16"/>
  <c r="AF16" i="16"/>
  <c r="AG16" i="16"/>
  <c r="AH16" i="16"/>
  <c r="AI16" i="16"/>
  <c r="AJ16" i="16"/>
  <c r="AK16" i="16"/>
  <c r="AL16" i="16"/>
  <c r="AM16" i="16"/>
  <c r="AN16" i="16"/>
  <c r="AO16" i="16"/>
  <c r="AP16" i="16"/>
  <c r="AQ16" i="16"/>
  <c r="AR16" i="16"/>
  <c r="AS16" i="16"/>
  <c r="AT16" i="16"/>
  <c r="AU16" i="16"/>
  <c r="AV16" i="16"/>
  <c r="AW16" i="16"/>
  <c r="AX16" i="16"/>
  <c r="AZ16" i="16"/>
  <c r="BA16" i="16"/>
  <c r="BB16" i="16"/>
  <c r="BC16" i="16"/>
  <c r="BD16" i="16"/>
  <c r="BE16" i="16"/>
  <c r="BF16" i="16"/>
  <c r="BG16" i="16"/>
  <c r="BH16" i="16"/>
  <c r="BI16" i="16"/>
  <c r="BJ16" i="16"/>
  <c r="BK16" i="16"/>
  <c r="BL16" i="16"/>
  <c r="BM16" i="16"/>
  <c r="BN16" i="16"/>
  <c r="BO16" i="16"/>
  <c r="BP16" i="16"/>
  <c r="BQ16" i="16"/>
  <c r="BR16" i="16"/>
  <c r="BS16" i="16"/>
  <c r="BT16" i="16"/>
  <c r="BU16" i="16"/>
  <c r="BV16" i="16"/>
  <c r="BW16" i="16"/>
  <c r="BX16" i="16"/>
  <c r="BY16" i="16"/>
  <c r="BZ16" i="16"/>
  <c r="CA16" i="16"/>
  <c r="CB16" i="16"/>
  <c r="CC16" i="16"/>
  <c r="CD16" i="16"/>
  <c r="CE16" i="16"/>
  <c r="CF16" i="16"/>
  <c r="CG16" i="16"/>
  <c r="CH16" i="16"/>
  <c r="CI16" i="16"/>
  <c r="CJ16" i="16"/>
  <c r="CK16" i="16"/>
  <c r="CL16" i="16"/>
  <c r="CM16" i="16"/>
  <c r="CN16" i="16"/>
  <c r="CO16" i="16"/>
  <c r="CP16" i="16"/>
  <c r="CQ16" i="16"/>
  <c r="CR16" i="16"/>
  <c r="CS16" i="16"/>
  <c r="CT16" i="16"/>
  <c r="CU16" i="16"/>
  <c r="CV16" i="16"/>
  <c r="CW16" i="16"/>
  <c r="CX16" i="16"/>
  <c r="CY16" i="16"/>
  <c r="CZ16" i="16"/>
  <c r="DA16" i="16"/>
  <c r="DB16" i="16"/>
  <c r="DC16" i="16"/>
  <c r="DD16" i="16"/>
  <c r="DE16" i="16"/>
  <c r="DF16" i="16"/>
  <c r="DG16" i="16"/>
  <c r="DH16" i="16"/>
  <c r="DI16" i="16"/>
  <c r="DJ16" i="16"/>
  <c r="G17" i="16"/>
  <c r="H17" i="16"/>
  <c r="I17" i="16"/>
  <c r="J17" i="16"/>
  <c r="K17" i="16"/>
  <c r="L17" i="16"/>
  <c r="M17" i="16"/>
  <c r="N17" i="16"/>
  <c r="O17" i="16"/>
  <c r="P17" i="16"/>
  <c r="Q17" i="16"/>
  <c r="R17" i="16"/>
  <c r="S17" i="16"/>
  <c r="T17" i="16"/>
  <c r="U17" i="16"/>
  <c r="W17" i="16"/>
  <c r="X17" i="16"/>
  <c r="Y17" i="16"/>
  <c r="Z17" i="16"/>
  <c r="AA17" i="16"/>
  <c r="AB17" i="16"/>
  <c r="AC17" i="16"/>
  <c r="AD17" i="16"/>
  <c r="AE17" i="16"/>
  <c r="AF17" i="16"/>
  <c r="AG17" i="16"/>
  <c r="AH17" i="16"/>
  <c r="AI17" i="16"/>
  <c r="AJ17" i="16"/>
  <c r="AK17" i="16"/>
  <c r="AL17" i="16"/>
  <c r="AM17" i="16"/>
  <c r="AN17" i="16"/>
  <c r="AO17" i="16"/>
  <c r="AP17" i="16"/>
  <c r="AQ17" i="16"/>
  <c r="AR17" i="16"/>
  <c r="AS17" i="16"/>
  <c r="AT17" i="16"/>
  <c r="AU17" i="16"/>
  <c r="AV17" i="16"/>
  <c r="AW17" i="16"/>
  <c r="AX17" i="16"/>
  <c r="AZ17" i="16"/>
  <c r="BA17" i="16"/>
  <c r="BB17" i="16"/>
  <c r="BC17" i="16"/>
  <c r="BD17" i="16"/>
  <c r="BE17" i="16"/>
  <c r="BF17" i="16"/>
  <c r="BG17" i="16"/>
  <c r="BH17" i="16"/>
  <c r="BI17" i="16"/>
  <c r="BJ17" i="16"/>
  <c r="BK17" i="16"/>
  <c r="BL17" i="16"/>
  <c r="BM17" i="16"/>
  <c r="BN17" i="16"/>
  <c r="BO17" i="16"/>
  <c r="BP17" i="16"/>
  <c r="BQ17" i="16"/>
  <c r="BR17" i="16"/>
  <c r="BS17" i="16"/>
  <c r="BT17" i="16"/>
  <c r="BU17" i="16"/>
  <c r="BV17" i="16"/>
  <c r="BW17" i="16"/>
  <c r="BX17" i="16"/>
  <c r="BY17" i="16"/>
  <c r="BZ17" i="16"/>
  <c r="CA17" i="16"/>
  <c r="CB17" i="16"/>
  <c r="CC17" i="16"/>
  <c r="CD17" i="16"/>
  <c r="CE17" i="16"/>
  <c r="CF17" i="16"/>
  <c r="CG17" i="16"/>
  <c r="CH17" i="16"/>
  <c r="CI17" i="16"/>
  <c r="CJ17" i="16"/>
  <c r="CK17" i="16"/>
  <c r="CL17" i="16"/>
  <c r="CM17" i="16"/>
  <c r="CN17" i="16"/>
  <c r="CO17" i="16"/>
  <c r="CP17" i="16"/>
  <c r="CQ17" i="16"/>
  <c r="CR17" i="16"/>
  <c r="CS17" i="16"/>
  <c r="CT17" i="16"/>
  <c r="CU17" i="16"/>
  <c r="CV17" i="16"/>
  <c r="CW17" i="16"/>
  <c r="CX17" i="16"/>
  <c r="CY17" i="16"/>
  <c r="CZ17" i="16"/>
  <c r="DA17" i="16"/>
  <c r="DB17" i="16"/>
  <c r="DC17" i="16"/>
  <c r="DD17" i="16"/>
  <c r="DE17" i="16"/>
  <c r="DF17" i="16"/>
  <c r="DG17" i="16"/>
  <c r="DH17" i="16"/>
  <c r="DI17" i="16"/>
  <c r="DJ17" i="16"/>
  <c r="G18" i="16"/>
  <c r="H18" i="16"/>
  <c r="I18" i="16"/>
  <c r="J18" i="16"/>
  <c r="K18" i="16"/>
  <c r="L18" i="16"/>
  <c r="M18" i="16"/>
  <c r="N18" i="16"/>
  <c r="O18" i="16"/>
  <c r="P18" i="16"/>
  <c r="Q18" i="16"/>
  <c r="R18" i="16"/>
  <c r="S18" i="16"/>
  <c r="T18" i="16"/>
  <c r="U18" i="16"/>
  <c r="W18" i="16"/>
  <c r="X18" i="16"/>
  <c r="Y18" i="16"/>
  <c r="Z18" i="16"/>
  <c r="AA18" i="16"/>
  <c r="AB18" i="16"/>
  <c r="AC18" i="16"/>
  <c r="AD18" i="16"/>
  <c r="AE18" i="16"/>
  <c r="AF18" i="16"/>
  <c r="AG18" i="16"/>
  <c r="AH18" i="16"/>
  <c r="AI18" i="16"/>
  <c r="AJ18" i="16"/>
  <c r="AK18" i="16"/>
  <c r="AL18" i="16"/>
  <c r="AM18" i="16"/>
  <c r="AN18" i="16"/>
  <c r="AO18" i="16"/>
  <c r="AP18" i="16"/>
  <c r="AQ18" i="16"/>
  <c r="AR18" i="16"/>
  <c r="AS18" i="16"/>
  <c r="AT18" i="16"/>
  <c r="AU18" i="16"/>
  <c r="AV18" i="16"/>
  <c r="AW18" i="16"/>
  <c r="AX18" i="16"/>
  <c r="AZ18" i="16"/>
  <c r="BA18" i="16"/>
  <c r="BB18" i="16"/>
  <c r="BC18" i="16"/>
  <c r="BD18" i="16"/>
  <c r="BE18" i="16"/>
  <c r="BF18" i="16"/>
  <c r="BG18" i="16"/>
  <c r="BH18" i="16"/>
  <c r="BI18" i="16"/>
  <c r="BJ18" i="16"/>
  <c r="BK18" i="16"/>
  <c r="BL18" i="16"/>
  <c r="BM18" i="16"/>
  <c r="BN18" i="16"/>
  <c r="BO18" i="16"/>
  <c r="BP18" i="16"/>
  <c r="BQ18" i="16"/>
  <c r="BR18" i="16"/>
  <c r="BS18" i="16"/>
  <c r="BT18" i="16"/>
  <c r="BU18" i="16"/>
  <c r="BV18" i="16"/>
  <c r="BW18" i="16"/>
  <c r="BX18" i="16"/>
  <c r="BY18" i="16"/>
  <c r="BZ18" i="16"/>
  <c r="CA18" i="16"/>
  <c r="CB18" i="16"/>
  <c r="CC18" i="16"/>
  <c r="CD18" i="16"/>
  <c r="CE18" i="16"/>
  <c r="CF18" i="16"/>
  <c r="CG18" i="16"/>
  <c r="CH18" i="16"/>
  <c r="CI18" i="16"/>
  <c r="CJ18" i="16"/>
  <c r="CK18" i="16"/>
  <c r="CL18" i="16"/>
  <c r="CM18" i="16"/>
  <c r="CN18" i="16"/>
  <c r="CO18" i="16"/>
  <c r="CP18" i="16"/>
  <c r="CQ18" i="16"/>
  <c r="CR18" i="16"/>
  <c r="CS18" i="16"/>
  <c r="CT18" i="16"/>
  <c r="CU18" i="16"/>
  <c r="CV18" i="16"/>
  <c r="CW18" i="16"/>
  <c r="CX18" i="16"/>
  <c r="CY18" i="16"/>
  <c r="CZ18" i="16"/>
  <c r="DA18" i="16"/>
  <c r="DB18" i="16"/>
  <c r="DC18" i="16"/>
  <c r="DD18" i="16"/>
  <c r="DE18" i="16"/>
  <c r="DF18" i="16"/>
  <c r="DG18" i="16"/>
  <c r="DH18" i="16"/>
  <c r="DI18" i="16"/>
  <c r="DJ18" i="16"/>
  <c r="G19" i="16"/>
  <c r="H19" i="16"/>
  <c r="I19" i="16"/>
  <c r="J19" i="16"/>
  <c r="K19" i="16"/>
  <c r="L19" i="16"/>
  <c r="M19" i="16"/>
  <c r="N19" i="16"/>
  <c r="O19" i="16"/>
  <c r="P19" i="16"/>
  <c r="Q19" i="16"/>
  <c r="R19" i="16"/>
  <c r="S19" i="16"/>
  <c r="T19" i="16"/>
  <c r="U19" i="16"/>
  <c r="W19" i="16"/>
  <c r="X19" i="16"/>
  <c r="Y19" i="16"/>
  <c r="Z19" i="16"/>
  <c r="AA19" i="16"/>
  <c r="AB19" i="16"/>
  <c r="AC19" i="16"/>
  <c r="AD19" i="16"/>
  <c r="AE19" i="16"/>
  <c r="AF19" i="16"/>
  <c r="AG19" i="16"/>
  <c r="AH19" i="16"/>
  <c r="AI19" i="16"/>
  <c r="AJ19" i="16"/>
  <c r="AK19" i="16"/>
  <c r="AL19" i="16"/>
  <c r="AM19" i="16"/>
  <c r="AN19" i="16"/>
  <c r="AO19" i="16"/>
  <c r="AP19" i="16"/>
  <c r="AQ19" i="16"/>
  <c r="AR19" i="16"/>
  <c r="AS19" i="16"/>
  <c r="AT19" i="16"/>
  <c r="AU19" i="16"/>
  <c r="AV19" i="16"/>
  <c r="AW19" i="16"/>
  <c r="AX19" i="16"/>
  <c r="AZ19" i="16"/>
  <c r="BA19" i="16"/>
  <c r="BB19" i="16"/>
  <c r="BC19" i="16"/>
  <c r="BD19" i="16"/>
  <c r="BE19" i="16"/>
  <c r="BF19" i="16"/>
  <c r="BG19" i="16"/>
  <c r="BH19" i="16"/>
  <c r="BI19" i="16"/>
  <c r="BJ19" i="16"/>
  <c r="BK19" i="16"/>
  <c r="BL19" i="16"/>
  <c r="BM19" i="16"/>
  <c r="BN19" i="16"/>
  <c r="BO19" i="16"/>
  <c r="BP19" i="16"/>
  <c r="BQ19" i="16"/>
  <c r="BR19" i="16"/>
  <c r="BS19" i="16"/>
  <c r="BT19" i="16"/>
  <c r="BU19" i="16"/>
  <c r="BV19" i="16"/>
  <c r="BW19" i="16"/>
  <c r="BX19" i="16"/>
  <c r="BY19" i="16"/>
  <c r="BZ19" i="16"/>
  <c r="CA19" i="16"/>
  <c r="CB19" i="16"/>
  <c r="CC19" i="16"/>
  <c r="CD19" i="16"/>
  <c r="CE19" i="16"/>
  <c r="CF19" i="16"/>
  <c r="CG19" i="16"/>
  <c r="CH19" i="16"/>
  <c r="CI19" i="16"/>
  <c r="CJ19" i="16"/>
  <c r="CK19" i="16"/>
  <c r="CL19" i="16"/>
  <c r="CM19" i="16"/>
  <c r="CN19" i="16"/>
  <c r="CO19" i="16"/>
  <c r="CP19" i="16"/>
  <c r="CQ19" i="16"/>
  <c r="CR19" i="16"/>
  <c r="CS19" i="16"/>
  <c r="CT19" i="16"/>
  <c r="CU19" i="16"/>
  <c r="CV19" i="16"/>
  <c r="CW19" i="16"/>
  <c r="CX19" i="16"/>
  <c r="CY19" i="16"/>
  <c r="CZ19" i="16"/>
  <c r="DA19" i="16"/>
  <c r="DB19" i="16"/>
  <c r="DC19" i="16"/>
  <c r="DD19" i="16"/>
  <c r="DE19" i="16"/>
  <c r="DF19" i="16"/>
  <c r="DG19" i="16"/>
  <c r="DH19" i="16"/>
  <c r="DI19" i="16"/>
  <c r="DJ19" i="16"/>
  <c r="G20" i="16"/>
  <c r="H20" i="16"/>
  <c r="I20" i="16"/>
  <c r="J20" i="16"/>
  <c r="K20" i="16"/>
  <c r="L20" i="16"/>
  <c r="M20" i="16"/>
  <c r="N20" i="16"/>
  <c r="O20" i="16"/>
  <c r="P20" i="16"/>
  <c r="Q20" i="16"/>
  <c r="R20" i="16"/>
  <c r="S20" i="16"/>
  <c r="T20" i="16"/>
  <c r="U20" i="16"/>
  <c r="W20" i="16"/>
  <c r="X20" i="16"/>
  <c r="Y20" i="16"/>
  <c r="Z20" i="16"/>
  <c r="AA20" i="16"/>
  <c r="AB20" i="16"/>
  <c r="AC20" i="16"/>
  <c r="AD20" i="16"/>
  <c r="AE20" i="16"/>
  <c r="AF20" i="16"/>
  <c r="AG20" i="16"/>
  <c r="AH20" i="16"/>
  <c r="AI20" i="16"/>
  <c r="AJ20" i="16"/>
  <c r="AK20" i="16"/>
  <c r="AL20" i="16"/>
  <c r="AM20" i="16"/>
  <c r="AN20" i="16"/>
  <c r="AO20" i="16"/>
  <c r="AP20" i="16"/>
  <c r="AQ20" i="16"/>
  <c r="AR20" i="16"/>
  <c r="AS20" i="16"/>
  <c r="AT20" i="16"/>
  <c r="AU20" i="16"/>
  <c r="AV20" i="16"/>
  <c r="AW20" i="16"/>
  <c r="AX20" i="16"/>
  <c r="AZ20" i="16"/>
  <c r="BA20" i="16"/>
  <c r="BB20" i="16"/>
  <c r="BC20" i="16"/>
  <c r="BD20" i="16"/>
  <c r="BE20" i="16"/>
  <c r="BF20" i="16"/>
  <c r="BG20" i="16"/>
  <c r="BH20" i="16"/>
  <c r="BI20" i="16"/>
  <c r="BJ20" i="16"/>
  <c r="BK20" i="16"/>
  <c r="BL20" i="16"/>
  <c r="BM20" i="16"/>
  <c r="BN20" i="16"/>
  <c r="BO20" i="16"/>
  <c r="BP20" i="16"/>
  <c r="BQ20" i="16"/>
  <c r="BR20" i="16"/>
  <c r="BS20" i="16"/>
  <c r="BT20" i="16"/>
  <c r="BU20" i="16"/>
  <c r="BV20" i="16"/>
  <c r="BW20" i="16"/>
  <c r="BX20" i="16"/>
  <c r="BY20" i="16"/>
  <c r="BZ20" i="16"/>
  <c r="CA20" i="16"/>
  <c r="CB20" i="16"/>
  <c r="CC20" i="16"/>
  <c r="CD20" i="16"/>
  <c r="CE20" i="16"/>
  <c r="CF20" i="16"/>
  <c r="CG20" i="16"/>
  <c r="CH20" i="16"/>
  <c r="CI20" i="16"/>
  <c r="CJ20" i="16"/>
  <c r="CK20" i="16"/>
  <c r="CL20" i="16"/>
  <c r="CM20" i="16"/>
  <c r="CN20" i="16"/>
  <c r="CO20" i="16"/>
  <c r="CP20" i="16"/>
  <c r="CQ20" i="16"/>
  <c r="CR20" i="16"/>
  <c r="CS20" i="16"/>
  <c r="CT20" i="16"/>
  <c r="CU20" i="16"/>
  <c r="CV20" i="16"/>
  <c r="CW20" i="16"/>
  <c r="CX20" i="16"/>
  <c r="CY20" i="16"/>
  <c r="CZ20" i="16"/>
  <c r="DA20" i="16"/>
  <c r="DB20" i="16"/>
  <c r="DC20" i="16"/>
  <c r="DD20" i="16"/>
  <c r="DE20" i="16"/>
  <c r="DF20" i="16"/>
  <c r="DG20" i="16"/>
  <c r="DH20" i="16"/>
  <c r="DI20" i="16"/>
  <c r="DJ20" i="16"/>
  <c r="G21" i="16"/>
  <c r="H21" i="16"/>
  <c r="I21" i="16"/>
  <c r="J21" i="16"/>
  <c r="K21" i="16"/>
  <c r="L21" i="16"/>
  <c r="M21" i="16"/>
  <c r="N21" i="16"/>
  <c r="O21" i="16"/>
  <c r="P21" i="16"/>
  <c r="Q21" i="16"/>
  <c r="R21" i="16"/>
  <c r="S21" i="16"/>
  <c r="T21" i="16"/>
  <c r="U21" i="16"/>
  <c r="W21" i="16"/>
  <c r="X21" i="16"/>
  <c r="Y21" i="16"/>
  <c r="Z21" i="16"/>
  <c r="AA21" i="16"/>
  <c r="AB21" i="16"/>
  <c r="AC21" i="16"/>
  <c r="AD21" i="16"/>
  <c r="AE21" i="16"/>
  <c r="AF21" i="16"/>
  <c r="AG21" i="16"/>
  <c r="AH21" i="16"/>
  <c r="AI21" i="16"/>
  <c r="AJ21" i="16"/>
  <c r="AK21" i="16"/>
  <c r="AL21" i="16"/>
  <c r="AM21" i="16"/>
  <c r="AN21" i="16"/>
  <c r="AO21" i="16"/>
  <c r="AP21" i="16"/>
  <c r="AQ21" i="16"/>
  <c r="AR21" i="16"/>
  <c r="AS21" i="16"/>
  <c r="AT21" i="16"/>
  <c r="AU21" i="16"/>
  <c r="AV21" i="16"/>
  <c r="AW21" i="16"/>
  <c r="AX21" i="16"/>
  <c r="AZ21" i="16"/>
  <c r="BA21" i="16"/>
  <c r="BB21" i="16"/>
  <c r="BC21" i="16"/>
  <c r="BD21" i="16"/>
  <c r="BE21" i="16"/>
  <c r="BF21" i="16"/>
  <c r="BG21" i="16"/>
  <c r="BH21" i="16"/>
  <c r="BI21" i="16"/>
  <c r="BJ21" i="16"/>
  <c r="BK21" i="16"/>
  <c r="BL21" i="16"/>
  <c r="BM21" i="16"/>
  <c r="BN21" i="16"/>
  <c r="BO21" i="16"/>
  <c r="BP21" i="16"/>
  <c r="BQ21" i="16"/>
  <c r="BR21" i="16"/>
  <c r="BS21" i="16"/>
  <c r="BT21" i="16"/>
  <c r="BU21" i="16"/>
  <c r="BV21" i="16"/>
  <c r="BW21" i="16"/>
  <c r="BX21" i="16"/>
  <c r="BY21" i="16"/>
  <c r="BZ21" i="16"/>
  <c r="CA21" i="16"/>
  <c r="CB21" i="16"/>
  <c r="CC21" i="16"/>
  <c r="CD21" i="16"/>
  <c r="CE21" i="16"/>
  <c r="CF21" i="16"/>
  <c r="CG21" i="16"/>
  <c r="CH21" i="16"/>
  <c r="CI21" i="16"/>
  <c r="CJ21" i="16"/>
  <c r="CK21" i="16"/>
  <c r="CL21" i="16"/>
  <c r="CM21" i="16"/>
  <c r="CN21" i="16"/>
  <c r="CO21" i="16"/>
  <c r="CP21" i="16"/>
  <c r="CQ21" i="16"/>
  <c r="CR21" i="16"/>
  <c r="CS21" i="16"/>
  <c r="CT21" i="16"/>
  <c r="CU21" i="16"/>
  <c r="CV21" i="16"/>
  <c r="CW21" i="16"/>
  <c r="CX21" i="16"/>
  <c r="CY21" i="16"/>
  <c r="CZ21" i="16"/>
  <c r="DA21" i="16"/>
  <c r="DB21" i="16"/>
  <c r="DC21" i="16"/>
  <c r="DD21" i="16"/>
  <c r="DE21" i="16"/>
  <c r="DF21" i="16"/>
  <c r="DG21" i="16"/>
  <c r="DH21" i="16"/>
  <c r="DI21" i="16"/>
  <c r="DJ21" i="16"/>
  <c r="G22" i="16"/>
  <c r="H22" i="16"/>
  <c r="I22" i="16"/>
  <c r="J22" i="16"/>
  <c r="K22" i="16"/>
  <c r="L22" i="16"/>
  <c r="M22" i="16"/>
  <c r="N22" i="16"/>
  <c r="O22" i="16"/>
  <c r="P22" i="16"/>
  <c r="Q22" i="16"/>
  <c r="R22" i="16"/>
  <c r="S22" i="16"/>
  <c r="T22" i="16"/>
  <c r="U22" i="16"/>
  <c r="W22" i="16"/>
  <c r="X22" i="16"/>
  <c r="Y22" i="16"/>
  <c r="Z22" i="16"/>
  <c r="AA22" i="16"/>
  <c r="AB22" i="16"/>
  <c r="AC22" i="16"/>
  <c r="AD22" i="16"/>
  <c r="AE22" i="16"/>
  <c r="AF22" i="16"/>
  <c r="AG22" i="16"/>
  <c r="AH22" i="16"/>
  <c r="AI22" i="16"/>
  <c r="AJ22" i="16"/>
  <c r="AK22" i="16"/>
  <c r="AL22" i="16"/>
  <c r="AM22" i="16"/>
  <c r="AN22" i="16"/>
  <c r="AO22" i="16"/>
  <c r="AP22" i="16"/>
  <c r="AQ22" i="16"/>
  <c r="AR22" i="16"/>
  <c r="AS22" i="16"/>
  <c r="AT22" i="16"/>
  <c r="AU22" i="16"/>
  <c r="AV22" i="16"/>
  <c r="AW22" i="16"/>
  <c r="AX22" i="16"/>
  <c r="AZ22" i="16"/>
  <c r="BA22" i="16"/>
  <c r="BB22" i="16"/>
  <c r="BC22" i="16"/>
  <c r="BD22" i="16"/>
  <c r="BE22" i="16"/>
  <c r="BF22" i="16"/>
  <c r="BG22" i="16"/>
  <c r="BH22" i="16"/>
  <c r="BI22" i="16"/>
  <c r="BJ22" i="16"/>
  <c r="BK22" i="16"/>
  <c r="BL22" i="16"/>
  <c r="BM22" i="16"/>
  <c r="BN22" i="16"/>
  <c r="BO22" i="16"/>
  <c r="BP22" i="16"/>
  <c r="BQ22" i="16"/>
  <c r="BR22" i="16"/>
  <c r="BS22" i="16"/>
  <c r="BT22" i="16"/>
  <c r="BU22" i="16"/>
  <c r="BV22" i="16"/>
  <c r="BW22" i="16"/>
  <c r="BX22" i="16"/>
  <c r="BY22" i="16"/>
  <c r="BZ22" i="16"/>
  <c r="CA22" i="16"/>
  <c r="CB22" i="16"/>
  <c r="CC22" i="16"/>
  <c r="CD22" i="16"/>
  <c r="CE22" i="16"/>
  <c r="CF22" i="16"/>
  <c r="CG22" i="16"/>
  <c r="CH22" i="16"/>
  <c r="CI22" i="16"/>
  <c r="CJ22" i="16"/>
  <c r="CK22" i="16"/>
  <c r="CL22" i="16"/>
  <c r="CM22" i="16"/>
  <c r="CN22" i="16"/>
  <c r="CO22" i="16"/>
  <c r="CP22" i="16"/>
  <c r="CQ22" i="16"/>
  <c r="CR22" i="16"/>
  <c r="CS22" i="16"/>
  <c r="CT22" i="16"/>
  <c r="CU22" i="16"/>
  <c r="CV22" i="16"/>
  <c r="CW22" i="16"/>
  <c r="CX22" i="16"/>
  <c r="CY22" i="16"/>
  <c r="CZ22" i="16"/>
  <c r="DA22" i="16"/>
  <c r="DB22" i="16"/>
  <c r="DC22" i="16"/>
  <c r="DD22" i="16"/>
  <c r="DE22" i="16"/>
  <c r="DF22" i="16"/>
  <c r="DG22" i="16"/>
  <c r="DH22" i="16"/>
  <c r="DI22" i="16"/>
  <c r="DJ22" i="16"/>
  <c r="G23" i="16"/>
  <c r="H23" i="16"/>
  <c r="I23" i="16"/>
  <c r="J23" i="16"/>
  <c r="K23" i="16"/>
  <c r="L23" i="16"/>
  <c r="M23" i="16"/>
  <c r="N23" i="16"/>
  <c r="O23" i="16"/>
  <c r="P23" i="16"/>
  <c r="Q23" i="16"/>
  <c r="R23" i="16"/>
  <c r="S23" i="16"/>
  <c r="T23" i="16"/>
  <c r="U23" i="16"/>
  <c r="W23" i="16"/>
  <c r="X23" i="16"/>
  <c r="Y23" i="16"/>
  <c r="Z23" i="16"/>
  <c r="AA23" i="16"/>
  <c r="AB23" i="16"/>
  <c r="AC23" i="16"/>
  <c r="AD23" i="16"/>
  <c r="AE23" i="16"/>
  <c r="AF23" i="16"/>
  <c r="AG23" i="16"/>
  <c r="AH23" i="16"/>
  <c r="AI23" i="16"/>
  <c r="AJ23" i="16"/>
  <c r="AK23" i="16"/>
  <c r="AL23" i="16"/>
  <c r="AM23" i="16"/>
  <c r="AN23" i="16"/>
  <c r="AO23" i="16"/>
  <c r="AP23" i="16"/>
  <c r="AQ23" i="16"/>
  <c r="AR23" i="16"/>
  <c r="AS23" i="16"/>
  <c r="AT23" i="16"/>
  <c r="AU23" i="16"/>
  <c r="AV23" i="16"/>
  <c r="AW23" i="16"/>
  <c r="AX23" i="16"/>
  <c r="AZ23" i="16"/>
  <c r="BA23" i="16"/>
  <c r="BB23" i="16"/>
  <c r="BC23" i="16"/>
  <c r="BD23" i="16"/>
  <c r="BE23" i="16"/>
  <c r="BF23" i="16"/>
  <c r="BG23" i="16"/>
  <c r="BH23" i="16"/>
  <c r="BI23" i="16"/>
  <c r="BJ23" i="16"/>
  <c r="BK23" i="16"/>
  <c r="BL23" i="16"/>
  <c r="BM23" i="16"/>
  <c r="BN23" i="16"/>
  <c r="BO23" i="16"/>
  <c r="BP23" i="16"/>
  <c r="BQ23" i="16"/>
  <c r="BR23" i="16"/>
  <c r="BS23" i="16"/>
  <c r="BT23" i="16"/>
  <c r="BU23" i="16"/>
  <c r="BV23" i="16"/>
  <c r="BW23" i="16"/>
  <c r="BX23" i="16"/>
  <c r="BY23" i="16"/>
  <c r="BZ23" i="16"/>
  <c r="CA23" i="16"/>
  <c r="CB23" i="16"/>
  <c r="CC23" i="16"/>
  <c r="CD23" i="16"/>
  <c r="CE23" i="16"/>
  <c r="CF23" i="16"/>
  <c r="CG23" i="16"/>
  <c r="CH23" i="16"/>
  <c r="CI23" i="16"/>
  <c r="CJ23" i="16"/>
  <c r="CK23" i="16"/>
  <c r="CL23" i="16"/>
  <c r="CM23" i="16"/>
  <c r="CN23" i="16"/>
  <c r="CO23" i="16"/>
  <c r="CP23" i="16"/>
  <c r="CQ23" i="16"/>
  <c r="CR23" i="16"/>
  <c r="CS23" i="16"/>
  <c r="CT23" i="16"/>
  <c r="CU23" i="16"/>
  <c r="CV23" i="16"/>
  <c r="CW23" i="16"/>
  <c r="CX23" i="16"/>
  <c r="CY23" i="16"/>
  <c r="CZ23" i="16"/>
  <c r="DA23" i="16"/>
  <c r="DB23" i="16"/>
  <c r="DC23" i="16"/>
  <c r="DD23" i="16"/>
  <c r="DE23" i="16"/>
  <c r="DF23" i="16"/>
  <c r="DG23" i="16"/>
  <c r="DH23" i="16"/>
  <c r="DI23" i="16"/>
  <c r="DJ23" i="16"/>
  <c r="G24" i="16"/>
  <c r="H24" i="16"/>
  <c r="I24" i="16"/>
  <c r="J24" i="16"/>
  <c r="K24" i="16"/>
  <c r="L24" i="16"/>
  <c r="M24" i="16"/>
  <c r="N24" i="16"/>
  <c r="O24" i="16"/>
  <c r="P24" i="16"/>
  <c r="Q24" i="16"/>
  <c r="R24" i="16"/>
  <c r="S24" i="16"/>
  <c r="T24" i="16"/>
  <c r="U24" i="16"/>
  <c r="W24" i="16"/>
  <c r="X24" i="16"/>
  <c r="Y24" i="16"/>
  <c r="Z24" i="16"/>
  <c r="AA24" i="16"/>
  <c r="AB24" i="16"/>
  <c r="AC24" i="16"/>
  <c r="AD24" i="16"/>
  <c r="AE24" i="16"/>
  <c r="AF24" i="16"/>
  <c r="AG24" i="16"/>
  <c r="AH24" i="16"/>
  <c r="AI24" i="16"/>
  <c r="AJ24" i="16"/>
  <c r="AK24" i="16"/>
  <c r="AL24" i="16"/>
  <c r="AM24" i="16"/>
  <c r="AN24" i="16"/>
  <c r="AO24" i="16"/>
  <c r="AP24" i="16"/>
  <c r="AQ24" i="16"/>
  <c r="AR24" i="16"/>
  <c r="AS24" i="16"/>
  <c r="AT24" i="16"/>
  <c r="AU24" i="16"/>
  <c r="AV24" i="16"/>
  <c r="AW24" i="16"/>
  <c r="AX24" i="16"/>
  <c r="AZ24" i="16"/>
  <c r="BA24" i="16"/>
  <c r="BB24" i="16"/>
  <c r="BC24" i="16"/>
  <c r="BD24" i="16"/>
  <c r="BE24" i="16"/>
  <c r="BF24" i="16"/>
  <c r="BG24" i="16"/>
  <c r="BH24" i="16"/>
  <c r="BI24" i="16"/>
  <c r="BJ24" i="16"/>
  <c r="BK24" i="16"/>
  <c r="BL24" i="16"/>
  <c r="BM24" i="16"/>
  <c r="BN24" i="16"/>
  <c r="BO24" i="16"/>
  <c r="BP24" i="16"/>
  <c r="BQ24" i="16"/>
  <c r="BR24" i="16"/>
  <c r="BS24" i="16"/>
  <c r="BT24" i="16"/>
  <c r="BU24" i="16"/>
  <c r="BV24" i="16"/>
  <c r="BW24" i="16"/>
  <c r="BX24" i="16"/>
  <c r="BY24" i="16"/>
  <c r="BZ24" i="16"/>
  <c r="CA24" i="16"/>
  <c r="CB24" i="16"/>
  <c r="CC24" i="16"/>
  <c r="CD24" i="16"/>
  <c r="CE24" i="16"/>
  <c r="CF24" i="16"/>
  <c r="CG24" i="16"/>
  <c r="CH24" i="16"/>
  <c r="CI24" i="16"/>
  <c r="CJ24" i="16"/>
  <c r="CK24" i="16"/>
  <c r="CL24" i="16"/>
  <c r="CM24" i="16"/>
  <c r="CN24" i="16"/>
  <c r="CO24" i="16"/>
  <c r="CP24" i="16"/>
  <c r="CQ24" i="16"/>
  <c r="CR24" i="16"/>
  <c r="CS24" i="16"/>
  <c r="CT24" i="16"/>
  <c r="CU24" i="16"/>
  <c r="CV24" i="16"/>
  <c r="CW24" i="16"/>
  <c r="CX24" i="16"/>
  <c r="CY24" i="16"/>
  <c r="CZ24" i="16"/>
  <c r="DA24" i="16"/>
  <c r="DB24" i="16"/>
  <c r="DC24" i="16"/>
  <c r="DD24" i="16"/>
  <c r="DE24" i="16"/>
  <c r="DF24" i="16"/>
  <c r="DG24" i="16"/>
  <c r="DH24" i="16"/>
  <c r="DI24" i="16"/>
  <c r="DJ24" i="16"/>
  <c r="G25" i="16"/>
  <c r="H25" i="16"/>
  <c r="I25" i="16"/>
  <c r="J25" i="16"/>
  <c r="K25" i="16"/>
  <c r="L25" i="16"/>
  <c r="M25" i="16"/>
  <c r="N25" i="16"/>
  <c r="O25" i="16"/>
  <c r="P25" i="16"/>
  <c r="Q25" i="16"/>
  <c r="R25" i="16"/>
  <c r="S25" i="16"/>
  <c r="T25" i="16"/>
  <c r="U25" i="16"/>
  <c r="W25" i="16"/>
  <c r="X25" i="16"/>
  <c r="Y25" i="16"/>
  <c r="Z25" i="16"/>
  <c r="AA25" i="16"/>
  <c r="AB25" i="16"/>
  <c r="AC25" i="16"/>
  <c r="AD25" i="16"/>
  <c r="AE25" i="16"/>
  <c r="AF25" i="16"/>
  <c r="AG25" i="16"/>
  <c r="AH25" i="16"/>
  <c r="AI25" i="16"/>
  <c r="AJ25" i="16"/>
  <c r="AK25" i="16"/>
  <c r="AL25" i="16"/>
  <c r="AM25" i="16"/>
  <c r="AN25" i="16"/>
  <c r="AO25" i="16"/>
  <c r="AP25" i="16"/>
  <c r="AQ25" i="16"/>
  <c r="AR25" i="16"/>
  <c r="AS25" i="16"/>
  <c r="AT25" i="16"/>
  <c r="AU25" i="16"/>
  <c r="AV25" i="16"/>
  <c r="AW25" i="16"/>
  <c r="AX25" i="16"/>
  <c r="AZ25" i="16"/>
  <c r="BA25" i="16"/>
  <c r="BB25" i="16"/>
  <c r="BC25" i="16"/>
  <c r="BD25" i="16"/>
  <c r="BE25" i="16"/>
  <c r="BF25" i="16"/>
  <c r="BG25" i="16"/>
  <c r="BH25" i="16"/>
  <c r="BI25" i="16"/>
  <c r="BJ25" i="16"/>
  <c r="BK25" i="16"/>
  <c r="BL25" i="16"/>
  <c r="BM25" i="16"/>
  <c r="BN25" i="16"/>
  <c r="BO25" i="16"/>
  <c r="BP25" i="16"/>
  <c r="BQ25" i="16"/>
  <c r="BR25" i="16"/>
  <c r="BS25" i="16"/>
  <c r="BT25" i="16"/>
  <c r="BU25" i="16"/>
  <c r="BV25" i="16"/>
  <c r="BW25" i="16"/>
  <c r="BX25" i="16"/>
  <c r="BY25" i="16"/>
  <c r="BZ25" i="16"/>
  <c r="CA25" i="16"/>
  <c r="CB25" i="16"/>
  <c r="CC25" i="16"/>
  <c r="CD25" i="16"/>
  <c r="CE25" i="16"/>
  <c r="CF25" i="16"/>
  <c r="CG25" i="16"/>
  <c r="CH25" i="16"/>
  <c r="CI25" i="16"/>
  <c r="CJ25" i="16"/>
  <c r="CK25" i="16"/>
  <c r="CL25" i="16"/>
  <c r="CM25" i="16"/>
  <c r="CN25" i="16"/>
  <c r="CO25" i="16"/>
  <c r="CP25" i="16"/>
  <c r="CQ25" i="16"/>
  <c r="CR25" i="16"/>
  <c r="CS25" i="16"/>
  <c r="CT25" i="16"/>
  <c r="CU25" i="16"/>
  <c r="CV25" i="16"/>
  <c r="CW25" i="16"/>
  <c r="CX25" i="16"/>
  <c r="CY25" i="16"/>
  <c r="CZ25" i="16"/>
  <c r="DA25" i="16"/>
  <c r="DB25" i="16"/>
  <c r="DC25" i="16"/>
  <c r="DD25" i="16"/>
  <c r="DE25" i="16"/>
  <c r="DF25" i="16"/>
  <c r="DG25" i="16"/>
  <c r="DH25" i="16"/>
  <c r="DI25" i="16"/>
  <c r="DJ25" i="16"/>
  <c r="G26" i="16"/>
  <c r="H26" i="16"/>
  <c r="I26" i="16"/>
  <c r="J26" i="16"/>
  <c r="K26" i="16"/>
  <c r="L26" i="16"/>
  <c r="M26" i="16"/>
  <c r="N26" i="16"/>
  <c r="O26" i="16"/>
  <c r="P26" i="16"/>
  <c r="Q26" i="16"/>
  <c r="R26" i="16"/>
  <c r="S26" i="16"/>
  <c r="T26" i="16"/>
  <c r="U26" i="16"/>
  <c r="W26" i="16"/>
  <c r="X26" i="16"/>
  <c r="Y26" i="16"/>
  <c r="Z26" i="16"/>
  <c r="AA26" i="16"/>
  <c r="AB26" i="16"/>
  <c r="AC26" i="16"/>
  <c r="AD26" i="16"/>
  <c r="AE26" i="16"/>
  <c r="AF26" i="16"/>
  <c r="AG26" i="16"/>
  <c r="AH26" i="16"/>
  <c r="AI26" i="16"/>
  <c r="AJ26" i="16"/>
  <c r="AK26" i="16"/>
  <c r="AL26" i="16"/>
  <c r="AM26" i="16"/>
  <c r="AN26" i="16"/>
  <c r="AO26" i="16"/>
  <c r="AP26" i="16"/>
  <c r="AQ26" i="16"/>
  <c r="AR26" i="16"/>
  <c r="AS26" i="16"/>
  <c r="AT26" i="16"/>
  <c r="AU26" i="16"/>
  <c r="AV26" i="16"/>
  <c r="AW26" i="16"/>
  <c r="AX26" i="16"/>
  <c r="AZ26" i="16"/>
  <c r="BA26" i="16"/>
  <c r="BB26" i="16"/>
  <c r="BC26" i="16"/>
  <c r="BD26" i="16"/>
  <c r="BE26" i="16"/>
  <c r="BF26" i="16"/>
  <c r="BG26" i="16"/>
  <c r="BH26" i="16"/>
  <c r="BI26" i="16"/>
  <c r="BJ26" i="16"/>
  <c r="BK26" i="16"/>
  <c r="BL26" i="16"/>
  <c r="BM26" i="16"/>
  <c r="BN26" i="16"/>
  <c r="BO26" i="16"/>
  <c r="BP26" i="16"/>
  <c r="BQ26" i="16"/>
  <c r="BR26" i="16"/>
  <c r="BS26" i="16"/>
  <c r="BT26" i="16"/>
  <c r="BU26" i="16"/>
  <c r="BV26" i="16"/>
  <c r="BW26" i="16"/>
  <c r="BX26" i="16"/>
  <c r="BY26" i="16"/>
  <c r="BZ26" i="16"/>
  <c r="CA26" i="16"/>
  <c r="CB26" i="16"/>
  <c r="CC26" i="16"/>
  <c r="CD26" i="16"/>
  <c r="CE26" i="16"/>
  <c r="CF26" i="16"/>
  <c r="CG26" i="16"/>
  <c r="CH26" i="16"/>
  <c r="CI26" i="16"/>
  <c r="CJ26" i="16"/>
  <c r="CK26" i="16"/>
  <c r="CL26" i="16"/>
  <c r="CM26" i="16"/>
  <c r="CN26" i="16"/>
  <c r="CO26" i="16"/>
  <c r="CP26" i="16"/>
  <c r="CQ26" i="16"/>
  <c r="CR26" i="16"/>
  <c r="CS26" i="16"/>
  <c r="CT26" i="16"/>
  <c r="CU26" i="16"/>
  <c r="CV26" i="16"/>
  <c r="CW26" i="16"/>
  <c r="CX26" i="16"/>
  <c r="CY26" i="16"/>
  <c r="CZ26" i="16"/>
  <c r="DA26" i="16"/>
  <c r="DB26" i="16"/>
  <c r="DC26" i="16"/>
  <c r="DD26" i="16"/>
  <c r="DE26" i="16"/>
  <c r="DF26" i="16"/>
  <c r="DG26" i="16"/>
  <c r="DH26" i="16"/>
  <c r="DI26" i="16"/>
  <c r="DJ26" i="16"/>
  <c r="G27" i="16"/>
  <c r="H27" i="16"/>
  <c r="I27" i="16"/>
  <c r="J27" i="16"/>
  <c r="K27" i="16"/>
  <c r="L27" i="16"/>
  <c r="M27" i="16"/>
  <c r="N27" i="16"/>
  <c r="O27" i="16"/>
  <c r="P27" i="16"/>
  <c r="Q27" i="16"/>
  <c r="R27" i="16"/>
  <c r="S27" i="16"/>
  <c r="T27" i="16"/>
  <c r="U27" i="16"/>
  <c r="W27" i="16"/>
  <c r="X27" i="16"/>
  <c r="Y27" i="16"/>
  <c r="Z27" i="16"/>
  <c r="AA27" i="16"/>
  <c r="AB27" i="16"/>
  <c r="AC27" i="16"/>
  <c r="AD27" i="16"/>
  <c r="AE27" i="16"/>
  <c r="AF27" i="16"/>
  <c r="AG27" i="16"/>
  <c r="AH27" i="16"/>
  <c r="AI27" i="16"/>
  <c r="AJ27" i="16"/>
  <c r="AK27" i="16"/>
  <c r="AL27" i="16"/>
  <c r="AM27" i="16"/>
  <c r="AN27" i="16"/>
  <c r="AO27" i="16"/>
  <c r="AP27" i="16"/>
  <c r="AQ27" i="16"/>
  <c r="AR27" i="16"/>
  <c r="AS27" i="16"/>
  <c r="AT27" i="16"/>
  <c r="AU27" i="16"/>
  <c r="AV27" i="16"/>
  <c r="AW27" i="16"/>
  <c r="AX27" i="16"/>
  <c r="AZ27" i="16"/>
  <c r="BA27" i="16"/>
  <c r="BB27" i="16"/>
  <c r="BC27" i="16"/>
  <c r="BD27" i="16"/>
  <c r="BE27" i="16"/>
  <c r="BF27" i="16"/>
  <c r="BG27" i="16"/>
  <c r="BH27" i="16"/>
  <c r="BI27" i="16"/>
  <c r="BJ27" i="16"/>
  <c r="BK27" i="16"/>
  <c r="BL27" i="16"/>
  <c r="BM27" i="16"/>
  <c r="BN27" i="16"/>
  <c r="BO27" i="16"/>
  <c r="BP27" i="16"/>
  <c r="BQ27" i="16"/>
  <c r="BR27" i="16"/>
  <c r="BS27" i="16"/>
  <c r="BT27" i="16"/>
  <c r="BU27" i="16"/>
  <c r="BV27" i="16"/>
  <c r="BW27" i="16"/>
  <c r="BX27" i="16"/>
  <c r="BY27" i="16"/>
  <c r="BZ27" i="16"/>
  <c r="CA27" i="16"/>
  <c r="CB27" i="16"/>
  <c r="CC27" i="16"/>
  <c r="CD27" i="16"/>
  <c r="CE27" i="16"/>
  <c r="CF27" i="16"/>
  <c r="CG27" i="16"/>
  <c r="CH27" i="16"/>
  <c r="CI27" i="16"/>
  <c r="CJ27" i="16"/>
  <c r="CK27" i="16"/>
  <c r="CL27" i="16"/>
  <c r="CM27" i="16"/>
  <c r="CN27" i="16"/>
  <c r="CO27" i="16"/>
  <c r="CP27" i="16"/>
  <c r="CQ27" i="16"/>
  <c r="CR27" i="16"/>
  <c r="CS27" i="16"/>
  <c r="CT27" i="16"/>
  <c r="CU27" i="16"/>
  <c r="CV27" i="16"/>
  <c r="CW27" i="16"/>
  <c r="CX27" i="16"/>
  <c r="CY27" i="16"/>
  <c r="CZ27" i="16"/>
  <c r="DA27" i="16"/>
  <c r="DB27" i="16"/>
  <c r="DC27" i="16"/>
  <c r="DD27" i="16"/>
  <c r="DE27" i="16"/>
  <c r="DF27" i="16"/>
  <c r="DG27" i="16"/>
  <c r="DH27" i="16"/>
  <c r="DI27" i="16"/>
  <c r="DJ27" i="16"/>
  <c r="G28" i="16"/>
  <c r="H28" i="16"/>
  <c r="I28" i="16"/>
  <c r="J28" i="16"/>
  <c r="K28" i="16"/>
  <c r="L28" i="16"/>
  <c r="M28" i="16"/>
  <c r="N28" i="16"/>
  <c r="O28" i="16"/>
  <c r="P28" i="16"/>
  <c r="Q28" i="16"/>
  <c r="R28" i="16"/>
  <c r="S28" i="16"/>
  <c r="T28" i="16"/>
  <c r="U28" i="16"/>
  <c r="W28" i="16"/>
  <c r="X28" i="16"/>
  <c r="Y28" i="16"/>
  <c r="Z28" i="16"/>
  <c r="AA28" i="16"/>
  <c r="AB28" i="16"/>
  <c r="AC28" i="16"/>
  <c r="AD28" i="16"/>
  <c r="AE28" i="16"/>
  <c r="AF28" i="16"/>
  <c r="AG28" i="16"/>
  <c r="AH28" i="16"/>
  <c r="AI28" i="16"/>
  <c r="AJ28" i="16"/>
  <c r="AK28" i="16"/>
  <c r="AL28" i="16"/>
  <c r="AM28" i="16"/>
  <c r="AN28" i="16"/>
  <c r="AO28" i="16"/>
  <c r="AP28" i="16"/>
  <c r="AQ28" i="16"/>
  <c r="AR28" i="16"/>
  <c r="AS28" i="16"/>
  <c r="AT28" i="16"/>
  <c r="AU28" i="16"/>
  <c r="AV28" i="16"/>
  <c r="AW28" i="16"/>
  <c r="AX28" i="16"/>
  <c r="AZ28" i="16"/>
  <c r="BA28" i="16"/>
  <c r="BB28" i="16"/>
  <c r="BC28" i="16"/>
  <c r="BD28" i="16"/>
  <c r="BE28" i="16"/>
  <c r="BF28" i="16"/>
  <c r="BG28" i="16"/>
  <c r="BH28" i="16"/>
  <c r="BI28" i="16"/>
  <c r="BJ28" i="16"/>
  <c r="BK28" i="16"/>
  <c r="BL28" i="16"/>
  <c r="BM28" i="16"/>
  <c r="BN28" i="16"/>
  <c r="BO28" i="16"/>
  <c r="BP28" i="16"/>
  <c r="BQ28" i="16"/>
  <c r="BR28" i="16"/>
  <c r="BS28" i="16"/>
  <c r="BT28" i="16"/>
  <c r="BU28" i="16"/>
  <c r="BV28" i="16"/>
  <c r="BW28" i="16"/>
  <c r="BX28" i="16"/>
  <c r="BY28" i="16"/>
  <c r="BZ28" i="16"/>
  <c r="CA28" i="16"/>
  <c r="CB28" i="16"/>
  <c r="CC28" i="16"/>
  <c r="CD28" i="16"/>
  <c r="CE28" i="16"/>
  <c r="CF28" i="16"/>
  <c r="CG28" i="16"/>
  <c r="CH28" i="16"/>
  <c r="CI28" i="16"/>
  <c r="CJ28" i="16"/>
  <c r="CK28" i="16"/>
  <c r="CL28" i="16"/>
  <c r="CM28" i="16"/>
  <c r="CN28" i="16"/>
  <c r="CO28" i="16"/>
  <c r="CP28" i="16"/>
  <c r="CQ28" i="16"/>
  <c r="CR28" i="16"/>
  <c r="CS28" i="16"/>
  <c r="CT28" i="16"/>
  <c r="CU28" i="16"/>
  <c r="CV28" i="16"/>
  <c r="CW28" i="16"/>
  <c r="CX28" i="16"/>
  <c r="CY28" i="16"/>
  <c r="CZ28" i="16"/>
  <c r="DA28" i="16"/>
  <c r="DB28" i="16"/>
  <c r="DC28" i="16"/>
  <c r="DD28" i="16"/>
  <c r="DE28" i="16"/>
  <c r="DF28" i="16"/>
  <c r="DG28" i="16"/>
  <c r="DH28" i="16"/>
  <c r="DI28" i="16"/>
  <c r="DJ28" i="16"/>
  <c r="G29" i="16"/>
  <c r="H29" i="16"/>
  <c r="I29" i="16"/>
  <c r="J29" i="16"/>
  <c r="K29" i="16"/>
  <c r="L29" i="16"/>
  <c r="M29" i="16"/>
  <c r="N29" i="16"/>
  <c r="O29" i="16"/>
  <c r="P29" i="16"/>
  <c r="Q29" i="16"/>
  <c r="R29" i="16"/>
  <c r="S29" i="16"/>
  <c r="T29" i="16"/>
  <c r="U29" i="16"/>
  <c r="W29" i="16"/>
  <c r="X29" i="16"/>
  <c r="Y29" i="16"/>
  <c r="Z29" i="16"/>
  <c r="AA29" i="16"/>
  <c r="AB29" i="16"/>
  <c r="AC29" i="16"/>
  <c r="AD29" i="16"/>
  <c r="AE29" i="16"/>
  <c r="AF29" i="16"/>
  <c r="AG29" i="16"/>
  <c r="AH29" i="16"/>
  <c r="AI29" i="16"/>
  <c r="AJ29" i="16"/>
  <c r="AK29" i="16"/>
  <c r="AL29" i="16"/>
  <c r="AM29" i="16"/>
  <c r="AN29" i="16"/>
  <c r="AO29" i="16"/>
  <c r="AP29" i="16"/>
  <c r="AQ29" i="16"/>
  <c r="AR29" i="16"/>
  <c r="AS29" i="16"/>
  <c r="AT29" i="16"/>
  <c r="AU29" i="16"/>
  <c r="AV29" i="16"/>
  <c r="AW29" i="16"/>
  <c r="AX29" i="16"/>
  <c r="AZ29" i="16"/>
  <c r="BA29" i="16"/>
  <c r="BB29" i="16"/>
  <c r="BC29" i="16"/>
  <c r="BD29" i="16"/>
  <c r="BE29" i="16"/>
  <c r="BF29" i="16"/>
  <c r="BG29" i="16"/>
  <c r="BH29" i="16"/>
  <c r="BI29" i="16"/>
  <c r="BJ29" i="16"/>
  <c r="BK29" i="16"/>
  <c r="BL29" i="16"/>
  <c r="BM29" i="16"/>
  <c r="BN29" i="16"/>
  <c r="BO29" i="16"/>
  <c r="BP29" i="16"/>
  <c r="BQ29" i="16"/>
  <c r="BR29" i="16"/>
  <c r="BS29" i="16"/>
  <c r="BT29" i="16"/>
  <c r="BU29" i="16"/>
  <c r="BV29" i="16"/>
  <c r="BW29" i="16"/>
  <c r="BX29" i="16"/>
  <c r="BY29" i="16"/>
  <c r="BZ29" i="16"/>
  <c r="CA29" i="16"/>
  <c r="CB29" i="16"/>
  <c r="CC29" i="16"/>
  <c r="CD29" i="16"/>
  <c r="CE29" i="16"/>
  <c r="CF29" i="16"/>
  <c r="CG29" i="16"/>
  <c r="CH29" i="16"/>
  <c r="CI29" i="16"/>
  <c r="CJ29" i="16"/>
  <c r="CK29" i="16"/>
  <c r="CL29" i="16"/>
  <c r="CM29" i="16"/>
  <c r="CN29" i="16"/>
  <c r="CO29" i="16"/>
  <c r="CP29" i="16"/>
  <c r="CQ29" i="16"/>
  <c r="CR29" i="16"/>
  <c r="CS29" i="16"/>
  <c r="CT29" i="16"/>
  <c r="CU29" i="16"/>
  <c r="CV29" i="16"/>
  <c r="CW29" i="16"/>
  <c r="CX29" i="16"/>
  <c r="CY29" i="16"/>
  <c r="CZ29" i="16"/>
  <c r="DA29" i="16"/>
  <c r="DB29" i="16"/>
  <c r="DC29" i="16"/>
  <c r="DD29" i="16"/>
  <c r="DE29" i="16"/>
  <c r="DF29" i="16"/>
  <c r="DG29" i="16"/>
  <c r="DH29" i="16"/>
  <c r="DI29" i="16"/>
  <c r="DJ29" i="16"/>
  <c r="G30" i="16"/>
  <c r="H30" i="16"/>
  <c r="I30" i="16"/>
  <c r="J30" i="16"/>
  <c r="K30" i="16"/>
  <c r="L30" i="16"/>
  <c r="M30" i="16"/>
  <c r="N30" i="16"/>
  <c r="O30" i="16"/>
  <c r="P30" i="16"/>
  <c r="Q30" i="16"/>
  <c r="R30" i="16"/>
  <c r="S30" i="16"/>
  <c r="T30" i="16"/>
  <c r="U30" i="16"/>
  <c r="W30" i="16"/>
  <c r="X30" i="16"/>
  <c r="Y30" i="16"/>
  <c r="Z30" i="16"/>
  <c r="AA30" i="16"/>
  <c r="AB30" i="16"/>
  <c r="AC30" i="16"/>
  <c r="AD30" i="16"/>
  <c r="AE30" i="16"/>
  <c r="AF30" i="16"/>
  <c r="AG30" i="16"/>
  <c r="AH30" i="16"/>
  <c r="AI30" i="16"/>
  <c r="AJ30" i="16"/>
  <c r="AK30" i="16"/>
  <c r="AL30" i="16"/>
  <c r="AM30" i="16"/>
  <c r="AN30" i="16"/>
  <c r="AO30" i="16"/>
  <c r="AP30" i="16"/>
  <c r="AQ30" i="16"/>
  <c r="AR30" i="16"/>
  <c r="AS30" i="16"/>
  <c r="AT30" i="16"/>
  <c r="AU30" i="16"/>
  <c r="AV30" i="16"/>
  <c r="AW30" i="16"/>
  <c r="AX30" i="16"/>
  <c r="AZ30" i="16"/>
  <c r="BA30" i="16"/>
  <c r="BB30" i="16"/>
  <c r="BC30" i="16"/>
  <c r="BD30" i="16"/>
  <c r="BE30" i="16"/>
  <c r="BF30" i="16"/>
  <c r="BG30" i="16"/>
  <c r="BH30" i="16"/>
  <c r="BI30" i="16"/>
  <c r="BJ30" i="16"/>
  <c r="BK30" i="16"/>
  <c r="BL30" i="16"/>
  <c r="BM30" i="16"/>
  <c r="BN30" i="16"/>
  <c r="BO30" i="16"/>
  <c r="BP30" i="16"/>
  <c r="BQ30" i="16"/>
  <c r="BR30" i="16"/>
  <c r="BS30" i="16"/>
  <c r="BT30" i="16"/>
  <c r="BU30" i="16"/>
  <c r="BV30" i="16"/>
  <c r="BW30" i="16"/>
  <c r="BX30" i="16"/>
  <c r="BY30" i="16"/>
  <c r="BZ30" i="16"/>
  <c r="CA30" i="16"/>
  <c r="CB30" i="16"/>
  <c r="CC30" i="16"/>
  <c r="CD30" i="16"/>
  <c r="CE30" i="16"/>
  <c r="CF30" i="16"/>
  <c r="CG30" i="16"/>
  <c r="CH30" i="16"/>
  <c r="CI30" i="16"/>
  <c r="CJ30" i="16"/>
  <c r="CK30" i="16"/>
  <c r="CL30" i="16"/>
  <c r="CM30" i="16"/>
  <c r="CN30" i="16"/>
  <c r="CO30" i="16"/>
  <c r="CP30" i="16"/>
  <c r="CQ30" i="16"/>
  <c r="CR30" i="16"/>
  <c r="CS30" i="16"/>
  <c r="CT30" i="16"/>
  <c r="CU30" i="16"/>
  <c r="CV30" i="16"/>
  <c r="CW30" i="16"/>
  <c r="CX30" i="16"/>
  <c r="CY30" i="16"/>
  <c r="CZ30" i="16"/>
  <c r="DA30" i="16"/>
  <c r="DB30" i="16"/>
  <c r="DC30" i="16"/>
  <c r="DD30" i="16"/>
  <c r="DE30" i="16"/>
  <c r="DF30" i="16"/>
  <c r="DG30" i="16"/>
  <c r="DH30" i="16"/>
  <c r="DI30" i="16"/>
  <c r="DJ30" i="16"/>
  <c r="G31" i="16"/>
  <c r="H31" i="16"/>
  <c r="I31" i="16"/>
  <c r="J31" i="16"/>
  <c r="K31" i="16"/>
  <c r="L31" i="16"/>
  <c r="M31" i="16"/>
  <c r="N31" i="16"/>
  <c r="O31" i="16"/>
  <c r="P31" i="16"/>
  <c r="Q31" i="16"/>
  <c r="R31" i="16"/>
  <c r="S31" i="16"/>
  <c r="T31" i="16"/>
  <c r="U31" i="16"/>
  <c r="W31" i="16"/>
  <c r="X31" i="16"/>
  <c r="Y31" i="16"/>
  <c r="Z31" i="16"/>
  <c r="AA31" i="16"/>
  <c r="AB31" i="16"/>
  <c r="AC31" i="16"/>
  <c r="AD31" i="16"/>
  <c r="AE31" i="16"/>
  <c r="AF31" i="16"/>
  <c r="AG31" i="16"/>
  <c r="AH31" i="16"/>
  <c r="AI31" i="16"/>
  <c r="AJ31" i="16"/>
  <c r="AK31" i="16"/>
  <c r="AL31" i="16"/>
  <c r="AM31" i="16"/>
  <c r="AN31" i="16"/>
  <c r="AO31" i="16"/>
  <c r="AP31" i="16"/>
  <c r="AQ31" i="16"/>
  <c r="AR31" i="16"/>
  <c r="AS31" i="16"/>
  <c r="AT31" i="16"/>
  <c r="AU31" i="16"/>
  <c r="AV31" i="16"/>
  <c r="AW31" i="16"/>
  <c r="AX31" i="16"/>
  <c r="AZ31" i="16"/>
  <c r="BA31" i="16"/>
  <c r="BB31" i="16"/>
  <c r="BC31" i="16"/>
  <c r="BD31" i="16"/>
  <c r="BE31" i="16"/>
  <c r="BF31" i="16"/>
  <c r="BG31" i="16"/>
  <c r="BH31" i="16"/>
  <c r="BI31" i="16"/>
  <c r="BJ31" i="16"/>
  <c r="BK31" i="16"/>
  <c r="BL31" i="16"/>
  <c r="BM31" i="16"/>
  <c r="BN31" i="16"/>
  <c r="BO31" i="16"/>
  <c r="BP31" i="16"/>
  <c r="BQ31" i="16"/>
  <c r="BR31" i="16"/>
  <c r="BS31" i="16"/>
  <c r="BT31" i="16"/>
  <c r="BU31" i="16"/>
  <c r="BV31" i="16"/>
  <c r="BW31" i="16"/>
  <c r="BX31" i="16"/>
  <c r="BY31" i="16"/>
  <c r="BZ31" i="16"/>
  <c r="CA31" i="16"/>
  <c r="CB31" i="16"/>
  <c r="CC31" i="16"/>
  <c r="CD31" i="16"/>
  <c r="CE31" i="16"/>
  <c r="CF31" i="16"/>
  <c r="CG31" i="16"/>
  <c r="CH31" i="16"/>
  <c r="CI31" i="16"/>
  <c r="CJ31" i="16"/>
  <c r="CK31" i="16"/>
  <c r="CL31" i="16"/>
  <c r="CM31" i="16"/>
  <c r="CN31" i="16"/>
  <c r="CO31" i="16"/>
  <c r="CP31" i="16"/>
  <c r="CQ31" i="16"/>
  <c r="CR31" i="16"/>
  <c r="CS31" i="16"/>
  <c r="CT31" i="16"/>
  <c r="CU31" i="16"/>
  <c r="CV31" i="16"/>
  <c r="CW31" i="16"/>
  <c r="CX31" i="16"/>
  <c r="CY31" i="16"/>
  <c r="CZ31" i="16"/>
  <c r="DA31" i="16"/>
  <c r="DB31" i="16"/>
  <c r="DC31" i="16"/>
  <c r="DD31" i="16"/>
  <c r="DE31" i="16"/>
  <c r="DF31" i="16"/>
  <c r="DG31" i="16"/>
  <c r="DH31" i="16"/>
  <c r="DI31" i="16"/>
  <c r="DJ31" i="16"/>
  <c r="G32" i="16"/>
  <c r="H32" i="16"/>
  <c r="I32" i="16"/>
  <c r="J32" i="16"/>
  <c r="K32" i="16"/>
  <c r="L32" i="16"/>
  <c r="M32" i="16"/>
  <c r="N32" i="16"/>
  <c r="O32" i="16"/>
  <c r="P32" i="16"/>
  <c r="Q32" i="16"/>
  <c r="R32" i="16"/>
  <c r="S32" i="16"/>
  <c r="T32" i="16"/>
  <c r="U32" i="16"/>
  <c r="W32" i="16"/>
  <c r="X32" i="16"/>
  <c r="Y32" i="16"/>
  <c r="Z32" i="16"/>
  <c r="AA32" i="16"/>
  <c r="AB32" i="16"/>
  <c r="AC32" i="16"/>
  <c r="AD32" i="16"/>
  <c r="AE32" i="16"/>
  <c r="AF32" i="16"/>
  <c r="AG32" i="16"/>
  <c r="AH32" i="16"/>
  <c r="AI32" i="16"/>
  <c r="AJ32" i="16"/>
  <c r="AK32" i="16"/>
  <c r="AL32" i="16"/>
  <c r="AM32" i="16"/>
  <c r="AN32" i="16"/>
  <c r="AO32" i="16"/>
  <c r="AP32" i="16"/>
  <c r="AQ32" i="16"/>
  <c r="AR32" i="16"/>
  <c r="AS32" i="16"/>
  <c r="AT32" i="16"/>
  <c r="AU32" i="16"/>
  <c r="AV32" i="16"/>
  <c r="AW32" i="16"/>
  <c r="AX32" i="16"/>
  <c r="AZ32" i="16"/>
  <c r="BA32" i="16"/>
  <c r="BB32" i="16"/>
  <c r="BC32" i="16"/>
  <c r="BD32" i="16"/>
  <c r="BE32" i="16"/>
  <c r="BF32" i="16"/>
  <c r="BG32" i="16"/>
  <c r="BH32" i="16"/>
  <c r="BI32" i="16"/>
  <c r="BJ32" i="16"/>
  <c r="BK32" i="16"/>
  <c r="BL32" i="16"/>
  <c r="BM32" i="16"/>
  <c r="BN32" i="16"/>
  <c r="BO32" i="16"/>
  <c r="BP32" i="16"/>
  <c r="BQ32" i="16"/>
  <c r="BR32" i="16"/>
  <c r="BS32" i="16"/>
  <c r="BT32" i="16"/>
  <c r="BU32" i="16"/>
  <c r="BV32" i="16"/>
  <c r="BW32" i="16"/>
  <c r="BX32" i="16"/>
  <c r="BY32" i="16"/>
  <c r="BZ32" i="16"/>
  <c r="CA32" i="16"/>
  <c r="CB32" i="16"/>
  <c r="CC32" i="16"/>
  <c r="CD32" i="16"/>
  <c r="CE32" i="16"/>
  <c r="CF32" i="16"/>
  <c r="CG32" i="16"/>
  <c r="CH32" i="16"/>
  <c r="CI32" i="16"/>
  <c r="CJ32" i="16"/>
  <c r="CK32" i="16"/>
  <c r="CL32" i="16"/>
  <c r="CM32" i="16"/>
  <c r="CN32" i="16"/>
  <c r="CO32" i="16"/>
  <c r="CP32" i="16"/>
  <c r="CQ32" i="16"/>
  <c r="CR32" i="16"/>
  <c r="CS32" i="16"/>
  <c r="CT32" i="16"/>
  <c r="CU32" i="16"/>
  <c r="CV32" i="16"/>
  <c r="CW32" i="16"/>
  <c r="CX32" i="16"/>
  <c r="CY32" i="16"/>
  <c r="CZ32" i="16"/>
  <c r="DA32" i="16"/>
  <c r="DB32" i="16"/>
  <c r="DC32" i="16"/>
  <c r="DD32" i="16"/>
  <c r="DE32" i="16"/>
  <c r="DF32" i="16"/>
  <c r="DG32" i="16"/>
  <c r="DH32" i="16"/>
  <c r="DI32" i="16"/>
  <c r="DJ32" i="16"/>
  <c r="G33" i="16"/>
  <c r="H33" i="16"/>
  <c r="I33" i="16"/>
  <c r="J33" i="16"/>
  <c r="K33" i="16"/>
  <c r="L33" i="16"/>
  <c r="M33" i="16"/>
  <c r="N33" i="16"/>
  <c r="O33" i="16"/>
  <c r="P33" i="16"/>
  <c r="Q33" i="16"/>
  <c r="R33" i="16"/>
  <c r="S33" i="16"/>
  <c r="T33" i="16"/>
  <c r="U33" i="16"/>
  <c r="W33" i="16"/>
  <c r="X33" i="16"/>
  <c r="Y33" i="16"/>
  <c r="Z33" i="16"/>
  <c r="AA33" i="16"/>
  <c r="AB33" i="16"/>
  <c r="AC33" i="16"/>
  <c r="AD33" i="16"/>
  <c r="AE33" i="16"/>
  <c r="AF33" i="16"/>
  <c r="AG33" i="16"/>
  <c r="AH33" i="16"/>
  <c r="AI33" i="16"/>
  <c r="AJ33" i="16"/>
  <c r="AK33" i="16"/>
  <c r="AL33" i="16"/>
  <c r="AM33" i="16"/>
  <c r="AN33" i="16"/>
  <c r="AO33" i="16"/>
  <c r="AP33" i="16"/>
  <c r="AQ33" i="16"/>
  <c r="AR33" i="16"/>
  <c r="AS33" i="16"/>
  <c r="AT33" i="16"/>
  <c r="AU33" i="16"/>
  <c r="AV33" i="16"/>
  <c r="AW33" i="16"/>
  <c r="AX33" i="16"/>
  <c r="AZ33" i="16"/>
  <c r="BA33" i="16"/>
  <c r="BB33" i="16"/>
  <c r="BC33" i="16"/>
  <c r="BD33" i="16"/>
  <c r="BE33" i="16"/>
  <c r="BF33" i="16"/>
  <c r="BG33" i="16"/>
  <c r="BH33" i="16"/>
  <c r="BI33" i="16"/>
  <c r="BJ33" i="16"/>
  <c r="BK33" i="16"/>
  <c r="BL33" i="16"/>
  <c r="BM33" i="16"/>
  <c r="BN33" i="16"/>
  <c r="BO33" i="16"/>
  <c r="BP33" i="16"/>
  <c r="BQ33" i="16"/>
  <c r="BR33" i="16"/>
  <c r="BS33" i="16"/>
  <c r="BT33" i="16"/>
  <c r="BU33" i="16"/>
  <c r="BV33" i="16"/>
  <c r="BW33" i="16"/>
  <c r="BX33" i="16"/>
  <c r="BY33" i="16"/>
  <c r="BZ33" i="16"/>
  <c r="CA33" i="16"/>
  <c r="CB33" i="16"/>
  <c r="CC33" i="16"/>
  <c r="CD33" i="16"/>
  <c r="CE33" i="16"/>
  <c r="CF33" i="16"/>
  <c r="CG33" i="16"/>
  <c r="CH33" i="16"/>
  <c r="CI33" i="16"/>
  <c r="CJ33" i="16"/>
  <c r="CK33" i="16"/>
  <c r="CL33" i="16"/>
  <c r="CM33" i="16"/>
  <c r="CN33" i="16"/>
  <c r="CO33" i="16"/>
  <c r="CP33" i="16"/>
  <c r="CQ33" i="16"/>
  <c r="CR33" i="16"/>
  <c r="CS33" i="16"/>
  <c r="CT33" i="16"/>
  <c r="CU33" i="16"/>
  <c r="CV33" i="16"/>
  <c r="CW33" i="16"/>
  <c r="CX33" i="16"/>
  <c r="CY33" i="16"/>
  <c r="CZ33" i="16"/>
  <c r="DA33" i="16"/>
  <c r="DB33" i="16"/>
  <c r="DC33" i="16"/>
  <c r="DD33" i="16"/>
  <c r="DE33" i="16"/>
  <c r="DF33" i="16"/>
  <c r="DG33" i="16"/>
  <c r="DH33" i="16"/>
  <c r="DI33" i="16"/>
  <c r="DJ33" i="16"/>
  <c r="G34" i="16"/>
  <c r="H34" i="16"/>
  <c r="I34" i="16"/>
  <c r="J34" i="16"/>
  <c r="K34" i="16"/>
  <c r="L34" i="16"/>
  <c r="M34" i="16"/>
  <c r="N34" i="16"/>
  <c r="O34" i="16"/>
  <c r="P34" i="16"/>
  <c r="Q34" i="16"/>
  <c r="R34" i="16"/>
  <c r="S34" i="16"/>
  <c r="T34" i="16"/>
  <c r="U34" i="16"/>
  <c r="W34" i="16"/>
  <c r="X34" i="16"/>
  <c r="Y34" i="16"/>
  <c r="Z34" i="16"/>
  <c r="AA34" i="16"/>
  <c r="AB34" i="16"/>
  <c r="AC34" i="16"/>
  <c r="AD34" i="16"/>
  <c r="AE34" i="16"/>
  <c r="AF34" i="16"/>
  <c r="AG34" i="16"/>
  <c r="AH34" i="16"/>
  <c r="AI34" i="16"/>
  <c r="AJ34" i="16"/>
  <c r="AK34" i="16"/>
  <c r="AL34" i="16"/>
  <c r="AM34" i="16"/>
  <c r="AN34" i="16"/>
  <c r="AO34" i="16"/>
  <c r="AP34" i="16"/>
  <c r="AQ34" i="16"/>
  <c r="AR34" i="16"/>
  <c r="AS34" i="16"/>
  <c r="AT34" i="16"/>
  <c r="AU34" i="16"/>
  <c r="AV34" i="16"/>
  <c r="AW34" i="16"/>
  <c r="AX34" i="16"/>
  <c r="AZ34" i="16"/>
  <c r="BA34" i="16"/>
  <c r="BB34" i="16"/>
  <c r="BC34" i="16"/>
  <c r="BD34" i="16"/>
  <c r="BE34" i="16"/>
  <c r="BF34" i="16"/>
  <c r="BG34" i="16"/>
  <c r="BH34" i="16"/>
  <c r="BI34" i="16"/>
  <c r="BJ34" i="16"/>
  <c r="BK34" i="16"/>
  <c r="BL34" i="16"/>
  <c r="BM34" i="16"/>
  <c r="BN34" i="16"/>
  <c r="BO34" i="16"/>
  <c r="BP34" i="16"/>
  <c r="BQ34" i="16"/>
  <c r="BR34" i="16"/>
  <c r="BS34" i="16"/>
  <c r="BT34" i="16"/>
  <c r="BU34" i="16"/>
  <c r="BV34" i="16"/>
  <c r="BW34" i="16"/>
  <c r="BX34" i="16"/>
  <c r="BY34" i="16"/>
  <c r="BZ34" i="16"/>
  <c r="CA34" i="16"/>
  <c r="CB34" i="16"/>
  <c r="CC34" i="16"/>
  <c r="CD34" i="16"/>
  <c r="CE34" i="16"/>
  <c r="CF34" i="16"/>
  <c r="CG34" i="16"/>
  <c r="CH34" i="16"/>
  <c r="CI34" i="16"/>
  <c r="CJ34" i="16"/>
  <c r="CK34" i="16"/>
  <c r="CL34" i="16"/>
  <c r="CM34" i="16"/>
  <c r="CN34" i="16"/>
  <c r="CO34" i="16"/>
  <c r="CP34" i="16"/>
  <c r="CQ34" i="16"/>
  <c r="CR34" i="16"/>
  <c r="CS34" i="16"/>
  <c r="CT34" i="16"/>
  <c r="CU34" i="16"/>
  <c r="CV34" i="16"/>
  <c r="CW34" i="16"/>
  <c r="CX34" i="16"/>
  <c r="CY34" i="16"/>
  <c r="CZ34" i="16"/>
  <c r="DA34" i="16"/>
  <c r="DB34" i="16"/>
  <c r="DC34" i="16"/>
  <c r="DD34" i="16"/>
  <c r="DE34" i="16"/>
  <c r="DF34" i="16"/>
  <c r="DG34" i="16"/>
  <c r="DH34" i="16"/>
  <c r="DI34" i="16"/>
  <c r="DJ34" i="16"/>
  <c r="G35" i="16"/>
  <c r="I35" i="16"/>
  <c r="J35" i="16"/>
  <c r="K35" i="16"/>
  <c r="L35" i="16"/>
  <c r="M35" i="16"/>
  <c r="N35" i="16"/>
  <c r="O35" i="16"/>
  <c r="P35" i="16"/>
  <c r="Q35" i="16"/>
  <c r="R35" i="16"/>
  <c r="S35" i="16"/>
  <c r="T35" i="16"/>
  <c r="U35" i="16"/>
  <c r="W35" i="16"/>
  <c r="X35" i="16"/>
  <c r="Y35" i="16"/>
  <c r="Z35" i="16"/>
  <c r="AA35" i="16"/>
  <c r="AB35" i="16"/>
  <c r="AC35" i="16"/>
  <c r="AD35" i="16"/>
  <c r="AE35" i="16"/>
  <c r="AF35" i="16"/>
  <c r="AG35" i="16"/>
  <c r="AH35" i="16"/>
  <c r="AI35" i="16"/>
  <c r="AJ35" i="16"/>
  <c r="AK35" i="16"/>
  <c r="AL35" i="16"/>
  <c r="AM35" i="16"/>
  <c r="AN35" i="16"/>
  <c r="AO35" i="16"/>
  <c r="AP35" i="16"/>
  <c r="AQ35" i="16"/>
  <c r="AR35" i="16"/>
  <c r="AS35" i="16"/>
  <c r="AT35" i="16"/>
  <c r="AU35" i="16"/>
  <c r="AV35" i="16"/>
  <c r="AW35" i="16"/>
  <c r="AX35" i="16"/>
  <c r="AZ35" i="16"/>
  <c r="BA35" i="16"/>
  <c r="BB35" i="16"/>
  <c r="BC35" i="16"/>
  <c r="BD35" i="16"/>
  <c r="BE35" i="16"/>
  <c r="BF35" i="16"/>
  <c r="BG35" i="16"/>
  <c r="BH35" i="16"/>
  <c r="BI35" i="16"/>
  <c r="BJ35" i="16"/>
  <c r="BK35" i="16"/>
  <c r="BL35" i="16"/>
  <c r="BM35" i="16"/>
  <c r="BN35" i="16"/>
  <c r="BO35" i="16"/>
  <c r="BP35" i="16"/>
  <c r="BQ35" i="16"/>
  <c r="BR35" i="16"/>
  <c r="BS35" i="16"/>
  <c r="BT35" i="16"/>
  <c r="BU35" i="16"/>
  <c r="BV35" i="16"/>
  <c r="BW35" i="16"/>
  <c r="BX35" i="16"/>
  <c r="BY35" i="16"/>
  <c r="BZ35" i="16"/>
  <c r="CA35" i="16"/>
  <c r="CB35" i="16"/>
  <c r="CC35" i="16"/>
  <c r="CD35" i="16"/>
  <c r="CE35" i="16"/>
  <c r="CF35" i="16"/>
  <c r="CG35" i="16"/>
  <c r="CH35" i="16"/>
  <c r="CI35" i="16"/>
  <c r="CJ35" i="16"/>
  <c r="CK35" i="16"/>
  <c r="CL35" i="16"/>
  <c r="CM35" i="16"/>
  <c r="CN35" i="16"/>
  <c r="CO35" i="16"/>
  <c r="CP35" i="16"/>
  <c r="CQ35" i="16"/>
  <c r="CR35" i="16"/>
  <c r="CS35" i="16"/>
  <c r="CT35" i="16"/>
  <c r="CU35" i="16"/>
  <c r="CV35" i="16"/>
  <c r="CW35" i="16"/>
  <c r="CX35" i="16"/>
  <c r="CY35" i="16"/>
  <c r="CZ35" i="16"/>
  <c r="DA35" i="16"/>
  <c r="DB35" i="16"/>
  <c r="DC35" i="16"/>
  <c r="DD35" i="16"/>
  <c r="DE35" i="16"/>
  <c r="DF35" i="16"/>
  <c r="DG35" i="16"/>
  <c r="DH35" i="16"/>
  <c r="DI35" i="16"/>
  <c r="DJ35" i="16"/>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alcChain>
</file>

<file path=xl/sharedStrings.xml><?xml version="1.0" encoding="utf-8"?>
<sst xmlns="http://schemas.openxmlformats.org/spreadsheetml/2006/main" count="221" uniqueCount="112">
  <si>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</si>
  <si>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</si>
  <si>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</si>
  <si>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</si>
  <si>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</si>
  <si>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</si>
  <si>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</si>
  <si>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</si>
  <si>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</si>
  <si>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</si>
  <si>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</si>
  <si>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</si>
  <si>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</si>
  <si>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 xml:space="preserve">Pool Scheduled P&amp;I Payment </t>
  </si>
  <si>
    <t>Pool Balance</t>
  </si>
  <si>
    <t>Residual payment</t>
  </si>
  <si>
    <t>Servicing</t>
  </si>
  <si>
    <t>WHOLE POOL</t>
  </si>
  <si>
    <t>EOY</t>
  </si>
  <si>
    <t>Disc.</t>
  </si>
  <si>
    <t>AF</t>
  </si>
  <si>
    <t>Prep. %</t>
  </si>
  <si>
    <t>EOY Balance</t>
  </si>
  <si>
    <t>P&amp;I Payment</t>
  </si>
  <si>
    <t>Bond Cash Flow</t>
  </si>
  <si>
    <t>Replication Present Values</t>
  </si>
  <si>
    <t>Market Price</t>
  </si>
  <si>
    <t>BDT_TREE</t>
  </si>
  <si>
    <t>Mortgage Collateral</t>
  </si>
  <si>
    <t>BDT Tree</t>
  </si>
  <si>
    <t>MORTGAGE BOND PRICING TOOL</t>
  </si>
  <si>
    <t>% PSA Assumption</t>
  </si>
  <si>
    <t>Periodic Default Assumption (%)</t>
  </si>
  <si>
    <t>Periodic Recovery Assumption (%)</t>
  </si>
  <si>
    <t>Default %</t>
  </si>
  <si>
    <t>Defaulted Principal</t>
  </si>
  <si>
    <t>Unsched. Principal</t>
  </si>
  <si>
    <t>Sched. Principal</t>
  </si>
  <si>
    <t>Sched.  Interest</t>
  </si>
  <si>
    <t>Total Cash Flow</t>
  </si>
  <si>
    <t>Recoveries</t>
  </si>
  <si>
    <t>Principal Owed</t>
  </si>
  <si>
    <t>To Issued Bonds</t>
  </si>
  <si>
    <t>Pool Interest Rate:  WAC</t>
  </si>
  <si>
    <t>Pool Maturity:  WAM</t>
  </si>
  <si>
    <t>Beta Test II</t>
  </si>
  <si>
    <t>Principal</t>
  </si>
  <si>
    <t>A-1A Balance</t>
  </si>
  <si>
    <t>A-1A interest rate</t>
  </si>
  <si>
    <t>A-2A Balance</t>
  </si>
  <si>
    <t>A-2A interest rate</t>
  </si>
  <si>
    <t>A-1B Balance</t>
  </si>
  <si>
    <t>A-1B interest rate</t>
  </si>
  <si>
    <t>A-2B Balance</t>
  </si>
  <si>
    <t>A-2B interest rate</t>
  </si>
  <si>
    <t>A-3B Balance</t>
  </si>
  <si>
    <t>A-3B interest rate</t>
  </si>
  <si>
    <t>X Balance</t>
  </si>
  <si>
    <t>X interest rate</t>
  </si>
  <si>
    <t>B Balance</t>
  </si>
  <si>
    <t>B interest rate</t>
  </si>
  <si>
    <t>C Balance</t>
  </si>
  <si>
    <t>C interest rate</t>
  </si>
  <si>
    <t>D Balance</t>
  </si>
  <si>
    <t>D interest rate</t>
  </si>
  <si>
    <t>E Balance</t>
  </si>
  <si>
    <t>E interest rate</t>
  </si>
  <si>
    <t>F Balance</t>
  </si>
  <si>
    <t>F interest rate</t>
  </si>
  <si>
    <t>PRIVATE PLACEMENT</t>
  </si>
  <si>
    <t>G Balance</t>
  </si>
  <si>
    <t>G interest rate</t>
  </si>
  <si>
    <t>H Balance</t>
  </si>
  <si>
    <t>H interest rate</t>
  </si>
  <si>
    <t>K Balance</t>
  </si>
  <si>
    <t>K interest rate</t>
  </si>
  <si>
    <t>L Balance</t>
  </si>
  <si>
    <t>L interest rate</t>
  </si>
  <si>
    <t>M Balance</t>
  </si>
  <si>
    <t>M interest rate</t>
  </si>
  <si>
    <t>N Balance</t>
  </si>
  <si>
    <t>N interest rate</t>
  </si>
  <si>
    <t>Tranches</t>
  </si>
  <si>
    <t>A-1A</t>
  </si>
  <si>
    <t>A-2A</t>
  </si>
  <si>
    <t>A-1B</t>
  </si>
  <si>
    <t>A-2B</t>
  </si>
  <si>
    <t>A-3B</t>
  </si>
  <si>
    <t>X</t>
  </si>
  <si>
    <t>B</t>
  </si>
  <si>
    <t>C</t>
  </si>
  <si>
    <t>D</t>
  </si>
  <si>
    <t>E</t>
  </si>
  <si>
    <t>F</t>
  </si>
  <si>
    <t>G</t>
  </si>
  <si>
    <t>H</t>
  </si>
  <si>
    <t>K</t>
  </si>
  <si>
    <t>L</t>
  </si>
  <si>
    <t>M</t>
  </si>
  <si>
    <t>N</t>
  </si>
  <si>
    <t>Bond Periods</t>
  </si>
  <si>
    <t>Balance</t>
  </si>
  <si>
    <t>Interest</t>
  </si>
  <si>
    <t>Total</t>
  </si>
  <si>
    <t>Differential of Total - Bond</t>
  </si>
  <si>
    <t>Residual</t>
  </si>
  <si>
    <t>Remaining</t>
  </si>
  <si>
    <t>Net Periodic Loss Assumption (%)</t>
  </si>
  <si>
    <t>(Value reflects loss % of principal balance)</t>
  </si>
  <si>
    <t>(Value reflects recovery % of principal balance)</t>
  </si>
  <si>
    <t>IRR</t>
  </si>
  <si>
    <t>=twice the prospectus assumption (stress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</si>
</sst>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5" formatCode="&quot;$&quot;#,##0_);\(&quot;$&quot;#,##0\)"/>
    <numFmt numFmtId="6" formatCode="&quot;$&quot;#,##0_);[Red]\(&quot;$&quot;#,##0\)"/>
    <numFmt numFmtId="44" formatCode="_(&quot;$&quot;* #,##0.00_);_(&quot;$&quot;* \(#,##0.00\);_(&quot;$&quot;* &quot;-&quot;??_);_(@_)"/>
    <numFmt numFmtId="43" formatCode="_(* #,##0.00_);_(* \(#,##0.00\);_(* &quot;-&quot;??_);_(@_)"/>
    <numFmt numFmtId="164" formatCode="_([$€-2]* #,##0.00_);_([$€-2]* \(#,##0.00\);_([$€-2]* &quot;-&quot;??_)"/>
    <numFmt numFmtId="165" formatCode="0.000%"/>
    <numFmt numFmtId="166" formatCode="0.0000%"/>
    <numFmt numFmtId="167" formatCode="0.0"/>
    <numFmt numFmtId="168" formatCode="0.00000%"/>
    <numFmt numFmtId="169" formatCode="_(* #,##0.0000_);_(* \(#,##0.0000\);_(* &quot;-&quot;??_);_(@_)"/>
    <numFmt numFmtId="170" formatCode="_(* #,##0.00000_);_(* \(#,##0.00000\);_(* &quot;-&quot;??_);_(@_)"/>
    <numFmt numFmtId="171" formatCode="_(* #,##0_);_(* \(#,##0\);_(* &quot;-&quot;??_);_(@_)"/>
    <numFmt numFmtId="172" formatCode="0_)"/>
    <numFmt numFmtId="173" formatCode="0.00000_)"/>
    <numFmt numFmtId="174" formatCode="#,##0.0_);\(#,##0.0\)"/>
    <numFmt numFmtId="175" formatCode="&quot;$&quot;#,##0"/>
    <numFmt numFmtId="176" formatCode="_(&quot;$&quot;* #,##0_);_(&quot;$&quot;* \(#,##0\);_(&quot;$&quot;* &quot;-&quot;??_);_(@_)"/>
  </numFmts>
  <fonts count="24"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
      <b/>
      <sz val="10"/>
      <color indexed="10"/>
      <name val="Arial"/>
      <family val="2"/>
    </font>
    <font>
      <sz val="10"/>
      <name val="Arial"/>
    </font>
    <font>
      <sz val="10"/>
      <color indexed="12"/>
      <name val="Times New Roman"/>
      <family val="1"/>
    </font>
    <font>
      <sz val="10"/>
      <name val="Times New Roman"/>
      <family val="1"/>
    </font>
    <font>
      <b/>
      <sz val="10"/>
      <color indexed="12"/>
      <name val="Times New Roman"/>
      <family val="1"/>
    </font>
    <font>
      <b/>
      <sz val="10"/>
      <name val="Times New Roman"/>
      <family val="1"/>
    </font>
    <font>
      <sz val="10"/>
      <name val="Times New Roman"/>
      <charset val="161"/>
    </font>
    <font>
      <b/>
      <u/>
      <sz val="10"/>
      <name val="Times New Roman"/>
      <family val="1"/>
    </font>
    <font>
      <b/>
      <sz val="10"/>
      <color indexed="48"/>
      <name val="Times New Roman"/>
      <family val="1"/>
    </font>
    <font>
      <i/>
      <sz val="10"/>
      <name val="Times New Roman"/>
      <family val="1"/>
    </font>
  </fonts>
  <fills count="4">
    <fill>
      <patternFill patternType="none"/>
    </fill>
    <fill>
      <patternFill patternType="gray125"/>
    </fill>
    <fill>
      <patternFill patternType="solid">
        <fgColor indexed="13"/>
        <bgColor indexed="64"/>
      </patternFill>
    </fill>
    <fill>
      <patternFill patternType="solid">
        <fgColor indexed="10"/>
        <bgColor indexed="64"/>
      </patternFill>
    </fill>
  </fills>
  <borders count="2">
    <border>
      <left/>
      <right/>
      <top/>
      <bottom/>
      <diagonal/>
    </border>
    <border>
      <left/>
      <right/>
      <top/>
      <bottom style="thin">
        <color indexed="64"/>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0" fontId="1" fillId="0" borderId="0"/>
    <xf numFmtId="0" fontId="15" fillId="0" borderId="0"/>
    <xf numFmtId="9" fontId="1" fillId="0" borderId="0" applyFont="0" applyFill="0" applyBorder="0" applyAlignment="0" applyProtection="0"/>
  </cellStyleXfs>
  <cellXfs count="106">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6" applyNumberFormat="1" applyFont="1"/>
    <xf numFmtId="0" fontId="4" fillId="0" borderId="0" xfId="0" applyFont="1"/>
    <xf numFmtId="0" fontId="5" fillId="0" borderId="0" xfId="0" applyFont="1"/>
    <xf numFmtId="10" fontId="5" fillId="0" borderId="0" xfId="6"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70" fontId="3" fillId="0" borderId="0" xfId="1" applyNumberFormat="1" applyFont="1"/>
    <xf numFmtId="170" fontId="0" fillId="0" borderId="0" xfId="1" applyNumberFormat="1" applyFont="1"/>
    <xf numFmtId="170" fontId="4" fillId="0" borderId="0" xfId="1" applyNumberFormat="1" applyFont="1"/>
    <xf numFmtId="169"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6" applyNumberFormat="1" applyFont="1"/>
    <xf numFmtId="0" fontId="0" fillId="0" borderId="0" xfId="0" applyNumberFormat="1"/>
    <xf numFmtId="0" fontId="3" fillId="0" borderId="0" xfId="0" applyNumberFormat="1" applyFont="1" applyAlignment="1">
      <alignment horizontal="left"/>
    </xf>
    <xf numFmtId="166" fontId="3" fillId="0" borderId="0" xfId="6"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0" fontId="7" fillId="0" borderId="0" xfId="0" applyFont="1"/>
    <xf numFmtId="10" fontId="0" fillId="0" borderId="0" xfId="0" applyNumberFormat="1" applyProtection="1"/>
    <xf numFmtId="5" fontId="0" fillId="0" borderId="0" xfId="0" applyNumberFormat="1" applyProtection="1"/>
    <xf numFmtId="0" fontId="8" fillId="0" borderId="0" xfId="0" applyFont="1" applyAlignment="1" applyProtection="1">
      <alignment horizontal="left"/>
    </xf>
    <xf numFmtId="0" fontId="9" fillId="0" borderId="0" xfId="0" applyFont="1"/>
    <xf numFmtId="0" fontId="7" fillId="0" borderId="0" xfId="0" applyFont="1" applyAlignment="1" applyProtection="1">
      <alignment horizontal="right"/>
    </xf>
    <xf numFmtId="167" fontId="0" fillId="0" borderId="0" xfId="0" applyNumberFormat="1"/>
    <xf numFmtId="175" fontId="0" fillId="0" borderId="0" xfId="0" applyNumberFormat="1"/>
    <xf numFmtId="0" fontId="6" fillId="0" borderId="0" xfId="0" applyNumberFormat="1" applyFont="1"/>
    <xf numFmtId="10" fontId="3" fillId="0" borderId="0" xfId="0" applyNumberFormat="1" applyFont="1"/>
    <xf numFmtId="175" fontId="10" fillId="0" borderId="0" xfId="0" applyNumberFormat="1" applyFont="1"/>
    <xf numFmtId="0" fontId="11" fillId="0" borderId="0" xfId="0" applyFont="1"/>
    <xf numFmtId="0" fontId="12" fillId="0" borderId="0" xfId="0" applyFont="1"/>
    <xf numFmtId="0" fontId="13" fillId="0" borderId="0" xfId="0" applyFont="1"/>
    <xf numFmtId="0" fontId="14" fillId="0" borderId="0" xfId="0" applyFont="1" applyAlignment="1" applyProtection="1">
      <alignment horizontal="left"/>
    </xf>
    <xf numFmtId="0" fontId="14" fillId="0" borderId="0" xfId="0" applyFont="1"/>
    <xf numFmtId="0" fontId="16" fillId="0" borderId="0" xfId="0" applyFont="1" applyAlignment="1">
      <alignment horizontal="left"/>
    </xf>
    <xf numFmtId="0" fontId="17" fillId="0" borderId="0" xfId="0" applyFont="1" applyAlignment="1" applyProtection="1">
      <alignment horizontal="left"/>
    </xf>
    <xf numFmtId="176" fontId="17" fillId="0" borderId="0" xfId="2" applyNumberFormat="1" applyFont="1"/>
    <xf numFmtId="166" fontId="17" fillId="0" borderId="0" xfId="6" applyNumberFormat="1" applyFont="1"/>
    <xf numFmtId="171" fontId="17" fillId="0" borderId="0" xfId="1" applyNumberFormat="1" applyFont="1"/>
    <xf numFmtId="166" fontId="17" fillId="0" borderId="0" xfId="0" applyNumberFormat="1" applyFont="1"/>
    <xf numFmtId="0" fontId="17" fillId="0" borderId="0" xfId="0" applyFont="1"/>
    <xf numFmtId="0" fontId="16" fillId="0" borderId="1" xfId="0" applyNumberFormat="1" applyFont="1" applyBorder="1" applyAlignment="1">
      <alignment horizontal="left"/>
    </xf>
    <xf numFmtId="0" fontId="17" fillId="0" borderId="1" xfId="0" applyFont="1" applyBorder="1"/>
    <xf numFmtId="10" fontId="17" fillId="0" borderId="0" xfId="6" applyNumberFormat="1" applyFont="1"/>
    <xf numFmtId="0" fontId="17" fillId="0" borderId="0" xfId="0" applyNumberFormat="1" applyFont="1"/>
    <xf numFmtId="0" fontId="18" fillId="0" borderId="0" xfId="0" applyFont="1" applyAlignment="1" applyProtection="1">
      <alignment horizontal="left"/>
    </xf>
    <xf numFmtId="175" fontId="17" fillId="0" borderId="0" xfId="0" applyNumberFormat="1" applyFont="1" applyAlignment="1" applyProtection="1">
      <alignment horizontal="right"/>
    </xf>
    <xf numFmtId="0" fontId="17" fillId="0" borderId="0" xfId="0" applyFont="1" applyAlignment="1" applyProtection="1">
      <alignment horizontal="right"/>
    </xf>
    <xf numFmtId="10" fontId="17" fillId="0" borderId="0" xfId="0" applyNumberFormat="1" applyFont="1" applyAlignment="1" applyProtection="1">
      <alignment horizontal="right"/>
    </xf>
    <xf numFmtId="0" fontId="19" fillId="0" borderId="0" xfId="0" applyFont="1"/>
    <xf numFmtId="0" fontId="20" fillId="0" borderId="0" xfId="0" applyFont="1"/>
    <xf numFmtId="0" fontId="16" fillId="0" borderId="0" xfId="0" applyFont="1" applyAlignment="1">
      <alignment horizontal="right"/>
    </xf>
    <xf numFmtId="0" fontId="16" fillId="0" borderId="0" xfId="0" applyFont="1" applyAlignment="1">
      <alignment horizontal="center"/>
    </xf>
    <xf numFmtId="0" fontId="21" fillId="0" borderId="0" xfId="0" applyFont="1" applyAlignment="1">
      <alignment horizontal="left"/>
    </xf>
    <xf numFmtId="0" fontId="21" fillId="0" borderId="0" xfId="4" applyFont="1" applyAlignment="1">
      <alignment horizontal="center"/>
    </xf>
    <xf numFmtId="0" fontId="21" fillId="0" borderId="0" xfId="0" applyFont="1" applyAlignment="1">
      <alignment horizontal="center"/>
    </xf>
    <xf numFmtId="174" fontId="20" fillId="0" borderId="0" xfId="0" applyNumberFormat="1" applyFont="1"/>
    <xf numFmtId="0" fontId="20" fillId="0" borderId="0" xfId="0" applyFont="1" applyAlignment="1" applyProtection="1">
      <alignment horizontal="right"/>
    </xf>
    <xf numFmtId="174" fontId="19" fillId="0" borderId="0" xfId="0" applyNumberFormat="1" applyFont="1"/>
    <xf numFmtId="172" fontId="20" fillId="0" borderId="0" xfId="0" applyNumberFormat="1" applyFont="1" applyProtection="1"/>
    <xf numFmtId="173" fontId="20" fillId="0" borderId="0" xfId="0" applyNumberFormat="1" applyFont="1" applyProtection="1"/>
    <xf numFmtId="165" fontId="20" fillId="0" borderId="0" xfId="0" applyNumberFormat="1" applyFont="1"/>
    <xf numFmtId="165" fontId="20" fillId="0" borderId="0" xfId="0" applyNumberFormat="1" applyFont="1" applyProtection="1"/>
    <xf numFmtId="0" fontId="21" fillId="0" borderId="0" xfId="4" applyFont="1"/>
    <xf numFmtId="44" fontId="17" fillId="0" borderId="0" xfId="2" applyFont="1"/>
    <xf numFmtId="176" fontId="17" fillId="0" borderId="0" xfId="0" applyNumberFormat="1" applyFont="1"/>
    <xf numFmtId="0" fontId="19" fillId="0" borderId="0" xfId="0" applyFont="1" applyAlignment="1" applyProtection="1">
      <alignment horizontal="right"/>
    </xf>
    <xf numFmtId="0" fontId="19" fillId="0" borderId="0" xfId="0" applyFont="1" applyAlignment="1" applyProtection="1">
      <alignment horizontal="left"/>
    </xf>
    <xf numFmtId="0" fontId="19" fillId="0" borderId="0" xfId="0" applyFont="1" applyAlignment="1" applyProtection="1">
      <alignment horizontal="center"/>
    </xf>
    <xf numFmtId="0" fontId="19" fillId="0" borderId="0" xfId="0" applyFont="1" applyAlignment="1">
      <alignment horizontal="center"/>
    </xf>
    <xf numFmtId="176" fontId="20" fillId="0" borderId="0" xfId="0" applyNumberFormat="1" applyFont="1"/>
    <xf numFmtId="0" fontId="22" fillId="0" borderId="0" xfId="0" applyFont="1" applyFill="1" applyAlignment="1">
      <alignment horizontal="center"/>
    </xf>
    <xf numFmtId="0" fontId="22" fillId="0" borderId="0" xfId="0" applyFont="1" applyAlignment="1">
      <alignment horizontal="center"/>
    </xf>
    <xf numFmtId="176" fontId="20" fillId="0" borderId="0" xfId="2" applyNumberFormat="1" applyFont="1" applyProtection="1"/>
    <xf numFmtId="176" fontId="20" fillId="0" borderId="0" xfId="2" applyNumberFormat="1" applyFont="1"/>
    <xf numFmtId="165" fontId="17" fillId="0" borderId="0" xfId="0" applyNumberFormat="1" applyFont="1" applyAlignment="1" applyProtection="1">
      <alignment horizontal="right"/>
    </xf>
    <xf numFmtId="175" fontId="17" fillId="0" borderId="0" xfId="5" applyNumberFormat="1" applyFont="1" applyAlignment="1" applyProtection="1">
      <alignment horizontal="right"/>
    </xf>
    <xf numFmtId="2" fontId="17" fillId="0" borderId="0" xfId="2" applyNumberFormat="1" applyFont="1" applyAlignment="1" applyProtection="1">
      <alignment horizontal="right"/>
    </xf>
    <xf numFmtId="10" fontId="17" fillId="0" borderId="0" xfId="6" applyNumberFormat="1" applyFont="1" applyAlignment="1" applyProtection="1">
      <alignment horizontal="right"/>
    </xf>
    <xf numFmtId="10" fontId="19" fillId="0" borderId="0" xfId="0" applyNumberFormat="1" applyFont="1" applyProtection="1"/>
    <xf numFmtId="6" fontId="17" fillId="0" borderId="0" xfId="0" applyNumberFormat="1" applyFont="1" applyProtection="1"/>
    <xf numFmtId="5" fontId="17" fillId="0" borderId="0" xfId="0" applyNumberFormat="1" applyFont="1" applyProtection="1"/>
    <xf numFmtId="168" fontId="17" fillId="0" borderId="0" xfId="0" applyNumberFormat="1" applyFont="1" applyProtection="1"/>
    <xf numFmtId="165" fontId="19" fillId="0" borderId="0" xfId="0" applyNumberFormat="1" applyFont="1" applyProtection="1"/>
    <xf numFmtId="0" fontId="23" fillId="0" borderId="0" xfId="0" quotePrefix="1" applyFont="1"/>
    <xf numFmtId="0" fontId="17" fillId="2" borderId="0" xfId="0" applyFont="1" applyFill="1"/>
    <xf numFmtId="165" fontId="17" fillId="2" borderId="0" xfId="6" applyNumberFormat="1" applyFont="1" applyFill="1"/>
    <xf numFmtId="0" fontId="17" fillId="3" borderId="0" xfId="0" applyFont="1" applyFill="1" applyAlignment="1" applyProtection="1">
      <alignment horizontal="left"/>
    </xf>
    <xf numFmtId="165" fontId="17" fillId="3" borderId="0" xfId="0" applyNumberFormat="1" applyFont="1" applyFill="1" applyAlignment="1" applyProtection="1">
      <alignment horizontal="right"/>
    </xf>
    <xf numFmtId="9" fontId="17" fillId="3" borderId="0" xfId="0" applyNumberFormat="1" applyFont="1" applyFill="1" applyAlignment="1" applyProtection="1">
      <alignment horizontal="right"/>
    </xf>
    <xf numFmtId="0" fontId="8" fillId="3" borderId="0" xfId="0" applyFont="1" applyFill="1"/>
    <xf numFmtId="0" fontId="8" fillId="0" borderId="0" xfId="0" quotePrefix="1" applyFont="1"/>
    <xf numFmtId="0" fontId="19" fillId="0" borderId="0" xfId="0" applyFont="1" applyAlignment="1">
      <alignment horizontal="center"/>
    </xf>
  </cellXfs>
  <cellStyles count="7">
    <cellStyle name="Comma" xfId="1" builtinId="3"/>
    <cellStyle name="Currency" xfId="2" builtinId="4"/>
    <cellStyle name="Euro" xfId="3"/>
    <cellStyle name="Normal" xfId="0" builtinId="0"/>
    <cellStyle name="Normal_BDT_4" xfId="4"/>
    <cellStyle name="Normal_Book2"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123825</xdr:colOff>
      <xdr:row>9</xdr:row>
      <xdr:rowOff>190500</xdr:rowOff>
    </xdr:from>
    <xdr:to>
      <xdr:col>10</xdr:col>
      <xdr:colOff>676275</xdr:colOff>
      <xdr:row>16</xdr:row>
      <xdr:rowOff>0</xdr:rowOff>
    </xdr:to>
    <xdr:sp macro="" textlink="">
      <xdr:nvSpPr>
        <xdr:cNvPr id="4097" name="Text Box 1">
          <a:extLst>
            <a:ext uri="{FF2B5EF4-FFF2-40B4-BE49-F238E27FC236}">
              <a16:creationId xmlns:a16="http://schemas.microsoft.com/office/drawing/2014/main" id="{A9693EC9-6816-F9C0-54A9-A6D10554DC72}"/>
            </a:ext>
          </a:extLst>
        </xdr:cNvPr>
        <xdr:cNvSpPr txBox="1">
          <a:spLocks noChangeArrowheads="1"/>
        </xdr:cNvSpPr>
      </xdr:nvSpPr>
      <xdr:spPr bwMode="auto">
        <a:xfrm>
          <a:off x="2867025" y="2200275"/>
          <a:ext cx="4667250" cy="1209675"/>
        </a:xfrm>
        <a:prstGeom prst="rect">
          <a:avLst/>
        </a:prstGeom>
        <a:solidFill>
          <a:srgbClr xmlns:mc="http://schemas.openxmlformats.org/markup-compatibility/2006" xmlns:a14="http://schemas.microsoft.com/office/drawing/2010/main" val="FFFFFF" mc:Ignorable="a14" a14:legacySpreadsheetColorIndex="9"/>
        </a:solidFill>
        <a:ln w="12700">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lnSpc>
              <a:spcPts val="1200"/>
            </a:lnSpc>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57150</xdr:rowOff>
    </xdr:from>
    <xdr:to>
      <xdr:col>11</xdr:col>
      <xdr:colOff>9525</xdr:colOff>
      <xdr:row>28</xdr:row>
      <xdr:rowOff>152400</xdr:rowOff>
    </xdr:to>
    <xdr:sp macro="" textlink="">
      <xdr:nvSpPr>
        <xdr:cNvPr id="4098" name="Text Box 2">
          <a:extLst>
            <a:ext uri="{FF2B5EF4-FFF2-40B4-BE49-F238E27FC236}">
              <a16:creationId xmlns:a16="http://schemas.microsoft.com/office/drawing/2014/main" id="{728CA967-49F8-3179-644C-81A4DAE8EC75}"/>
            </a:ext>
          </a:extLst>
        </xdr:cNvPr>
        <xdr:cNvSpPr txBox="1">
          <a:spLocks noChangeArrowheads="1"/>
        </xdr:cNvSpPr>
      </xdr:nvSpPr>
      <xdr:spPr bwMode="auto">
        <a:xfrm>
          <a:off x="2895600" y="3867150"/>
          <a:ext cx="4657725" cy="20955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and you can change them if you wish.  You need to enter the specifics of your mortgage collaterial including your assumptions about prepayment rates, default rates, and recovery rates.  Currently the model assumes that these rates are a mean that is independent of the level of interest rates.  You also need to develop the appropriate allocations to the REMIC bonds using the Add REMIC Cash Flows worksheet.  To value a bond you must paste in the chosen bond's cash flows into the first column of the Valuation worksheet.  The cash flows that currently appear in the Valuation worksheet are those of the underlying collateral.</a:t>
          </a:r>
        </a:p>
      </xdr:txBody>
    </xdr:sp>
    <xdr:clientData/>
  </xdr:twoCellAnchor>
  <xdr:twoCellAnchor>
    <xdr:from>
      <xdr:col>4</xdr:col>
      <xdr:colOff>180975</xdr:colOff>
      <xdr:row>29</xdr:row>
      <xdr:rowOff>114300</xdr:rowOff>
    </xdr:from>
    <xdr:to>
      <xdr:col>11</xdr:col>
      <xdr:colOff>0</xdr:colOff>
      <xdr:row>34</xdr:row>
      <xdr:rowOff>190500</xdr:rowOff>
    </xdr:to>
    <xdr:sp macro="" textlink="">
      <xdr:nvSpPr>
        <xdr:cNvPr id="4099" name="Text Box 3">
          <a:extLst>
            <a:ext uri="{FF2B5EF4-FFF2-40B4-BE49-F238E27FC236}">
              <a16:creationId xmlns:a16="http://schemas.microsoft.com/office/drawing/2014/main" id="{A07279D8-3810-08BD-551A-5FE04CBA318A}"/>
            </a:ext>
          </a:extLst>
        </xdr:cNvPr>
        <xdr:cNvSpPr txBox="1">
          <a:spLocks noChangeArrowheads="1"/>
        </xdr:cNvSpPr>
      </xdr:nvSpPr>
      <xdr:spPr bwMode="auto">
        <a:xfrm>
          <a:off x="2924175" y="6124575"/>
          <a:ext cx="4619625" cy="1076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3.  To value the bonds and derive the lattices. You need to choose how many spot rate paths you would like to sample.  Right now the number is set to 100.  Once you have made all the changes you wish to make, hit the &lt;compute&gt; button on the data page.  The trees will be recomputed and the simulations will be run. </a:t>
          </a:r>
        </a:p>
      </xdr:txBody>
    </xdr:sp>
    <xdr:clientData/>
  </xdr:twoCellAnchor>
  <xdr:twoCellAnchor>
    <xdr:from>
      <xdr:col>4</xdr:col>
      <xdr:colOff>180975</xdr:colOff>
      <xdr:row>36</xdr:row>
      <xdr:rowOff>0</xdr:rowOff>
    </xdr:from>
    <xdr:to>
      <xdr:col>10</xdr:col>
      <xdr:colOff>628650</xdr:colOff>
      <xdr:row>42</xdr:row>
      <xdr:rowOff>76200</xdr:rowOff>
    </xdr:to>
    <xdr:sp macro="" textlink="">
      <xdr:nvSpPr>
        <xdr:cNvPr id="4100" name="Text Box 4">
          <a:extLst>
            <a:ext uri="{FF2B5EF4-FFF2-40B4-BE49-F238E27FC236}">
              <a16:creationId xmlns:a16="http://schemas.microsoft.com/office/drawing/2014/main" id="{2BC77FCA-70CB-3C1A-9F87-3F8D38C15E84}"/>
            </a:ext>
          </a:extLst>
        </xdr:cNvPr>
        <xdr:cNvSpPr txBox="1">
          <a:spLocks noChangeArrowheads="1"/>
        </xdr:cNvSpPr>
      </xdr:nvSpPr>
      <xdr:spPr bwMode="auto">
        <a:xfrm>
          <a:off x="2924175" y="7410450"/>
          <a:ext cx="4562475" cy="12763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19050</xdr:colOff>
          <xdr:row>2</xdr:row>
          <xdr:rowOff>28575</xdr:rowOff>
        </xdr:from>
        <xdr:to>
          <xdr:col>5</xdr:col>
          <xdr:colOff>0</xdr:colOff>
          <xdr:row>4</xdr:row>
          <xdr:rowOff>9525</xdr:rowOff>
        </xdr:to>
        <xdr:sp macro="" textlink="">
          <xdr:nvSpPr>
            <xdr:cNvPr id="1025" name="calc" descr="Compute" hidden="1">
              <a:extLst>
                <a:ext uri="{63B3BB69-23CF-44E3-9099-C40C66FF867C}">
                  <a14:compatExt spid="_x0000_s1025"/>
                </a:ext>
                <a:ext uri="{FF2B5EF4-FFF2-40B4-BE49-F238E27FC236}">
                  <a16:creationId xmlns:a16="http://schemas.microsoft.com/office/drawing/2014/main" id="{BAAA32DE-598B-73C8-67CA-3AE701A0BF2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topLeftCell="C1" workbookViewId="0">
      <selection activeCell="L7" sqref="L7"/>
    </sheetView>
  </sheetViews>
  <sheetFormatPr defaultRowHeight="15.75" x14ac:dyDescent="0.25"/>
  <sheetData>
    <row r="7" spans="5:8" ht="27.75" x14ac:dyDescent="0.4">
      <c r="E7" s="42" t="s">
        <v>30</v>
      </c>
      <c r="F7" s="43"/>
      <c r="G7" s="43"/>
      <c r="H7" s="43"/>
    </row>
    <row r="8" spans="5:8" ht="20.25" x14ac:dyDescent="0.3">
      <c r="G8" s="44" t="s">
        <v>45</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topLeftCell="A11" workbookViewId="0">
      <selection activeCell="C27" sqref="C27"/>
    </sheetView>
  </sheetViews>
  <sheetFormatPr defaultRowHeight="15.75" x14ac:dyDescent="0.25"/>
  <cols>
    <col min="1" max="1" width="28.125" style="25" customWidth="1"/>
    <col min="2" max="2" width="9.375" bestFit="1" customWidth="1"/>
    <col min="3" max="3" width="15.875" customWidth="1"/>
  </cols>
  <sheetData>
    <row r="1" spans="1:130" s="2" customFormat="1" ht="20.25" customHeight="1" x14ac:dyDescent="0.25">
      <c r="A1" s="21" t="s">
        <v>4</v>
      </c>
    </row>
    <row r="2" spans="1:130" s="2" customFormat="1" ht="20.25" customHeight="1" x14ac:dyDescent="0.25">
      <c r="A2" s="21" t="s">
        <v>3</v>
      </c>
    </row>
    <row r="3" spans="1:130" ht="18" customHeight="1" x14ac:dyDescent="0.25">
      <c r="A3" s="22" t="s">
        <v>0</v>
      </c>
      <c r="B3" s="11">
        <v>30</v>
      </c>
    </row>
    <row r="4" spans="1:130" ht="18" customHeight="1" x14ac:dyDescent="0.25">
      <c r="A4" s="23" t="s">
        <v>6</v>
      </c>
      <c r="B4" s="12">
        <v>30</v>
      </c>
    </row>
    <row r="5" spans="1:130" s="19" customFormat="1" x14ac:dyDescent="0.25">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25">
      <c r="A6" s="24" t="s">
        <v>1</v>
      </c>
      <c r="B6" s="40">
        <v>4.1092881151378401E-2</v>
      </c>
      <c r="C6" s="40">
        <v>4.3220608699021661E-2</v>
      </c>
      <c r="D6" s="40">
        <v>4.1098976320571107E-2</v>
      </c>
      <c r="E6" s="40">
        <v>4.3226170850907512E-2</v>
      </c>
      <c r="F6" s="40">
        <v>4.5158814412275559E-2</v>
      </c>
      <c r="G6" s="40">
        <v>4.6896907698843998E-2</v>
      </c>
      <c r="H6" s="40">
        <v>4.8440451404781586E-2</v>
      </c>
      <c r="I6" s="40">
        <v>4.9789446224257065E-2</v>
      </c>
      <c r="J6" s="40">
        <v>5.0943892851439208E-2</v>
      </c>
      <c r="K6" s="40">
        <v>5.190379198049673E-2</v>
      </c>
      <c r="L6" s="40">
        <v>5.2669144305598381E-2</v>
      </c>
      <c r="M6" s="40">
        <v>5.323995052091296E-2</v>
      </c>
      <c r="N6" s="40">
        <v>5.3616211320609175E-2</v>
      </c>
      <c r="O6" s="40">
        <v>5.3797927398855777E-2</v>
      </c>
      <c r="P6" s="40">
        <v>5.3785099449821544E-2</v>
      </c>
      <c r="Q6" s="40">
        <v>5.3790099449821535E-2</v>
      </c>
      <c r="R6" s="40">
        <v>5.3795099449821533E-2</v>
      </c>
      <c r="S6" s="40">
        <v>5.3800099449821531E-2</v>
      </c>
      <c r="T6" s="40">
        <v>5.3805099449821529E-2</v>
      </c>
      <c r="U6" s="40">
        <v>5.3810099449821527E-2</v>
      </c>
      <c r="V6" s="40">
        <v>5.3815099449821525E-2</v>
      </c>
      <c r="W6" s="40">
        <v>5.3820099449821523E-2</v>
      </c>
      <c r="X6" s="40">
        <v>5.3825099449821522E-2</v>
      </c>
      <c r="Y6" s="40">
        <v>5.3830099449821513E-2</v>
      </c>
      <c r="Z6" s="40">
        <v>5.3835099449821511E-2</v>
      </c>
      <c r="AA6" s="40">
        <v>5.3840099449821509E-2</v>
      </c>
      <c r="AB6" s="40">
        <v>5.3845099449821507E-2</v>
      </c>
      <c r="AC6" s="40">
        <v>5.3850099449821505E-2</v>
      </c>
      <c r="AD6" s="40">
        <v>5.3855099449821503E-2</v>
      </c>
      <c r="AE6" s="40">
        <v>5.3860099449821501E-2</v>
      </c>
    </row>
    <row r="7" spans="1:130" s="9" customFormat="1" x14ac:dyDescent="0.25">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25">
      <c r="A8" s="20"/>
      <c r="B8" s="16"/>
      <c r="C8" s="16"/>
      <c r="D8" s="16"/>
      <c r="E8" s="16"/>
    </row>
    <row r="10" spans="1:130" x14ac:dyDescent="0.25">
      <c r="A10" s="22" t="s">
        <v>7</v>
      </c>
      <c r="B10" s="9"/>
    </row>
    <row r="11" spans="1:130" x14ac:dyDescent="0.25">
      <c r="A11" s="9">
        <v>5.5E-2</v>
      </c>
    </row>
    <row r="13" spans="1:130" x14ac:dyDescent="0.25">
      <c r="A13" s="22" t="s">
        <v>10</v>
      </c>
    </row>
    <row r="14" spans="1:130" x14ac:dyDescent="0.25">
      <c r="A14" s="28">
        <v>100</v>
      </c>
    </row>
    <row r="16" spans="1:130" x14ac:dyDescent="0.25">
      <c r="A16" s="39" t="s">
        <v>28</v>
      </c>
    </row>
    <row r="17" spans="1:3" x14ac:dyDescent="0.25">
      <c r="A17" s="30" t="s">
        <v>12</v>
      </c>
      <c r="C17" s="89">
        <v>771922444</v>
      </c>
    </row>
    <row r="18" spans="1:3" x14ac:dyDescent="0.25">
      <c r="A18" s="31" t="s">
        <v>44</v>
      </c>
      <c r="C18" s="90">
        <f>102/12</f>
        <v>8.5</v>
      </c>
    </row>
    <row r="19" spans="1:3" x14ac:dyDescent="0.25">
      <c r="A19" s="30" t="s">
        <v>43</v>
      </c>
      <c r="C19" s="91">
        <v>7.8920000000000004E-2</v>
      </c>
    </row>
    <row r="20" spans="1:3" x14ac:dyDescent="0.25">
      <c r="A20" s="30" t="s">
        <v>13</v>
      </c>
      <c r="C20" s="93">
        <f>-PMT(C19,C18,C17)</f>
        <v>128067917.2742568</v>
      </c>
    </row>
    <row r="21" spans="1:3" x14ac:dyDescent="0.25">
      <c r="A21" s="45" t="s">
        <v>31</v>
      </c>
      <c r="C21" s="92">
        <f>Pool_Cash_Flows!C6</f>
        <v>0.12</v>
      </c>
    </row>
    <row r="22" spans="1:3" x14ac:dyDescent="0.25">
      <c r="A22" s="30" t="s">
        <v>14</v>
      </c>
      <c r="C22" s="94">
        <f>C17-C23</f>
        <v>771179585</v>
      </c>
    </row>
    <row r="23" spans="1:3" x14ac:dyDescent="0.25">
      <c r="A23" s="30" t="s">
        <v>15</v>
      </c>
      <c r="C23" s="94">
        <f>C17-Pool_Cash_Flows!C7</f>
        <v>742859</v>
      </c>
    </row>
    <row r="24" spans="1:3" x14ac:dyDescent="0.25">
      <c r="A24" s="31" t="s">
        <v>16</v>
      </c>
      <c r="C24" s="95">
        <v>1.3798E-3</v>
      </c>
    </row>
    <row r="25" spans="1:3" x14ac:dyDescent="0.25">
      <c r="A25" s="46" t="s">
        <v>32</v>
      </c>
      <c r="C25" s="96">
        <f>Pool_Cash_Flows!C10</f>
        <v>1.06E-2</v>
      </c>
    </row>
    <row r="26" spans="1:3" x14ac:dyDescent="0.25">
      <c r="A26" s="45" t="s">
        <v>33</v>
      </c>
      <c r="C26" s="96">
        <f>Pool_Cash_Flows!C11</f>
        <v>2.3E-3</v>
      </c>
    </row>
    <row r="27" spans="1:3" x14ac:dyDescent="0.25">
      <c r="A27" s="30"/>
      <c r="C27" s="32"/>
    </row>
    <row r="28" spans="1:3" x14ac:dyDescent="0.25">
      <c r="A28" s="31"/>
    </row>
    <row r="29" spans="1:3" x14ac:dyDescent="0.25">
      <c r="A29" s="34"/>
      <c r="C29" s="33"/>
    </row>
    <row r="30" spans="1:3" x14ac:dyDescent="0.25">
      <c r="A30" s="30"/>
      <c r="C30" s="32"/>
    </row>
    <row r="31" spans="1:3" x14ac:dyDescent="0.25">
      <c r="A31" s="31"/>
    </row>
    <row r="32" spans="1:3" x14ac:dyDescent="0.25">
      <c r="A32" s="34"/>
      <c r="C32" s="33"/>
    </row>
    <row r="33" spans="1:3" x14ac:dyDescent="0.25">
      <c r="A33" s="30"/>
      <c r="C33" s="32"/>
    </row>
    <row r="34" spans="1:3" x14ac:dyDescent="0.25">
      <c r="A34" s="31"/>
    </row>
    <row r="35" spans="1:3" x14ac:dyDescent="0.25">
      <c r="A35" s="34"/>
      <c r="C35" s="33"/>
    </row>
    <row r="36" spans="1:3" x14ac:dyDescent="0.25">
      <c r="A36" s="30"/>
      <c r="C36" s="32"/>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19050</xdr:colOff>
                <xdr:row>2</xdr:row>
                <xdr:rowOff>28575</xdr:rowOff>
              </from>
              <to>
                <xdr:col>5</xdr:col>
                <xdr:colOff>0</xdr:colOff>
                <xdr:row>4</xdr:row>
                <xdr:rowOff>9525</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topLeftCell="D1" workbookViewId="0">
      <selection activeCell="I4" sqref="I4"/>
    </sheetView>
  </sheetViews>
  <sheetFormatPr defaultRowHeight="15.75" x14ac:dyDescent="0.25"/>
  <cols>
    <col min="1" max="1" width="12.375" style="25" customWidth="1"/>
    <col min="2" max="2" width="10.375" style="6" bestFit="1" customWidth="1"/>
    <col min="3" max="6" width="14.125" style="6" customWidth="1"/>
    <col min="7" max="7" width="9.875" style="6" customWidth="1"/>
    <col min="8" max="16384" width="9" style="6"/>
  </cols>
  <sheetData>
    <row r="1" spans="1:130" s="2" customFormat="1" ht="20.25" customHeight="1" x14ac:dyDescent="0.25">
      <c r="A1" s="21" t="s">
        <v>4</v>
      </c>
      <c r="B1" s="1"/>
    </row>
    <row r="2" spans="1:130" s="2" customFormat="1" ht="20.25" customHeight="1" x14ac:dyDescent="0.25">
      <c r="A2" s="21" t="s">
        <v>3</v>
      </c>
      <c r="B2" s="1"/>
    </row>
    <row r="3" spans="1:130" customFormat="1" ht="18" customHeight="1" x14ac:dyDescent="0.25">
      <c r="A3" s="22" t="s">
        <v>0</v>
      </c>
      <c r="B3" s="3"/>
      <c r="C3" s="11">
        <f>Data!B3</f>
        <v>30</v>
      </c>
    </row>
    <row r="4" spans="1:130" customFormat="1" ht="18" customHeight="1" x14ac:dyDescent="0.25">
      <c r="A4" s="23" t="s">
        <v>6</v>
      </c>
      <c r="B4" s="7"/>
      <c r="C4" s="12">
        <v>1</v>
      </c>
    </row>
    <row r="5" spans="1:130" s="10" customFormat="1" x14ac:dyDescent="0.25">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25">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25">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25">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25">
      <c r="A9" s="25"/>
    </row>
    <row r="10" spans="1:130" x14ac:dyDescent="0.25">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25">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25">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25">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25">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25">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25">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25">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25">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25">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25">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25">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25">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25">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25">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25">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25">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25">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25">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25">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25">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25">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25">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25">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25">
      <c r="AA34" s="6">
        <v>2.0559141561308902E-3</v>
      </c>
      <c r="AB34" s="6">
        <v>2.2110009480267182E-3</v>
      </c>
      <c r="AC34" s="6">
        <v>2.3812840209226833E-3</v>
      </c>
      <c r="AD34" s="6">
        <v>2.5692274483569734E-3</v>
      </c>
      <c r="AE34" s="6">
        <v>2.7778713713077028E-3</v>
      </c>
      <c r="AF34" s="6">
        <v>3.011002603440188E-3</v>
      </c>
    </row>
    <row r="35" spans="26:32" x14ac:dyDescent="0.25">
      <c r="AB35" s="6">
        <v>1.6664786705653085E-3</v>
      </c>
      <c r="AC35" s="6">
        <v>1.7816241193414446E-3</v>
      </c>
      <c r="AD35" s="6">
        <v>1.9067787815076978E-3</v>
      </c>
      <c r="AE35" s="6">
        <v>2.0434450254862846E-3</v>
      </c>
      <c r="AF35" s="6">
        <v>2.1934575898304299E-3</v>
      </c>
    </row>
    <row r="36" spans="26:32" x14ac:dyDescent="0.25">
      <c r="AC36" s="6">
        <v>1.3329718230710116E-3</v>
      </c>
      <c r="AD36" s="6">
        <v>1.4151356369530793E-3</v>
      </c>
      <c r="AE36" s="6">
        <v>1.5031896780083511E-3</v>
      </c>
      <c r="AF36" s="6">
        <v>1.5978917430651406E-3</v>
      </c>
    </row>
    <row r="37" spans="26:32" x14ac:dyDescent="0.25">
      <c r="AD37" s="6">
        <v>1.0502575812130271E-3</v>
      </c>
      <c r="AE37" s="6">
        <v>1.1057695117259792E-3</v>
      </c>
      <c r="AF37" s="6">
        <v>1.1640334576758964E-3</v>
      </c>
    </row>
    <row r="38" spans="26:32" x14ac:dyDescent="0.25">
      <c r="AE38" s="6">
        <v>8.1342110776250133E-4</v>
      </c>
      <c r="AF38" s="6">
        <v>8.47976026204214E-4</v>
      </c>
    </row>
    <row r="39" spans="26:32" x14ac:dyDescent="0.25">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topLeftCell="A4" workbookViewId="0">
      <selection activeCell="A14" sqref="A14"/>
    </sheetView>
  </sheetViews>
  <sheetFormatPr defaultRowHeight="15.75" x14ac:dyDescent="0.25"/>
  <sheetData>
    <row r="1" spans="1:31" x14ac:dyDescent="0.25">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25">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25">
      <c r="A3" s="22" t="s">
        <v>0</v>
      </c>
      <c r="B3" s="11">
        <v>30</v>
      </c>
    </row>
    <row r="4" spans="1:31" x14ac:dyDescent="0.25">
      <c r="A4" s="23" t="s">
        <v>6</v>
      </c>
      <c r="B4" s="12">
        <f>B3</f>
        <v>30</v>
      </c>
    </row>
    <row r="5" spans="1:31" x14ac:dyDescent="0.25">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25">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25">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25">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25">
      <c r="A9" s="25"/>
    </row>
    <row r="10" spans="1:31" x14ac:dyDescent="0.25">
      <c r="A10" s="22" t="s">
        <v>7</v>
      </c>
      <c r="B10" s="9"/>
    </row>
    <row r="11" spans="1:31" x14ac:dyDescent="0.25">
      <c r="A11" s="9">
        <v>5.5E-2</v>
      </c>
    </row>
    <row r="12" spans="1:31" x14ac:dyDescent="0.25">
      <c r="A12" s="25"/>
    </row>
    <row r="13" spans="1:31" x14ac:dyDescent="0.25">
      <c r="A13" s="22" t="s">
        <v>29</v>
      </c>
    </row>
    <row r="14" spans="1:31" x14ac:dyDescent="0.25">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25">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25">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25">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25">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25">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25">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25">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25">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25">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25">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25">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25">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25">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25">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25">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25">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25">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25">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25">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25">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25">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25">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25">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25">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25">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25">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25">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25">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25">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25">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J1250"/>
  <sheetViews>
    <sheetView tabSelected="1" topLeftCell="A3" workbookViewId="0">
      <selection activeCell="D8" sqref="D8"/>
    </sheetView>
  </sheetViews>
  <sheetFormatPr defaultRowHeight="15.75" x14ac:dyDescent="0.25"/>
  <cols>
    <col min="1" max="1" width="27.875" customWidth="1"/>
    <col min="2" max="2" width="11.625" customWidth="1"/>
    <col min="3" max="3" width="15.5" customWidth="1"/>
    <col min="6" max="6" width="15.375" bestFit="1" customWidth="1"/>
    <col min="7" max="7" width="16.75" customWidth="1"/>
    <col min="8" max="8" width="18.25" customWidth="1"/>
    <col min="9" max="9" width="16.625" customWidth="1"/>
    <col min="10" max="10" width="6.75" bestFit="1" customWidth="1"/>
    <col min="11" max="11" width="8.125" bestFit="1" customWidth="1"/>
    <col min="12" max="12" width="11.75" bestFit="1" customWidth="1"/>
    <col min="13" max="13" width="10.125" bestFit="1" customWidth="1"/>
    <col min="14" max="14" width="13.875" bestFit="1" customWidth="1"/>
    <col min="15" max="15" width="18.75" bestFit="1" customWidth="1"/>
    <col min="16" max="16" width="12.125" bestFit="1" customWidth="1"/>
    <col min="17" max="17" width="11.5" bestFit="1" customWidth="1"/>
    <col min="18" max="18" width="9.125" bestFit="1" customWidth="1"/>
    <col min="19" max="19" width="12" bestFit="1" customWidth="1"/>
    <col min="20" max="20" width="9.875" bestFit="1" customWidth="1"/>
    <col min="21" max="21" width="11.75" bestFit="1" customWidth="1"/>
    <col min="23" max="23" width="10" bestFit="1" customWidth="1"/>
    <col min="24" max="24" width="10.125" bestFit="1" customWidth="1"/>
    <col min="25" max="26" width="9.375" bestFit="1" customWidth="1"/>
    <col min="27" max="27" width="10.125" bestFit="1" customWidth="1"/>
    <col min="28" max="28" width="10" bestFit="1" customWidth="1"/>
    <col min="29" max="29" width="10.125" bestFit="1" customWidth="1"/>
    <col min="30" max="30" width="9.375" bestFit="1" customWidth="1"/>
    <col min="31" max="32" width="10.125" bestFit="1" customWidth="1"/>
    <col min="33" max="33" width="10" bestFit="1" customWidth="1"/>
    <col min="34" max="34" width="9.375" bestFit="1" customWidth="1"/>
    <col min="36" max="36" width="10.125" bestFit="1" customWidth="1"/>
    <col min="37" max="37" width="9.375" bestFit="1" customWidth="1"/>
    <col min="38" max="38" width="10" bestFit="1" customWidth="1"/>
    <col min="39" max="39" width="9.375" bestFit="1" customWidth="1"/>
    <col min="41" max="42" width="9.375" bestFit="1" customWidth="1"/>
    <col min="43" max="43" width="10" bestFit="1" customWidth="1"/>
    <col min="44" max="44" width="9.375" bestFit="1" customWidth="1"/>
    <col min="46" max="47" width="9.375" bestFit="1" customWidth="1"/>
    <col min="48" max="48" width="10" bestFit="1" customWidth="1"/>
    <col min="49" max="49" width="13.75" bestFit="1" customWidth="1"/>
    <col min="50" max="50" width="11.125" bestFit="1" customWidth="1"/>
    <col min="52" max="52" width="9.875" bestFit="1" customWidth="1"/>
    <col min="53" max="53" width="10" bestFit="1" customWidth="1"/>
    <col min="54" max="54" width="9.375" bestFit="1" customWidth="1"/>
    <col min="55" max="55" width="8.625" bestFit="1" customWidth="1"/>
    <col min="56" max="57" width="9.375" bestFit="1" customWidth="1"/>
    <col min="58" max="58" width="10" bestFit="1" customWidth="1"/>
    <col min="59" max="59" width="9.375" bestFit="1" customWidth="1"/>
    <col min="60" max="60" width="8.625" bestFit="1" customWidth="1"/>
    <col min="61" max="62" width="9.375" bestFit="1" customWidth="1"/>
    <col min="63" max="63" width="10" bestFit="1" customWidth="1"/>
    <col min="64" max="64" width="9.375" bestFit="1" customWidth="1"/>
    <col min="65" max="65" width="7.5" bestFit="1" customWidth="1"/>
    <col min="66" max="67" width="9.375" bestFit="1" customWidth="1"/>
    <col min="68" max="68" width="10" bestFit="1" customWidth="1"/>
    <col min="69" max="69" width="9.375" bestFit="1" customWidth="1"/>
    <col min="71" max="72" width="9.375" bestFit="1" customWidth="1"/>
    <col min="73" max="73" width="10" bestFit="1" customWidth="1"/>
    <col min="74" max="74" width="9.375" bestFit="1" customWidth="1"/>
    <col min="75" max="75" width="7.5" bestFit="1" customWidth="1"/>
    <col min="76" max="77" width="9.375" bestFit="1" customWidth="1"/>
    <col min="78" max="78" width="10" bestFit="1" customWidth="1"/>
    <col min="79" max="79" width="9.375" bestFit="1" customWidth="1"/>
    <col min="81" max="82" width="9.375" bestFit="1" customWidth="1"/>
    <col min="83" max="83" width="10" bestFit="1" customWidth="1"/>
    <col min="84" max="84" width="9.375" bestFit="1" customWidth="1"/>
    <col min="86" max="87" width="9.375" bestFit="1" customWidth="1"/>
    <col min="88" max="88" width="10" bestFit="1" customWidth="1"/>
    <col min="92" max="92" width="8.625" bestFit="1" customWidth="1"/>
    <col min="93" max="93" width="10" bestFit="1" customWidth="1"/>
    <col min="94" max="94" width="9.375" bestFit="1" customWidth="1"/>
    <col min="96" max="97" width="9.375" bestFit="1" customWidth="1"/>
    <col min="98" max="98" width="10" bestFit="1" customWidth="1"/>
    <col min="102" max="102" width="8.625" bestFit="1" customWidth="1"/>
    <col min="103" max="103" width="10" bestFit="1" customWidth="1"/>
    <col min="104" max="104" width="9.375" bestFit="1" customWidth="1"/>
    <col min="106" max="106" width="9.375" bestFit="1" customWidth="1"/>
    <col min="107" max="107" width="12.25" bestFit="1" customWidth="1"/>
    <col min="108" max="108" width="11.25" bestFit="1" customWidth="1"/>
    <col min="109" max="109" width="9.375" bestFit="1" customWidth="1"/>
    <col min="110" max="111" width="10.125" bestFit="1" customWidth="1"/>
    <col min="112" max="112" width="19.375" bestFit="1" customWidth="1"/>
    <col min="113" max="113" width="10.125" bestFit="1" customWidth="1"/>
  </cols>
  <sheetData>
    <row r="1" spans="1:114" x14ac:dyDescent="0.25">
      <c r="A1" s="58" t="str">
        <f>Data!A16</f>
        <v>Mortgage Collateral</v>
      </c>
      <c r="B1" s="48"/>
      <c r="C1" s="48"/>
      <c r="D1" s="103"/>
      <c r="E1" s="104" t="s">
        <v>111</v>
      </c>
      <c r="F1" s="35"/>
      <c r="G1" s="63"/>
      <c r="H1" s="30" t="s">
        <v>17</v>
      </c>
      <c r="I1" s="31"/>
      <c r="J1" s="31"/>
      <c r="K1" s="31"/>
      <c r="L1" s="63"/>
      <c r="M1" s="63"/>
      <c r="N1" s="63"/>
      <c r="O1" s="63"/>
      <c r="P1" s="63"/>
      <c r="Q1" s="63"/>
      <c r="R1" s="63"/>
      <c r="S1" s="69"/>
      <c r="T1" s="63"/>
      <c r="U1" s="69"/>
    </row>
    <row r="2" spans="1:114" x14ac:dyDescent="0.25">
      <c r="A2" s="48" t="str">
        <f>Data!A17</f>
        <v>Collateral Total Principal</v>
      </c>
      <c r="B2" s="48"/>
      <c r="C2" s="59">
        <f>Data!C17</f>
        <v>771922444</v>
      </c>
      <c r="G2" s="63"/>
      <c r="H2" s="31"/>
      <c r="I2" s="31"/>
      <c r="J2" s="31"/>
      <c r="K2" s="31"/>
      <c r="L2" s="63"/>
      <c r="M2" s="63"/>
      <c r="N2" s="63"/>
      <c r="O2" s="63"/>
      <c r="P2" s="63"/>
      <c r="Q2" s="70"/>
      <c r="R2" s="63"/>
      <c r="S2" s="30"/>
      <c r="T2" s="30"/>
      <c r="U2" s="69"/>
      <c r="V2" s="53"/>
      <c r="W2" s="62" t="s">
        <v>82</v>
      </c>
      <c r="X2" s="63"/>
      <c r="Y2" s="63"/>
      <c r="Z2" s="63"/>
      <c r="AA2" s="83"/>
      <c r="AB2" s="63"/>
      <c r="AC2" s="63"/>
      <c r="AD2" s="63"/>
      <c r="AE2" s="63"/>
      <c r="AF2" s="83"/>
      <c r="AG2" s="63"/>
      <c r="AH2" s="63"/>
      <c r="AI2" s="63"/>
      <c r="AJ2" s="63"/>
      <c r="AK2" s="63"/>
      <c r="AL2" s="63"/>
      <c r="AM2" s="63"/>
      <c r="AN2" s="63"/>
      <c r="AO2" s="63"/>
      <c r="AP2" s="83"/>
      <c r="AQ2" s="63"/>
      <c r="AR2" s="63"/>
      <c r="AS2" s="63"/>
      <c r="AT2" s="63"/>
      <c r="AU2" s="63"/>
      <c r="AV2" s="63"/>
      <c r="AW2" s="63"/>
      <c r="AX2" s="63"/>
      <c r="AY2" s="63"/>
      <c r="AZ2" s="63"/>
      <c r="BA2" s="63"/>
      <c r="BB2" s="63"/>
      <c r="BC2" s="63"/>
      <c r="BD2" s="63"/>
      <c r="BE2" s="63"/>
      <c r="BF2" s="63"/>
      <c r="BG2" s="63"/>
      <c r="BH2" s="63"/>
      <c r="BI2" s="63"/>
      <c r="BJ2" s="63"/>
      <c r="BK2" s="63"/>
      <c r="BL2" s="63"/>
      <c r="BM2" s="63"/>
      <c r="BN2" s="63"/>
      <c r="BO2" s="63"/>
      <c r="BP2" s="63"/>
      <c r="BQ2" s="63"/>
      <c r="BR2" s="63"/>
      <c r="BS2" s="63"/>
      <c r="BT2" s="63"/>
      <c r="BU2" s="63"/>
      <c r="BV2" s="63"/>
      <c r="BW2" s="63"/>
      <c r="BX2" s="63"/>
      <c r="BY2" s="63"/>
      <c r="BZ2" s="63"/>
      <c r="CA2" s="63"/>
      <c r="CB2" s="63"/>
      <c r="CC2" s="63"/>
      <c r="CD2" s="63"/>
      <c r="CE2" s="63"/>
      <c r="CF2" s="63"/>
      <c r="CG2" s="63"/>
      <c r="CH2" s="63"/>
      <c r="CI2" s="63"/>
      <c r="CJ2" s="63"/>
    </row>
    <row r="3" spans="1:114" x14ac:dyDescent="0.25">
      <c r="A3" s="48" t="str">
        <f>Data!A18</f>
        <v>Pool Maturity:  WAM</v>
      </c>
      <c r="B3" s="48"/>
      <c r="C3" s="60">
        <f>Data!C18</f>
        <v>8.5</v>
      </c>
      <c r="G3" s="36" t="s">
        <v>18</v>
      </c>
      <c r="H3" s="36" t="s">
        <v>19</v>
      </c>
      <c r="I3" s="36" t="s">
        <v>20</v>
      </c>
      <c r="J3" s="79" t="s">
        <v>21</v>
      </c>
      <c r="K3" s="79" t="s">
        <v>34</v>
      </c>
      <c r="L3" s="60"/>
      <c r="M3" s="60"/>
      <c r="N3" s="60"/>
      <c r="O3" s="60"/>
      <c r="P3" s="60"/>
      <c r="Q3" s="60"/>
      <c r="R3" s="60"/>
      <c r="S3" s="80" t="s">
        <v>41</v>
      </c>
      <c r="T3" s="81" t="s">
        <v>46</v>
      </c>
      <c r="U3" s="99">
        <f>IRR(U5:U14)</f>
        <v>5.4761934488992858E-2</v>
      </c>
      <c r="V3" s="98" t="s">
        <v>110</v>
      </c>
      <c r="W3" s="64" t="s">
        <v>83</v>
      </c>
      <c r="X3" s="63"/>
      <c r="Y3" s="63"/>
      <c r="Z3" s="63"/>
      <c r="AA3" s="63"/>
      <c r="AB3" s="65" t="s">
        <v>84</v>
      </c>
      <c r="AC3" s="63"/>
      <c r="AD3" s="63"/>
      <c r="AE3" s="63"/>
      <c r="AF3" s="63"/>
      <c r="AG3" s="65" t="s">
        <v>85</v>
      </c>
      <c r="AH3" s="63"/>
      <c r="AI3" s="63"/>
      <c r="AJ3" s="63"/>
      <c r="AK3" s="63"/>
      <c r="AL3" s="65" t="s">
        <v>86</v>
      </c>
      <c r="AM3" s="63"/>
      <c r="AN3" s="63"/>
      <c r="AO3" s="63"/>
      <c r="AP3" s="63"/>
      <c r="AQ3" s="65" t="s">
        <v>87</v>
      </c>
      <c r="AR3" s="63"/>
      <c r="AS3" s="63"/>
      <c r="AT3" s="63"/>
      <c r="AU3" s="63"/>
      <c r="AV3" s="65" t="s">
        <v>88</v>
      </c>
      <c r="AW3" s="63"/>
      <c r="AX3" s="63"/>
      <c r="AY3" s="63"/>
      <c r="AZ3" s="63"/>
      <c r="BA3" s="65" t="s">
        <v>89</v>
      </c>
      <c r="BB3" s="63"/>
      <c r="BC3" s="63"/>
      <c r="BD3" s="63"/>
      <c r="BE3" s="63"/>
      <c r="BF3" s="65" t="s">
        <v>90</v>
      </c>
      <c r="BG3" s="63"/>
      <c r="BH3" s="63"/>
      <c r="BI3" s="63"/>
      <c r="BJ3" s="63"/>
      <c r="BK3" s="65" t="s">
        <v>91</v>
      </c>
      <c r="BL3" s="63"/>
      <c r="BM3" s="63"/>
      <c r="BN3" s="63"/>
      <c r="BO3" s="63"/>
      <c r="BP3" s="65" t="s">
        <v>92</v>
      </c>
      <c r="BQ3" s="63"/>
      <c r="BR3" s="63"/>
      <c r="BS3" s="63"/>
      <c r="BT3" s="63"/>
      <c r="BU3" s="65" t="s">
        <v>93</v>
      </c>
      <c r="BV3" s="63"/>
      <c r="BW3" s="63"/>
      <c r="BX3" s="63"/>
      <c r="BY3" s="63"/>
      <c r="BZ3" s="84" t="s">
        <v>94</v>
      </c>
      <c r="CA3" s="63"/>
      <c r="CB3" s="63"/>
      <c r="CC3" s="63"/>
      <c r="CD3" s="63"/>
      <c r="CE3" s="85" t="s">
        <v>95</v>
      </c>
      <c r="CF3" s="63"/>
      <c r="CG3" s="63"/>
      <c r="CH3" s="63"/>
      <c r="CI3" s="63"/>
      <c r="CJ3" s="85" t="s">
        <v>96</v>
      </c>
      <c r="CK3" s="63"/>
      <c r="CL3" s="63"/>
      <c r="CM3" s="63"/>
      <c r="CN3" s="63"/>
      <c r="CO3" s="85" t="s">
        <v>97</v>
      </c>
      <c r="CP3" s="63"/>
      <c r="CQ3" s="63"/>
      <c r="CR3" s="63"/>
      <c r="CS3" s="63"/>
      <c r="CT3" s="85" t="s">
        <v>98</v>
      </c>
      <c r="CU3" s="63"/>
      <c r="CV3" s="63"/>
      <c r="CW3" s="63"/>
      <c r="CX3" s="63"/>
      <c r="CY3" s="85" t="s">
        <v>99</v>
      </c>
      <c r="CZ3" s="63"/>
      <c r="DA3" s="63"/>
      <c r="DB3" s="63"/>
      <c r="DC3" s="66"/>
      <c r="DD3" s="105" t="s">
        <v>106</v>
      </c>
      <c r="DE3" s="105"/>
      <c r="DF3" s="105"/>
      <c r="DG3" s="63"/>
      <c r="DH3" s="63"/>
    </row>
    <row r="4" spans="1:114" x14ac:dyDescent="0.25">
      <c r="A4" s="48" t="str">
        <f>Data!A19</f>
        <v>Pool Interest Rate:  WAC</v>
      </c>
      <c r="B4" s="48"/>
      <c r="C4" s="61">
        <f>Data!C19</f>
        <v>7.8920000000000004E-2</v>
      </c>
      <c r="G4" s="31"/>
      <c r="H4" s="63"/>
      <c r="I4" s="63"/>
      <c r="J4" s="53">
        <v>0</v>
      </c>
      <c r="K4" s="53"/>
      <c r="L4" s="82" t="s">
        <v>22</v>
      </c>
      <c r="M4" s="82" t="s">
        <v>23</v>
      </c>
      <c r="N4" s="82" t="s">
        <v>36</v>
      </c>
      <c r="O4" s="82" t="s">
        <v>35</v>
      </c>
      <c r="P4" s="82" t="s">
        <v>37</v>
      </c>
      <c r="Q4" s="82" t="s">
        <v>38</v>
      </c>
      <c r="R4" s="82" t="s">
        <v>16</v>
      </c>
      <c r="S4" s="80" t="s">
        <v>42</v>
      </c>
      <c r="T4" s="82" t="s">
        <v>40</v>
      </c>
      <c r="U4" s="71" t="s">
        <v>39</v>
      </c>
      <c r="W4" s="67" t="s">
        <v>100</v>
      </c>
      <c r="X4" s="68" t="s">
        <v>101</v>
      </c>
      <c r="Y4" s="68" t="s">
        <v>102</v>
      </c>
      <c r="Z4" s="68" t="s">
        <v>46</v>
      </c>
      <c r="AA4" s="68" t="s">
        <v>103</v>
      </c>
      <c r="AB4" s="76" t="s">
        <v>100</v>
      </c>
      <c r="AC4" s="68" t="s">
        <v>101</v>
      </c>
      <c r="AD4" s="68" t="s">
        <v>102</v>
      </c>
      <c r="AE4" s="68" t="s">
        <v>46</v>
      </c>
      <c r="AF4" s="68" t="s">
        <v>103</v>
      </c>
      <c r="AG4" s="76" t="s">
        <v>100</v>
      </c>
      <c r="AH4" s="68" t="s">
        <v>101</v>
      </c>
      <c r="AI4" s="68" t="s">
        <v>102</v>
      </c>
      <c r="AJ4" s="68" t="s">
        <v>46</v>
      </c>
      <c r="AK4" s="68" t="s">
        <v>103</v>
      </c>
      <c r="AL4" s="76" t="s">
        <v>100</v>
      </c>
      <c r="AM4" s="68" t="s">
        <v>101</v>
      </c>
      <c r="AN4" s="68" t="s">
        <v>102</v>
      </c>
      <c r="AO4" s="68" t="s">
        <v>46</v>
      </c>
      <c r="AP4" s="68" t="s">
        <v>103</v>
      </c>
      <c r="AQ4" s="76" t="s">
        <v>100</v>
      </c>
      <c r="AR4" s="68" t="s">
        <v>101</v>
      </c>
      <c r="AS4" s="68" t="s">
        <v>102</v>
      </c>
      <c r="AT4" s="68" t="s">
        <v>46</v>
      </c>
      <c r="AU4" s="68" t="s">
        <v>103</v>
      </c>
      <c r="AV4" s="76" t="s">
        <v>100</v>
      </c>
      <c r="AW4" s="68" t="s">
        <v>101</v>
      </c>
      <c r="AX4" s="68" t="s">
        <v>102</v>
      </c>
      <c r="AY4" s="68" t="s">
        <v>46</v>
      </c>
      <c r="AZ4" s="68" t="s">
        <v>103</v>
      </c>
      <c r="BA4" s="76" t="s">
        <v>100</v>
      </c>
      <c r="BB4" s="68" t="s">
        <v>101</v>
      </c>
      <c r="BC4" s="68" t="s">
        <v>102</v>
      </c>
      <c r="BD4" s="68" t="s">
        <v>46</v>
      </c>
      <c r="BE4" s="68" t="s">
        <v>103</v>
      </c>
      <c r="BF4" s="76" t="s">
        <v>100</v>
      </c>
      <c r="BG4" s="68" t="s">
        <v>101</v>
      </c>
      <c r="BH4" s="68" t="s">
        <v>102</v>
      </c>
      <c r="BI4" s="68" t="s">
        <v>46</v>
      </c>
      <c r="BJ4" s="68" t="s">
        <v>103</v>
      </c>
      <c r="BK4" s="76" t="s">
        <v>100</v>
      </c>
      <c r="BL4" s="68" t="s">
        <v>101</v>
      </c>
      <c r="BM4" s="68" t="s">
        <v>102</v>
      </c>
      <c r="BN4" s="68" t="s">
        <v>46</v>
      </c>
      <c r="BO4" s="68" t="s">
        <v>103</v>
      </c>
      <c r="BP4" s="76" t="s">
        <v>100</v>
      </c>
      <c r="BQ4" s="68" t="s">
        <v>101</v>
      </c>
      <c r="BR4" s="68" t="s">
        <v>102</v>
      </c>
      <c r="BS4" s="68" t="s">
        <v>46</v>
      </c>
      <c r="BT4" s="68" t="s">
        <v>103</v>
      </c>
      <c r="BU4" s="76" t="s">
        <v>100</v>
      </c>
      <c r="BV4" s="68" t="s">
        <v>101</v>
      </c>
      <c r="BW4" s="68" t="s">
        <v>102</v>
      </c>
      <c r="BX4" s="68" t="s">
        <v>46</v>
      </c>
      <c r="BY4" s="68" t="s">
        <v>103</v>
      </c>
      <c r="BZ4" s="76" t="s">
        <v>100</v>
      </c>
      <c r="CA4" s="68" t="s">
        <v>101</v>
      </c>
      <c r="CB4" s="68" t="s">
        <v>102</v>
      </c>
      <c r="CC4" s="68" t="s">
        <v>46</v>
      </c>
      <c r="CD4" s="68" t="s">
        <v>103</v>
      </c>
      <c r="CE4" s="76" t="s">
        <v>100</v>
      </c>
      <c r="CF4" s="68" t="s">
        <v>101</v>
      </c>
      <c r="CG4" s="68" t="s">
        <v>102</v>
      </c>
      <c r="CH4" s="68" t="s">
        <v>46</v>
      </c>
      <c r="CI4" s="68" t="s">
        <v>103</v>
      </c>
      <c r="CJ4" s="76" t="s">
        <v>100</v>
      </c>
      <c r="CK4" s="68" t="s">
        <v>101</v>
      </c>
      <c r="CL4" s="68" t="s">
        <v>102</v>
      </c>
      <c r="CM4" s="68" t="s">
        <v>46</v>
      </c>
      <c r="CN4" s="68" t="s">
        <v>103</v>
      </c>
      <c r="CO4" s="76" t="s">
        <v>100</v>
      </c>
      <c r="CP4" s="68" t="s">
        <v>101</v>
      </c>
      <c r="CQ4" s="68" t="s">
        <v>102</v>
      </c>
      <c r="CR4" s="68" t="s">
        <v>46</v>
      </c>
      <c r="CS4" s="68" t="s">
        <v>103</v>
      </c>
      <c r="CT4" s="76" t="s">
        <v>100</v>
      </c>
      <c r="CU4" s="68" t="s">
        <v>101</v>
      </c>
      <c r="CV4" s="68" t="s">
        <v>102</v>
      </c>
      <c r="CW4" s="68" t="s">
        <v>46</v>
      </c>
      <c r="CX4" s="68" t="s">
        <v>103</v>
      </c>
      <c r="CY4" s="76" t="s">
        <v>100</v>
      </c>
      <c r="CZ4" s="68" t="s">
        <v>101</v>
      </c>
      <c r="DA4" s="68" t="s">
        <v>102</v>
      </c>
      <c r="DB4" s="68" t="s">
        <v>46</v>
      </c>
      <c r="DC4" s="68" t="s">
        <v>103</v>
      </c>
      <c r="DD4" s="68" t="s">
        <v>101</v>
      </c>
      <c r="DE4" s="68" t="s">
        <v>102</v>
      </c>
      <c r="DF4" s="68" t="s">
        <v>46</v>
      </c>
      <c r="DG4" s="68" t="s">
        <v>103</v>
      </c>
      <c r="DH4" s="68" t="s">
        <v>104</v>
      </c>
      <c r="DI4" s="68" t="s">
        <v>105</v>
      </c>
      <c r="DJ4" s="76" t="s">
        <v>100</v>
      </c>
    </row>
    <row r="5" spans="1:114" x14ac:dyDescent="0.25">
      <c r="A5" s="48" t="str">
        <f>Data!A20</f>
        <v xml:space="preserve">Pool Scheduled P&amp;I Payment </v>
      </c>
      <c r="B5" s="48"/>
      <c r="C5" s="59">
        <f>Data!C20</f>
        <v>128067917.2742568</v>
      </c>
      <c r="G5" s="72">
        <v>0</v>
      </c>
      <c r="H5" s="73">
        <f t="shared" ref="H5:H34" si="0">1/(1+$C$4)*H6</f>
        <v>0.10240535999183512</v>
      </c>
      <c r="I5" s="73">
        <f t="shared" ref="I5:I35" si="1">1/$C$4*(1-H5)</f>
        <v>11.373474911406042</v>
      </c>
      <c r="J5" s="63">
        <v>0</v>
      </c>
      <c r="K5" s="74">
        <f>0*$K$8</f>
        <v>0</v>
      </c>
      <c r="L5" s="86">
        <f>(C7+C8)*(1-$J$5-$K$5)</f>
        <v>771922444</v>
      </c>
      <c r="M5" s="86">
        <f>L5-P6+O6</f>
        <v>696603025.78001988</v>
      </c>
      <c r="N5" s="86"/>
      <c r="O5" s="86"/>
      <c r="P5" s="86"/>
      <c r="Q5" s="86">
        <f>Y5+AD5+AI5+AN5+AS5+AX5</f>
        <v>0</v>
      </c>
      <c r="R5" s="86"/>
      <c r="S5" s="86">
        <f t="shared" ref="S5:S35" si="2">MAXA(0,$L5-$C$8)</f>
        <v>771179585</v>
      </c>
      <c r="T5" s="86"/>
      <c r="U5" s="87">
        <f>-Valuation!E3</f>
        <v>-830875156.48000002</v>
      </c>
      <c r="W5" s="53">
        <v>0</v>
      </c>
      <c r="X5" s="49">
        <f>C12</f>
        <v>153230577</v>
      </c>
      <c r="AB5" s="53">
        <v>0</v>
      </c>
      <c r="AC5" s="49">
        <f>C15</f>
        <v>299000640</v>
      </c>
      <c r="AF5" s="53"/>
      <c r="AG5" s="53">
        <v>0</v>
      </c>
      <c r="AH5" s="49">
        <f>C18</f>
        <v>55591451</v>
      </c>
      <c r="AK5" s="53"/>
      <c r="AL5" s="53">
        <v>0</v>
      </c>
      <c r="AM5" s="49">
        <f>C21</f>
        <v>38390866</v>
      </c>
      <c r="AP5" s="53"/>
      <c r="AQ5" s="53">
        <v>0</v>
      </c>
      <c r="AR5" s="49">
        <f>C24</f>
        <v>19967220</v>
      </c>
      <c r="AU5" s="53"/>
      <c r="AV5" s="53">
        <v>0</v>
      </c>
      <c r="AW5" s="77">
        <f>$C$27</f>
        <v>771179585</v>
      </c>
      <c r="AX5" s="49"/>
      <c r="AY5" s="49"/>
      <c r="AZ5" s="49"/>
      <c r="BA5" s="53">
        <v>0</v>
      </c>
      <c r="BB5" s="49">
        <f>C30</f>
        <v>40999766</v>
      </c>
      <c r="BE5" s="53"/>
      <c r="BF5" s="53">
        <v>0</v>
      </c>
      <c r="BG5" s="49">
        <f>C33</f>
        <v>35142657</v>
      </c>
      <c r="BJ5" s="53"/>
      <c r="BK5" s="53">
        <v>0</v>
      </c>
      <c r="BL5" s="49">
        <f>C36</f>
        <v>11714219</v>
      </c>
      <c r="BO5" s="53"/>
      <c r="BP5" s="53">
        <v>0</v>
      </c>
      <c r="BQ5" s="49">
        <f>C39</f>
        <v>27333177</v>
      </c>
      <c r="BT5" s="53"/>
      <c r="BU5" s="53">
        <v>0</v>
      </c>
      <c r="BV5" s="49">
        <f>C42</f>
        <v>11714219</v>
      </c>
      <c r="BX5" s="49"/>
      <c r="BY5" s="53"/>
      <c r="BZ5">
        <v>0</v>
      </c>
      <c r="CA5" s="49">
        <f>C45</f>
        <v>11714219</v>
      </c>
      <c r="CD5" s="53"/>
      <c r="CE5" s="53">
        <v>0</v>
      </c>
      <c r="CF5" s="49">
        <f>C48</f>
        <v>19523698</v>
      </c>
      <c r="CI5" s="53"/>
      <c r="CJ5" s="53">
        <v>0</v>
      </c>
      <c r="CK5" s="49">
        <f>C51</f>
        <v>3904740</v>
      </c>
      <c r="CN5" s="53"/>
      <c r="CO5">
        <v>0</v>
      </c>
      <c r="CP5" s="49">
        <f>C54</f>
        <v>15618958</v>
      </c>
      <c r="CS5" s="53"/>
      <c r="CT5">
        <v>0</v>
      </c>
      <c r="CU5" s="49">
        <f>C57</f>
        <v>7809479</v>
      </c>
      <c r="CX5" s="53"/>
      <c r="CY5" s="53">
        <v>0</v>
      </c>
      <c r="CZ5" s="49">
        <f>C60</f>
        <v>19523699</v>
      </c>
      <c r="DA5" s="49"/>
      <c r="DC5" s="53"/>
      <c r="DD5" s="49">
        <f t="shared" ref="DD5:DD35" si="3">X5+AC5+AH5+AM5+AR5+BB5+BG5+BL5+BQ5+BV5+CA5+CF5+CK5+CP5+CU5+CZ5</f>
        <v>771179585</v>
      </c>
      <c r="DE5" s="78"/>
      <c r="DF5" s="78"/>
      <c r="DG5" s="53"/>
      <c r="DJ5" s="53">
        <v>0</v>
      </c>
    </row>
    <row r="6" spans="1:114" x14ac:dyDescent="0.25">
      <c r="A6" s="100" t="str">
        <f>Data!A21</f>
        <v>% PSA Assumption</v>
      </c>
      <c r="B6" s="100"/>
      <c r="C6" s="102">
        <f>6%*2</f>
        <v>0.12</v>
      </c>
      <c r="G6" s="72">
        <f t="shared" ref="G6:G35" si="4">G5+1</f>
        <v>1</v>
      </c>
      <c r="H6" s="73">
        <f t="shared" si="0"/>
        <v>0.11048719100239075</v>
      </c>
      <c r="I6" s="73">
        <f t="shared" si="1"/>
        <v>11.271069551414206</v>
      </c>
      <c r="J6" s="75">
        <f>0.012*C6</f>
        <v>1.4399999999999999E-3</v>
      </c>
      <c r="K6" s="75">
        <f>$K$8/3</f>
        <v>3.5333333333333332E-3</v>
      </c>
      <c r="L6" s="86">
        <f>-PV($C$4,$C$3-$G6,$C$5)*(1-$J$5-$K$5)*(1-$J$6-$K$6)</f>
        <v>701269566.76675224</v>
      </c>
      <c r="M6" s="86">
        <f>-PMT($C$4,$C$3,$C$2)*(1-$J$5-$K$5)</f>
        <v>128067917.2742568</v>
      </c>
      <c r="N6" s="86">
        <f>-PV($C$4,$C$3-$G6,$C$5)*(1-$J$5-$K$5)*$J$6</f>
        <v>1014875.4902489614</v>
      </c>
      <c r="O6" s="86">
        <f>-($L$5-$N$6)*$C$10</f>
        <v>-8171620.2262033615</v>
      </c>
      <c r="P6" s="86">
        <f>-(PMT($C$4,$C$3,$C$2)-PV($C$4,$C$3-$G5,$C$5)*$C$4)*(1-$J$5-$K$5)</f>
        <v>67147797.993776798</v>
      </c>
      <c r="Q6" s="86">
        <f>(-PV($C$4,$C$3-$G5,$C$5)*$C$4)*(1-$J$5-$K$5)</f>
        <v>60920119.280480005</v>
      </c>
      <c r="R6" s="86">
        <f>(PV($C$4,$C$3-G5,$C$5)*$C$9)*(1-$J$5-$K$5)</f>
        <v>-1065098.5882312001</v>
      </c>
      <c r="S6" s="86">
        <f t="shared" si="2"/>
        <v>700526707.76675224</v>
      </c>
      <c r="T6" s="86">
        <f>$C$11*O5</f>
        <v>0</v>
      </c>
      <c r="U6" s="87">
        <f>SUM(N6:R6)+T6</f>
        <v>119846073.95007119</v>
      </c>
      <c r="W6" s="53">
        <f>W5+1</f>
        <v>1</v>
      </c>
      <c r="X6" s="78">
        <f>MAX(X5-Z6,0)</f>
        <v>85067903.515974239</v>
      </c>
      <c r="Y6" s="49">
        <f>X5*$C$13</f>
        <v>10893161.71893</v>
      </c>
      <c r="Z6" s="78">
        <f>MIN(IF(X5&gt;0,N6+P6+T6,0),X5)</f>
        <v>68162673.484025761</v>
      </c>
      <c r="AA6" s="78">
        <f>Y6+Z6</f>
        <v>79055835.202955768</v>
      </c>
      <c r="AB6" s="53">
        <f>AB5+1</f>
        <v>1</v>
      </c>
      <c r="AC6" s="78">
        <f>MAX(AC5-AE6,0)</f>
        <v>299000640</v>
      </c>
      <c r="AD6" s="49">
        <f>AC5*$C$16</f>
        <v>21925716.931200001</v>
      </c>
      <c r="AE6" s="78">
        <f>IF(N6+P6+T6-Z6&gt;0,MIN(AC5,N6+P6+T6-Z6),0)</f>
        <v>0</v>
      </c>
      <c r="AF6" s="49">
        <f>AD6+AE6</f>
        <v>21925716.931200001</v>
      </c>
      <c r="AG6" s="53">
        <f>AG5+1</f>
        <v>1</v>
      </c>
      <c r="AH6" s="78">
        <f>MAX(AH5-AJ6,0)</f>
        <v>55591451</v>
      </c>
      <c r="AI6" s="49">
        <f>AH5*$C$19</f>
        <v>3780774.5825100001</v>
      </c>
      <c r="AJ6" s="78">
        <f>IF(N6+P6+T6-Z6-AE6&gt;0,MIN(AH5,N6+P6-Z6-AE6),0)</f>
        <v>0</v>
      </c>
      <c r="AK6" s="49">
        <f t="shared" ref="AK6:AK35" si="5">AI6+AJ6</f>
        <v>3780774.5825100001</v>
      </c>
      <c r="AL6" s="53">
        <f>AL5+1</f>
        <v>1</v>
      </c>
      <c r="AM6" s="78">
        <f>MAX(AM5-AO6,0)</f>
        <v>38390866</v>
      </c>
      <c r="AN6" s="49">
        <f>AM5*$C$22</f>
        <v>2786025.1456199996</v>
      </c>
      <c r="AO6" s="78">
        <f>IF(N6+P6+T6-Z6-AE6-AJ6&gt;0,MIN(AM5,N6+P6+T6-Z6-AE6-AJ6),0)</f>
        <v>0</v>
      </c>
      <c r="AP6" s="49">
        <f t="shared" ref="AP6:AP35" si="6">AN6+AO6</f>
        <v>2786025.1456199996</v>
      </c>
      <c r="AQ6" s="53">
        <f>AQ5+1</f>
        <v>1</v>
      </c>
      <c r="AR6" s="78">
        <f>MAX(AR5-AT6,0)</f>
        <v>19967220</v>
      </c>
      <c r="AS6" s="49">
        <f>AR5*$C$25</f>
        <v>1427256.8855999999</v>
      </c>
      <c r="AT6" s="78">
        <f>IF(N6+P6+T6-Z6-AE6-AJ6-AO6&gt;0,MIN(AR5,N6+P6+T6-Z6-AE6-AJ6-AO6),0)</f>
        <v>0</v>
      </c>
      <c r="AU6" s="49">
        <f t="shared" ref="AU6:AU35" si="7">AS6+AT6</f>
        <v>1427256.8855999999</v>
      </c>
      <c r="AV6" s="53">
        <f>AV5+1</f>
        <v>1</v>
      </c>
      <c r="AW6" s="77">
        <f>L6</f>
        <v>701269566.76675224</v>
      </c>
      <c r="AX6" s="49">
        <f>AW5*$C$28</f>
        <v>4215267.61161</v>
      </c>
      <c r="AY6" s="49">
        <v>0</v>
      </c>
      <c r="AZ6" s="49">
        <f t="shared" ref="AZ6:AZ35" si="8">AX6+AY6</f>
        <v>4215267.61161</v>
      </c>
      <c r="BA6" s="53">
        <f>BA5+1</f>
        <v>1</v>
      </c>
      <c r="BB6" s="78">
        <f>MAX(BB5-BD6,0)</f>
        <v>40999766</v>
      </c>
      <c r="BC6" s="77">
        <f>IF(AR6=0,BB5*$C$31,0)</f>
        <v>0</v>
      </c>
      <c r="BD6" s="78">
        <f>IF(N6+P6+T6-Z6-AE6-AJ6-AO6-AT6&gt;0,MIN(BB5,N6+P6+T6-Z6-AE6-AJ6-AO6-AT6),0)</f>
        <v>0</v>
      </c>
      <c r="BE6" s="49">
        <f t="shared" ref="BE6:BE35" si="9">BC6+BD6</f>
        <v>0</v>
      </c>
      <c r="BF6" s="53">
        <f>BF5+1</f>
        <v>1</v>
      </c>
      <c r="BG6" s="78">
        <f>MAX(BG5-BI6,0)</f>
        <v>35142657</v>
      </c>
      <c r="BH6" s="77">
        <f>IF(BB6&gt;0,0,BG5*$C$34)</f>
        <v>0</v>
      </c>
      <c r="BI6" s="78">
        <f>IF(N6+P6+T6-Z6-AE6-AJ6-AO6-AT6-BD6&gt;0,MIN(BG5,N6+P6+T6-Z6-AE6-AJ6-AO6-AT6-BD6),0)</f>
        <v>0</v>
      </c>
      <c r="BJ6" s="49">
        <f t="shared" ref="BJ6:BJ35" si="10">BH6+BI6</f>
        <v>0</v>
      </c>
      <c r="BK6" s="53">
        <f>BK5+1</f>
        <v>1</v>
      </c>
      <c r="BL6" s="78">
        <f>MAX(BL5-BN6,0)</f>
        <v>11714219</v>
      </c>
      <c r="BM6" s="49">
        <f>IF(BG6=0,BL5*$C$37,0)</f>
        <v>0</v>
      </c>
      <c r="BN6" s="78">
        <f>IF(N6+P6+T6-Z6-AE6-AJ6-AO6-AT6-BD6-BI6&gt;0,MIN(BL5,N6+P6+T6-Z6-AE6-AJ6-AO6-AT6-BD6-BI6),0)</f>
        <v>0</v>
      </c>
      <c r="BO6" s="49">
        <f t="shared" ref="BO6:BO35" si="11">BM6+BN6</f>
        <v>0</v>
      </c>
      <c r="BP6" s="53">
        <f>BP5+1</f>
        <v>1</v>
      </c>
      <c r="BQ6" s="78">
        <f>MAX(BQ5-BS6,0)</f>
        <v>27333177</v>
      </c>
      <c r="BR6" s="49">
        <f>IF(BL6=0,BQ5*$C$40,0)</f>
        <v>0</v>
      </c>
      <c r="BS6" s="78">
        <f>IF(N6+P6+T6-Z6-AE6-AJ6-AO6-AT6-BD6-BI6-BN6&gt;0,MIN(BQ5,N6+P6+T6-Z6-AE6-AJ6-AO6-AT6-BD6-BI6-BN6),0)</f>
        <v>0</v>
      </c>
      <c r="BT6" s="49">
        <f t="shared" ref="BT6:BT35" si="12">BR6+BS6</f>
        <v>0</v>
      </c>
      <c r="BU6" s="53">
        <f>BU5+1</f>
        <v>1</v>
      </c>
      <c r="BV6" s="78">
        <f>MAX(BV5-BX6,0)</f>
        <v>11714219</v>
      </c>
      <c r="BW6" s="49">
        <f>IF(BQ6=0,BV5*$C$43,0)</f>
        <v>0</v>
      </c>
      <c r="BX6" s="78">
        <f>IF(N6+P6+T6-Z6-AE6-AJ6-AO6-AT6-BD6-BI6-BN6-BS6&gt;0,MIN(BV5,N6+P6+T6-Z6-AE6-AJ6-AO6-AT6-BD6-BI6-BN6-BS6),0)</f>
        <v>0</v>
      </c>
      <c r="BY6" s="49">
        <f t="shared" ref="BY6:BY35" si="13">BW6+BX6</f>
        <v>0</v>
      </c>
      <c r="BZ6">
        <f>BZ5+1</f>
        <v>1</v>
      </c>
      <c r="CA6" s="78">
        <f>MAX(CA5-CC6,0)</f>
        <v>11714219</v>
      </c>
      <c r="CB6" s="49">
        <f>IF(BV6=0,CA5*$C$46,0)</f>
        <v>0</v>
      </c>
      <c r="CC6" s="78">
        <f>IF(N6+P6+T6-Z6-AE6-AJ6-AO6-AT6-BD6-BI6-BN6-BS6-BX6&gt;0,MIN(CA5,N6+P6+T6-Z6-AE6-AJ6-AO6-AT6-BD6-BI6-BN6-BS6-BX6),0)</f>
        <v>0</v>
      </c>
      <c r="CD6" s="49">
        <f t="shared" ref="CD6:CD35" si="14">CB6+CC6</f>
        <v>0</v>
      </c>
      <c r="CE6" s="53">
        <f>CE5+1</f>
        <v>1</v>
      </c>
      <c r="CF6" s="78">
        <f>MAX(CF5-CH6,0)</f>
        <v>19523698</v>
      </c>
      <c r="CG6" s="49">
        <f>IF(CA6=0,CF5*$C$49,0)</f>
        <v>0</v>
      </c>
      <c r="CH6" s="78">
        <f>IF(N6+P6+T6-Z6-AE6-AJ6-AO6-AT6-BD6-BI6-BN6-BS6-BX6-CC6&gt;0,MIN(CF5,N6+P6+T6-Z6-AE6-AJ6-AO6-AT6-BD6-BI6-BN6-BS6-BX6-CC6),0)</f>
        <v>0</v>
      </c>
      <c r="CI6" s="49">
        <f t="shared" ref="CI6:CI35" si="15">CG6+CH6</f>
        <v>0</v>
      </c>
      <c r="CJ6" s="53">
        <f>CJ5+1</f>
        <v>1</v>
      </c>
      <c r="CK6" s="78">
        <f>MAX(CK5-CM6,0)</f>
        <v>3904740</v>
      </c>
      <c r="CL6" s="49">
        <f>IF(CF6=0,CK5*$C$52,0)</f>
        <v>0</v>
      </c>
      <c r="CM6" s="78">
        <f>IF(N6+P6+T6-Z6-AE6-AJ6-AO6-AT6-BD6-BI6-BN6-BS6-BX6-CC6-CH6&gt;0,MIN(CK5,N6+P6+T6-Z6-AE6-AJ6-AO6-AT6-BD6-BI6-BN6-BS6-BX6-CC6-CH6),0)</f>
        <v>0</v>
      </c>
      <c r="CN6" s="49">
        <f t="shared" ref="CN6:CN35" si="16">CL6+CM6</f>
        <v>0</v>
      </c>
      <c r="CO6">
        <f>CO5+1</f>
        <v>1</v>
      </c>
      <c r="CP6" s="78">
        <f>MAX(CP5-CR6,0)</f>
        <v>15618958</v>
      </c>
      <c r="CQ6" s="49">
        <f>IF(CK6=0,CP5*$C$55,0)</f>
        <v>0</v>
      </c>
      <c r="CR6" s="78">
        <f>IF(N6+P6+T6-Z6-AE6-AJ6-AO6-AT6-BD6-BI6-BN6-BS6-BX6-CC6-CH6-CM6&gt;0,MIN(CP5,N6+P6+T6-Z6-AE6-AJ6-AO6-AT6-BD6-BI6-BN6-BS6-BX6-CC6-CH6-CM6),0)</f>
        <v>0</v>
      </c>
      <c r="CS6" s="49">
        <f t="shared" ref="CS6:CS35" si="17">CQ6+CR6</f>
        <v>0</v>
      </c>
      <c r="CT6">
        <f>CT5+1</f>
        <v>1</v>
      </c>
      <c r="CU6" s="78">
        <f>MAX(CU5-CW6,0)</f>
        <v>7809479</v>
      </c>
      <c r="CV6" s="49">
        <f>IF(CP6=0,CU5*$C$58,0)</f>
        <v>0</v>
      </c>
      <c r="CW6" s="78">
        <f>IF(N6+P6+T6-Z6-AE6-AJ6-AO6-AT6-BD6-BI6-BN6-BS6-BX6-CC6-CH6-CM6-CR6&gt;0,MIN(CU5,N6+P6+T6-Z6-AE6-AJ6-AO6-AT6-BD6-BI6-BN6-BS6-BX6-CC6-CH6-CM6-CR6),0)</f>
        <v>0</v>
      </c>
      <c r="CX6" s="49">
        <f t="shared" ref="CX6:CX35" si="18">CV6+CW6</f>
        <v>0</v>
      </c>
      <c r="CY6" s="53">
        <f>CY5+1</f>
        <v>1</v>
      </c>
      <c r="CZ6" s="78">
        <f>MAX(CZ5-DB6,0)</f>
        <v>19523699</v>
      </c>
      <c r="DA6" s="49">
        <f>IF(CU6=0,CZ5*$C$61,0)</f>
        <v>0</v>
      </c>
      <c r="DB6" s="78">
        <f>IF(N6+P6+T6-Z6-AE6-AJ6-AO6-AT6-BD6-BI6-BN6-BS6-BX6-CC6-CH6-CM6-CR6-CW6&gt;0,MIN(CZ5,N6+P6+T6-Z6-AE6-AJ6-AO6-AT6-BD6-BI6-BN6-BS6-BX6-CC6-CH6-CM6-CR6-CW6),0)</f>
        <v>0</v>
      </c>
      <c r="DC6" s="49">
        <f t="shared" ref="DC6:DC35" si="19">DA6+DB6</f>
        <v>0</v>
      </c>
      <c r="DD6" s="49">
        <f>X6+AC6+AH6+AM6+AR6+BB6+BG6+BL6+BQ6+BV6+CA6+CF6+CK6+CP6+CU6+CZ6</f>
        <v>703016911.51597428</v>
      </c>
      <c r="DE6" s="49">
        <f>Y6+AD6+AI6+AN6+AS6+AX6+BC6+BH6+BM6+BR6+BW6+CB6+CG6+CQ6+CV6+DA6</f>
        <v>45028202.875470005</v>
      </c>
      <c r="DF6" s="49">
        <f>Z6+AE6+AJ6+AO6+AT6+BD6+BI6+BN6+BS6+BX6+CC6+CH6+CM6+CR6+CW6+DB6</f>
        <v>68162673.484025761</v>
      </c>
      <c r="DG6" s="49">
        <f t="shared" ref="DG6:DG14" si="20">DE6+DF6</f>
        <v>113190876.35949576</v>
      </c>
      <c r="DH6" s="78">
        <f>U6-DG6+(AW6*$C$28)</f>
        <v>10488337.042522494</v>
      </c>
      <c r="DI6" s="49">
        <f>U6-DG6</f>
        <v>6655197.5905754268</v>
      </c>
      <c r="DJ6" s="53">
        <f>DJ5+1</f>
        <v>1</v>
      </c>
    </row>
    <row r="7" spans="1:114" x14ac:dyDescent="0.25">
      <c r="A7" s="48" t="str">
        <f>Data!A22</f>
        <v>Pool Balance</v>
      </c>
      <c r="B7" s="48"/>
      <c r="C7" s="59">
        <f>C2-C8</f>
        <v>771179585</v>
      </c>
      <c r="G7" s="72">
        <f t="shared" si="4"/>
        <v>2</v>
      </c>
      <c r="H7" s="73">
        <f t="shared" si="0"/>
        <v>0.11920684011629945</v>
      </c>
      <c r="I7" s="73">
        <f t="shared" si="1"/>
        <v>11.160582360411816</v>
      </c>
      <c r="J7" s="75">
        <f>0.036*C6</f>
        <v>4.3199999999999992E-3</v>
      </c>
      <c r="K7" s="75">
        <f>2*$K$6</f>
        <v>7.0666666666666664E-3</v>
      </c>
      <c r="L7" s="86">
        <f>-PV($C$4,$C$3-$G7,$C$5)*(1-$J$5-$K$5)*(1-$J$6-$K$6)*(1-$J$7-$K$7)</f>
        <v>622018473.6903758</v>
      </c>
      <c r="M7" s="86">
        <f>-PMT($C$4,$C$3,$C$2)*(1-$J$5-$K$5)*(1-$J$6-$K$6)</f>
        <v>127430992.83234616</v>
      </c>
      <c r="N7" s="86">
        <f>-PV($C$4,$C$3-$G7,$C$5)*(1-$J$5-$K$5)*(1-$J$6-$K$6)*$J$7</f>
        <v>2718069.5583805158</v>
      </c>
      <c r="O7" s="86">
        <f t="shared" ref="O7:O35" si="21">-(L6-N7)*$C$10</f>
        <v>-7404645.8704087408</v>
      </c>
      <c r="P7" s="86">
        <f>-(PMT($C$4,$C$3,$C$2)-PV($C$4,$C$3-$G6,$C$5)*$C$4)*(1-$J$5-$K$5)*(1-$J$6-$K$6)</f>
        <v>72086798.623114064</v>
      </c>
      <c r="Q7" s="86">
        <f>(-PV($C$4,$C$3-$G6,$C$5)*$C$4)*(1-$J$5-$K$5)*(1-$J$6-$K$6)</f>
        <v>55344194.209232084</v>
      </c>
      <c r="R7" s="86">
        <f>(PV($C$4,$C$3-G6,$C$5)*$C$9)*(1-$J$5-$K$5)*(1-$J$6-$K$6)</f>
        <v>-967611.74822476471</v>
      </c>
      <c r="S7" s="86">
        <f t="shared" si="2"/>
        <v>621275614.6903758</v>
      </c>
      <c r="T7" s="86">
        <f>(L5-N6)*$C$11</f>
        <v>1773087.4075724275</v>
      </c>
      <c r="U7" s="87">
        <f t="shared" ref="U7:U35" si="22">SUM(N7:R7)+T7</f>
        <v>123549892.17966558</v>
      </c>
      <c r="W7" s="53">
        <f t="shared" ref="W7:W35" si="23">W6+1</f>
        <v>2</v>
      </c>
      <c r="X7" s="78">
        <f t="shared" ref="X7:X35" si="24">MAX(X6-Z7,0)</f>
        <v>8489947.9269072264</v>
      </c>
      <c r="Y7" s="49">
        <f t="shared" ref="Y7:Y35" si="25">X6*$C$13</f>
        <v>6047477.2609506091</v>
      </c>
      <c r="Z7" s="78">
        <f t="shared" ref="Z7:Z35" si="26">MIN(IF(X6&gt;0,N7+P7+T7,0),X6)</f>
        <v>76577955.589067012</v>
      </c>
      <c r="AA7" s="78">
        <f t="shared" ref="AA7:AA35" si="27">Y7+Z7</f>
        <v>82625432.850017622</v>
      </c>
      <c r="AB7" s="53">
        <f t="shared" ref="AB7:AB35" si="28">AB6+1</f>
        <v>2</v>
      </c>
      <c r="AC7" s="78">
        <f t="shared" ref="AC7:AC35" si="29">MAX(AC6-AE7,0)</f>
        <v>299000640</v>
      </c>
      <c r="AD7" s="49">
        <f t="shared" ref="AD7:AD35" si="30">AC6*$C$16</f>
        <v>21925716.931200001</v>
      </c>
      <c r="AE7" s="78">
        <f t="shared" ref="AE7:AE35" si="31">IF(N7+P7+T7-Z7&gt;0,MIN(AC6,N7+P7+T7-Z7),0)</f>
        <v>0</v>
      </c>
      <c r="AF7" s="49">
        <f t="shared" ref="AF7:AF35" si="32">AD7+AE7</f>
        <v>21925716.931200001</v>
      </c>
      <c r="AG7" s="53">
        <f t="shared" ref="AG7:AG35" si="33">AG6+1</f>
        <v>2</v>
      </c>
      <c r="AH7" s="78">
        <f t="shared" ref="AH7:AH13" si="34">MAX(AH6-AJ7,0)</f>
        <v>55591451</v>
      </c>
      <c r="AI7" s="49">
        <f t="shared" ref="AI7:AI35" si="35">AH6*$C$19</f>
        <v>3780774.5825100001</v>
      </c>
      <c r="AJ7" s="78">
        <f t="shared" ref="AJ7:AJ35" si="36">IF(N7+P7+T7-Z7-AE7&gt;0,MIN(AH6,N7+P7-Z7-AE7),0)</f>
        <v>0</v>
      </c>
      <c r="AK7" s="49">
        <f t="shared" si="5"/>
        <v>3780774.5825100001</v>
      </c>
      <c r="AL7" s="53">
        <f t="shared" ref="AL7:AL35" si="37">AL6+1</f>
        <v>2</v>
      </c>
      <c r="AM7" s="78">
        <f t="shared" ref="AM7:AM35" si="38">MAX(AM6-AO7,0)</f>
        <v>38390866</v>
      </c>
      <c r="AN7" s="49">
        <f t="shared" ref="AN7:AN35" si="39">AM6*$C$22</f>
        <v>2786025.1456199996</v>
      </c>
      <c r="AO7" s="78">
        <f t="shared" ref="AO7:AO35" si="40">IF(N7+P7+T7-Z7-AE7-AJ7&gt;0,MIN(AM6,N7+P7+T7-Z7-AE7-AJ7),0)</f>
        <v>0</v>
      </c>
      <c r="AP7" s="49">
        <f t="shared" si="6"/>
        <v>2786025.1456199996</v>
      </c>
      <c r="AQ7" s="53">
        <f t="shared" ref="AQ7:AQ35" si="41">AQ6+1</f>
        <v>2</v>
      </c>
      <c r="AR7" s="78">
        <f t="shared" ref="AR7:AR35" si="42">MAX(AR6-AT7,0)</f>
        <v>19967220</v>
      </c>
      <c r="AS7" s="49">
        <f t="shared" ref="AS7:AS35" si="43">AR6*$C$25</f>
        <v>1427256.8855999999</v>
      </c>
      <c r="AT7" s="78">
        <f t="shared" ref="AT7:AT35" si="44">IF(N7+P7+T7-Z7-AE7-AJ7-AO7&gt;0,MIN(AR6,N7+P7+T7-Z7-AE7-AJ7-AO7),0)</f>
        <v>0</v>
      </c>
      <c r="AU7" s="49">
        <f t="shared" si="7"/>
        <v>1427256.8855999999</v>
      </c>
      <c r="AV7" s="53">
        <f t="shared" ref="AV7:AV35" si="45">AV6+1</f>
        <v>2</v>
      </c>
      <c r="AW7" s="77">
        <f t="shared" ref="AW7:AW35" si="46">L7</f>
        <v>622018473.6903758</v>
      </c>
      <c r="AX7" s="49">
        <f t="shared" ref="AX7:AX35" si="47">AW6*$C$28</f>
        <v>3833139.4519470679</v>
      </c>
      <c r="AY7" s="49">
        <v>0</v>
      </c>
      <c r="AZ7" s="49">
        <f t="shared" si="8"/>
        <v>3833139.4519470679</v>
      </c>
      <c r="BA7" s="53">
        <f t="shared" ref="BA7:BA35" si="48">BA6+1</f>
        <v>2</v>
      </c>
      <c r="BB7" s="78">
        <f t="shared" ref="BB7:BB35" si="49">MAX(BB6-BD7,0)</f>
        <v>40999766</v>
      </c>
      <c r="BC7" s="49">
        <f t="shared" ref="BC7:BC35" si="50">IF(AR7=0,BB6*$C$31,0)</f>
        <v>0</v>
      </c>
      <c r="BD7" s="78">
        <f t="shared" ref="BD7:BD35" si="51">IF(N7+P7+T7-Z7-AE7-AJ7-AO7-AT7&gt;0,MIN(BB6,N7+P7+T7-Z7-AE7-AJ7-AO7-AT7),0)</f>
        <v>0</v>
      </c>
      <c r="BE7" s="49">
        <f t="shared" si="9"/>
        <v>0</v>
      </c>
      <c r="BF7" s="53">
        <f t="shared" ref="BF7:BF35" si="52">BF6+1</f>
        <v>2</v>
      </c>
      <c r="BG7" s="78">
        <f t="shared" ref="BG7:BG35" si="53">MAX(BG6-BI7,0)</f>
        <v>35142657</v>
      </c>
      <c r="BH7" s="49">
        <f t="shared" ref="BH7:BH35" si="54">IF(BB7&gt;0,0,BG6*$C$34)</f>
        <v>0</v>
      </c>
      <c r="BI7" s="78">
        <f t="shared" ref="BI7:BI35" si="55">IF(N7+P7+T7-Z7-AE7-AJ7-AO7-AT7-BD7&gt;0,MIN(BG6,N7+P7+T7-Z7-AE7-AJ7-AO7-AT7-BD7),0)</f>
        <v>0</v>
      </c>
      <c r="BJ7" s="49">
        <f t="shared" si="10"/>
        <v>0</v>
      </c>
      <c r="BK7" s="53">
        <f t="shared" ref="BK7:BK35" si="56">BK6+1</f>
        <v>2</v>
      </c>
      <c r="BL7" s="78">
        <f t="shared" ref="BL7:BL35" si="57">MAX(BL6-BN7,0)</f>
        <v>11714219</v>
      </c>
      <c r="BM7" s="49">
        <f t="shared" ref="BM7:BM35" si="58">IF(BG7=0,BL6*$C$37,0)</f>
        <v>0</v>
      </c>
      <c r="BN7" s="78">
        <f t="shared" ref="BN7:BN35" si="59">IF(N7+P7+T7-Z7-AE7-AJ7-AO7-AT7-BD7-BI7&gt;0,MIN(BL6,N7+P7+T7-Z7-AE7-AJ7-AO7-AT7-BD7-BI7),0)</f>
        <v>0</v>
      </c>
      <c r="BO7" s="49">
        <f t="shared" si="11"/>
        <v>0</v>
      </c>
      <c r="BP7" s="53">
        <f t="shared" ref="BP7:BP35" si="60">BP6+1</f>
        <v>2</v>
      </c>
      <c r="BQ7" s="78">
        <f t="shared" ref="BQ7:BQ35" si="61">MAX(BQ6-BS7,0)</f>
        <v>27333177</v>
      </c>
      <c r="BR7" s="49">
        <f t="shared" ref="BR7:BR35" si="62">IF(BL7=0,BQ6*$C$40,0)</f>
        <v>0</v>
      </c>
      <c r="BS7" s="78">
        <f t="shared" ref="BS7:BS35" si="63">IF(N7+P7+T7-Z7-AE7-AJ7-AO7-AT7-BD7-BI7-BN7&gt;0,MIN(BQ6,N7+P7+T7-Z7-AE7-AJ7-AO7-AT7-BD7-BI7-BN7),0)</f>
        <v>0</v>
      </c>
      <c r="BT7" s="49">
        <f t="shared" si="12"/>
        <v>0</v>
      </c>
      <c r="BU7" s="53">
        <f t="shared" ref="BU7:BU35" si="64">BU6+1</f>
        <v>2</v>
      </c>
      <c r="BV7" s="78">
        <f t="shared" ref="BV7:BV35" si="65">MAX(BV6-BX7,0)</f>
        <v>11714219</v>
      </c>
      <c r="BW7" s="49">
        <f t="shared" ref="BW7:BW35" si="66">IF(BQ7=0,BV6*$C$43,0)</f>
        <v>0</v>
      </c>
      <c r="BX7" s="78">
        <f t="shared" ref="BX7:BX35" si="67">IF(N7+P7+T7-Z7-AE7-AJ7-AO7-AT7-BD7-BI7-BN7-BS7&gt;0,MIN(BV6,N7+P7+T7-Z7-AE7-AJ7-AO7-AT7-BD7-BI7-BN7-BS7),0)</f>
        <v>0</v>
      </c>
      <c r="BY7" s="49">
        <f t="shared" si="13"/>
        <v>0</v>
      </c>
      <c r="BZ7">
        <f t="shared" ref="BZ7:BZ35" si="68">BZ6+1</f>
        <v>2</v>
      </c>
      <c r="CA7" s="78">
        <f t="shared" ref="CA7:CA35" si="69">MAX(CA6-CC7,0)</f>
        <v>11714219</v>
      </c>
      <c r="CB7" s="49">
        <f t="shared" ref="CB7:CB35" si="70">IF(BV7=0,CA6*$C$46,0)</f>
        <v>0</v>
      </c>
      <c r="CC7" s="78">
        <f t="shared" ref="CC7:CC35" si="71">IF(N7+P7+T7-Z7-AE7-AJ7-AO7-AT7-BD7-BI7-BN7-BS7-BX7&gt;0,MIN(CA6,N7+P7+T7-Z7-AE7-AJ7-AO7-AT7-BD7-BI7-BN7-BS7-BX7),0)</f>
        <v>0</v>
      </c>
      <c r="CD7" s="49">
        <f t="shared" si="14"/>
        <v>0</v>
      </c>
      <c r="CE7" s="53">
        <f t="shared" ref="CE7:CE35" si="72">CE6+1</f>
        <v>2</v>
      </c>
      <c r="CF7" s="78">
        <f t="shared" ref="CF7:CF35" si="73">MAX(CF6-CH7,0)</f>
        <v>19523698</v>
      </c>
      <c r="CG7" s="49">
        <f t="shared" ref="CG7:CG35" si="74">IF(CA7=0,CF6*$C$49,0)</f>
        <v>0</v>
      </c>
      <c r="CH7" s="78">
        <f t="shared" ref="CH7:CH35" si="75">IF(N7+P7+T7-Z7-AE7-AJ7-AO7-AT7-BD7-BI7-BN7-BS7-BX7-CC7&gt;0,MIN(CF6,N7+P7+T7-Z7-AE7-AJ7-AO7-AT7-BD7-BI7-BN7-BS7-BX7-CC7),0)</f>
        <v>0</v>
      </c>
      <c r="CI7" s="49">
        <f t="shared" si="15"/>
        <v>0</v>
      </c>
      <c r="CJ7" s="53">
        <f t="shared" ref="CJ7:CJ35" si="76">CJ6+1</f>
        <v>2</v>
      </c>
      <c r="CK7" s="78">
        <f t="shared" ref="CK7:CK35" si="77">MAX(CK6-CM7,0)</f>
        <v>3904740</v>
      </c>
      <c r="CL7" s="49">
        <f t="shared" ref="CL7:CL35" si="78">IF(CF7=0,CK6*$C$52,0)</f>
        <v>0</v>
      </c>
      <c r="CM7" s="78">
        <f t="shared" ref="CM7:CM35" si="79">IF(N7+P7+T7-Z7-AE7-AJ7-AO7-AT7-BD7-BI7-BN7-BS7-BX7-CC7-CH7&gt;0,MIN(CK6,N7+P7+T7-Z7-AE7-AJ7-AO7-AT7-BD7-BI7-BN7-BS7-BX7-CC7-CH7),0)</f>
        <v>0</v>
      </c>
      <c r="CN7" s="49">
        <f t="shared" si="16"/>
        <v>0</v>
      </c>
      <c r="CO7">
        <f t="shared" ref="CO7:CO35" si="80">CO6+1</f>
        <v>2</v>
      </c>
      <c r="CP7" s="78">
        <f t="shared" ref="CP7:CP35" si="81">MAX(CP6-CR7,0)</f>
        <v>15618958</v>
      </c>
      <c r="CQ7" s="49">
        <f t="shared" ref="CQ7:CQ35" si="82">IF(CK7=0,CP6*$C$55,0)</f>
        <v>0</v>
      </c>
      <c r="CR7" s="78">
        <f t="shared" ref="CR7:CR35" si="83">IF(N7+P7+T7-Z7-AE7-AJ7-AO7-AT7-BD7-BI7-BN7-BS7-BX7-CC7-CH7-CM7&gt;0,MIN(CP6,N7+P7+T7-Z7-AE7-AJ7-AO7-AT7-BD7-BI7-BN7-BS7-BX7-CC7-CH7-CM7),0)</f>
        <v>0</v>
      </c>
      <c r="CS7" s="49">
        <f t="shared" si="17"/>
        <v>0</v>
      </c>
      <c r="CT7">
        <f t="shared" ref="CT7:CT35" si="84">CT6+1</f>
        <v>2</v>
      </c>
      <c r="CU7" s="78">
        <f t="shared" ref="CU7:CU35" si="85">MAX(CU6-CW7,0)</f>
        <v>7809479</v>
      </c>
      <c r="CV7" s="49">
        <f t="shared" ref="CV7:CV35" si="86">IF(CP7=0,CU6*$C$58,0)</f>
        <v>0</v>
      </c>
      <c r="CW7" s="78">
        <f t="shared" ref="CW7:CW35" si="87">IF(N7+P7+T7-Z7-AE7-AJ7-AO7-AT7-BD7-BI7-BN7-BS7-BX7-CC7-CH7-CM7-CR7&gt;0,MIN(CU6,N7+P7+T7-Z7-AE7-AJ7-AO7-AT7-BD7-BI7-BN7-BS7-BX7-CC7-CH7-CM7-CR7),0)</f>
        <v>0</v>
      </c>
      <c r="CX7" s="49">
        <f t="shared" si="18"/>
        <v>0</v>
      </c>
      <c r="CY7" s="53">
        <f t="shared" ref="CY7:CY35" si="88">CY6+1</f>
        <v>2</v>
      </c>
      <c r="CZ7" s="78">
        <f t="shared" ref="CZ7:CZ35" si="89">MAX(CZ6-DB7,0)</f>
        <v>19523699</v>
      </c>
      <c r="DA7" s="49">
        <f t="shared" ref="DA7:DA35" si="90">IF(CU7=0,CZ6*$C$61,0)</f>
        <v>0</v>
      </c>
      <c r="DB7" s="78">
        <f t="shared" ref="DB7:DB35" si="91">IF(N7+P7+T7-Z7-AE7-AJ7-AO7-AT7-BD7-BI7-BN7-BS7-BX7-CC7-CH7-CM7-CR7-CW7&gt;0,MIN(CZ6,N7+P7+T7-Z7-AE7-AJ7-AO7-AT7-BD7-BI7-BN7-BS7-BX7-CC7-CH7-CM7-CR7-CW7),0)</f>
        <v>0</v>
      </c>
      <c r="DC7" s="49">
        <f t="shared" si="19"/>
        <v>0</v>
      </c>
      <c r="DD7" s="49">
        <f t="shared" si="3"/>
        <v>626438955.9269073</v>
      </c>
      <c r="DE7" s="49">
        <f>Y7+AD7+AI7+AN7+AS7+AX7+BC7+BH7+BM7+BR7+BW7+CB7+CG7+CQ7+CV7+DA7</f>
        <v>39800390.257827677</v>
      </c>
      <c r="DF7" s="49">
        <f t="shared" ref="DF7:DF14" si="92">Z7+AE7+AJ7+AO7+AT7+AY7+BD7+BI7+BN7+BS7+BX7+CC7+CH7+CR7+CW7+DB7</f>
        <v>76577955.589067012</v>
      </c>
      <c r="DG7" s="49">
        <f t="shared" si="20"/>
        <v>116378345.84689468</v>
      </c>
      <c r="DH7" s="78">
        <f t="shared" ref="DH7:DH35" si="93">U7-DG7+(AW7*$C$28)</f>
        <v>10571499.309962492</v>
      </c>
      <c r="DI7" s="49">
        <f t="shared" ref="DI7:DI35" si="94">U7-DG7</f>
        <v>7171546.3327708989</v>
      </c>
      <c r="DJ7" s="53">
        <f t="shared" ref="DJ7:DJ35" si="95">DJ6+1</f>
        <v>2</v>
      </c>
    </row>
    <row r="8" spans="1:114" x14ac:dyDescent="0.25">
      <c r="A8" s="48" t="str">
        <f>Data!A23</f>
        <v>Residual payment</v>
      </c>
      <c r="B8" s="48"/>
      <c r="C8" s="59">
        <f>C2-C27</f>
        <v>742859</v>
      </c>
      <c r="G8" s="72">
        <f t="shared" si="4"/>
        <v>3</v>
      </c>
      <c r="H8" s="73">
        <f t="shared" si="0"/>
        <v>0.12861464393827782</v>
      </c>
      <c r="I8" s="73">
        <f t="shared" si="1"/>
        <v>11.041375520295515</v>
      </c>
      <c r="J8" s="75">
        <f>0.0575*C6</f>
        <v>6.8999999999999999E-3</v>
      </c>
      <c r="K8" s="75">
        <f t="shared" ref="K8:K35" si="96">$C$10</f>
        <v>1.06E-2</v>
      </c>
      <c r="L8" s="86">
        <f>-PV($C$4,$C$3-$G8,$C$5)*(1-$J$5-$K$5)*(1-$J$6-$K$6)*(1-$J$7-$K$7)*(1-$J$8-$K$8)</f>
        <v>535588449.66185719</v>
      </c>
      <c r="M8" s="86">
        <f>-PMT($C$4,$C$3,$C$2)*(1-$J$5-$K$5)*(1-$J$6-$K$6)*(1-$J$7-$K$7)</f>
        <v>125979978.59396185</v>
      </c>
      <c r="N8" s="86">
        <f>-PV($C$4,$C$3-$G8,$C$5)*(1-$J$5-$K$5)*(1-$J$6-$K$6)*(1-$J$7-$K$7)*$J$8</f>
        <v>3761384.5319764018</v>
      </c>
      <c r="O8" s="86">
        <f t="shared" si="21"/>
        <v>-6553525.1450790334</v>
      </c>
      <c r="P8" s="86">
        <f>-(PMT($C$4,$C$3,$C$2)-PV($C$4,$C$3-$G7,$C$5)*$C$4)*(1-$J$5-$K$5)*(1-$J$6-$K$6)*(1-$J$7-$K$7)</f>
        <v>76890280.650317371</v>
      </c>
      <c r="Q8" s="86">
        <f>(-PV($C$4,$C$3-$G7,$C$5)*$C$4)*(1-$J$5-$K$5)*(1-$J$6-$K$6)*(1-$J$7-$K$7)</f>
        <v>49089697.943644457</v>
      </c>
      <c r="R8" s="86">
        <f>(PV($C$4,$C$3-G7,$C$5)*$C$9)*(1-$J$5-$K$5)*(1-$J$6-$K$6)*(1-$J$7-$K$7)</f>
        <v>-858261.08999798051</v>
      </c>
      <c r="S8" s="86">
        <f t="shared" si="2"/>
        <v>534845590.66185719</v>
      </c>
      <c r="T8" s="86">
        <f t="shared" ref="T8:T35" si="97">(L6-N7)*$C$11</f>
        <v>1606668.4435792549</v>
      </c>
      <c r="U8" s="87">
        <f t="shared" si="22"/>
        <v>123936245.33444047</v>
      </c>
      <c r="W8" s="53">
        <f t="shared" si="23"/>
        <v>3</v>
      </c>
      <c r="X8" s="78">
        <f t="shared" si="24"/>
        <v>0</v>
      </c>
      <c r="Y8" s="49">
        <f t="shared" si="25"/>
        <v>603550.39812383475</v>
      </c>
      <c r="Z8" s="78">
        <f t="shared" si="26"/>
        <v>8489947.9269072264</v>
      </c>
      <c r="AA8" s="78">
        <f t="shared" si="27"/>
        <v>9093498.3250310607</v>
      </c>
      <c r="AB8" s="53">
        <f t="shared" si="28"/>
        <v>3</v>
      </c>
      <c r="AC8" s="78">
        <f t="shared" si="29"/>
        <v>225232254.30103421</v>
      </c>
      <c r="AD8" s="49">
        <f t="shared" si="30"/>
        <v>21925716.931200001</v>
      </c>
      <c r="AE8" s="78">
        <f t="shared" si="31"/>
        <v>73768385.698965803</v>
      </c>
      <c r="AF8" s="49">
        <f t="shared" si="32"/>
        <v>95694102.6301658</v>
      </c>
      <c r="AG8" s="53">
        <f t="shared" si="33"/>
        <v>3</v>
      </c>
      <c r="AH8" s="78">
        <f t="shared" si="34"/>
        <v>55591451</v>
      </c>
      <c r="AI8" s="49">
        <f t="shared" si="35"/>
        <v>3780774.5825100001</v>
      </c>
      <c r="AJ8" s="78">
        <f t="shared" si="36"/>
        <v>0</v>
      </c>
      <c r="AK8" s="49">
        <f t="shared" si="5"/>
        <v>3780774.5825100001</v>
      </c>
      <c r="AL8" s="53">
        <f t="shared" si="37"/>
        <v>3</v>
      </c>
      <c r="AM8" s="78">
        <f t="shared" si="38"/>
        <v>38390866</v>
      </c>
      <c r="AN8" s="49">
        <f t="shared" si="39"/>
        <v>2786025.1456199996</v>
      </c>
      <c r="AO8" s="78">
        <f t="shared" si="40"/>
        <v>0</v>
      </c>
      <c r="AP8" s="49">
        <f t="shared" si="6"/>
        <v>2786025.1456199996</v>
      </c>
      <c r="AQ8" s="53">
        <f t="shared" si="41"/>
        <v>3</v>
      </c>
      <c r="AR8" s="78">
        <f t="shared" si="42"/>
        <v>19967220</v>
      </c>
      <c r="AS8" s="49">
        <f t="shared" si="43"/>
        <v>1427256.8855999999</v>
      </c>
      <c r="AT8" s="78">
        <f t="shared" si="44"/>
        <v>0</v>
      </c>
      <c r="AU8" s="49">
        <f t="shared" si="7"/>
        <v>1427256.8855999999</v>
      </c>
      <c r="AV8" s="53">
        <f t="shared" si="45"/>
        <v>3</v>
      </c>
      <c r="AW8" s="77">
        <f t="shared" si="46"/>
        <v>535588449.66185719</v>
      </c>
      <c r="AX8" s="49">
        <f t="shared" si="47"/>
        <v>3399952.9771915944</v>
      </c>
      <c r="AY8" s="49">
        <v>0</v>
      </c>
      <c r="AZ8" s="49">
        <f t="shared" si="8"/>
        <v>3399952.9771915944</v>
      </c>
      <c r="BA8" s="53">
        <f t="shared" si="48"/>
        <v>3</v>
      </c>
      <c r="BB8" s="78">
        <f t="shared" si="49"/>
        <v>40999766</v>
      </c>
      <c r="BC8" s="49">
        <f t="shared" si="50"/>
        <v>0</v>
      </c>
      <c r="BD8" s="78">
        <f t="shared" si="51"/>
        <v>0</v>
      </c>
      <c r="BE8" s="49">
        <f t="shared" si="9"/>
        <v>0</v>
      </c>
      <c r="BF8" s="53">
        <f t="shared" si="52"/>
        <v>3</v>
      </c>
      <c r="BG8" s="78">
        <f t="shared" si="53"/>
        <v>35142657</v>
      </c>
      <c r="BH8" s="49">
        <f t="shared" si="54"/>
        <v>0</v>
      </c>
      <c r="BI8" s="78">
        <f t="shared" si="55"/>
        <v>0</v>
      </c>
      <c r="BJ8" s="49">
        <f t="shared" si="10"/>
        <v>0</v>
      </c>
      <c r="BK8" s="53">
        <f t="shared" si="56"/>
        <v>3</v>
      </c>
      <c r="BL8" s="78">
        <f t="shared" si="57"/>
        <v>11714219</v>
      </c>
      <c r="BM8" s="49">
        <f t="shared" si="58"/>
        <v>0</v>
      </c>
      <c r="BN8" s="78">
        <f t="shared" si="59"/>
        <v>0</v>
      </c>
      <c r="BO8" s="49">
        <f t="shared" si="11"/>
        <v>0</v>
      </c>
      <c r="BP8" s="53">
        <f t="shared" si="60"/>
        <v>3</v>
      </c>
      <c r="BQ8" s="78">
        <f t="shared" si="61"/>
        <v>27333177</v>
      </c>
      <c r="BR8" s="49">
        <f t="shared" si="62"/>
        <v>0</v>
      </c>
      <c r="BS8" s="78">
        <f t="shared" si="63"/>
        <v>0</v>
      </c>
      <c r="BT8" s="49">
        <f t="shared" si="12"/>
        <v>0</v>
      </c>
      <c r="BU8" s="53">
        <f t="shared" si="64"/>
        <v>3</v>
      </c>
      <c r="BV8" s="78">
        <f t="shared" si="65"/>
        <v>11714219</v>
      </c>
      <c r="BW8" s="49">
        <f t="shared" si="66"/>
        <v>0</v>
      </c>
      <c r="BX8" s="78">
        <f t="shared" si="67"/>
        <v>0</v>
      </c>
      <c r="BY8" s="49">
        <f t="shared" si="13"/>
        <v>0</v>
      </c>
      <c r="BZ8">
        <f t="shared" si="68"/>
        <v>3</v>
      </c>
      <c r="CA8" s="78">
        <f t="shared" si="69"/>
        <v>11714219</v>
      </c>
      <c r="CB8" s="49">
        <f t="shared" si="70"/>
        <v>0</v>
      </c>
      <c r="CC8" s="78">
        <f t="shared" si="71"/>
        <v>0</v>
      </c>
      <c r="CD8" s="49">
        <f t="shared" si="14"/>
        <v>0</v>
      </c>
      <c r="CE8" s="53">
        <f t="shared" si="72"/>
        <v>3</v>
      </c>
      <c r="CF8" s="78">
        <f t="shared" si="73"/>
        <v>19523698</v>
      </c>
      <c r="CG8" s="49">
        <f t="shared" si="74"/>
        <v>0</v>
      </c>
      <c r="CH8" s="78">
        <f t="shared" si="75"/>
        <v>0</v>
      </c>
      <c r="CI8" s="49">
        <f t="shared" si="15"/>
        <v>0</v>
      </c>
      <c r="CJ8" s="53">
        <f t="shared" si="76"/>
        <v>3</v>
      </c>
      <c r="CK8" s="78">
        <f t="shared" si="77"/>
        <v>3904740</v>
      </c>
      <c r="CL8" s="49">
        <f t="shared" si="78"/>
        <v>0</v>
      </c>
      <c r="CM8" s="78">
        <f t="shared" si="79"/>
        <v>0</v>
      </c>
      <c r="CN8" s="49">
        <f t="shared" si="16"/>
        <v>0</v>
      </c>
      <c r="CO8">
        <f t="shared" si="80"/>
        <v>3</v>
      </c>
      <c r="CP8" s="78">
        <f t="shared" si="81"/>
        <v>15618958</v>
      </c>
      <c r="CQ8" s="49">
        <f t="shared" si="82"/>
        <v>0</v>
      </c>
      <c r="CR8" s="78">
        <f t="shared" si="83"/>
        <v>0</v>
      </c>
      <c r="CS8" s="49">
        <f t="shared" si="17"/>
        <v>0</v>
      </c>
      <c r="CT8">
        <f t="shared" si="84"/>
        <v>3</v>
      </c>
      <c r="CU8" s="78">
        <f t="shared" si="85"/>
        <v>7809479</v>
      </c>
      <c r="CV8" s="49">
        <f t="shared" si="86"/>
        <v>0</v>
      </c>
      <c r="CW8" s="78">
        <f t="shared" si="87"/>
        <v>0</v>
      </c>
      <c r="CX8" s="49">
        <f t="shared" si="18"/>
        <v>0</v>
      </c>
      <c r="CY8" s="53">
        <f t="shared" si="88"/>
        <v>3</v>
      </c>
      <c r="CZ8" s="78">
        <f t="shared" si="89"/>
        <v>19523699</v>
      </c>
      <c r="DA8" s="49">
        <f t="shared" si="90"/>
        <v>0</v>
      </c>
      <c r="DB8" s="78">
        <f t="shared" si="91"/>
        <v>0</v>
      </c>
      <c r="DC8" s="49">
        <f t="shared" si="19"/>
        <v>0</v>
      </c>
      <c r="DD8" s="49">
        <f t="shared" si="3"/>
        <v>544180622.30103421</v>
      </c>
      <c r="DE8" s="49">
        <f>Y8+AD8+AI8+AN8+AS8+AX8+BC8+BH8+BM8+BR8+BW8+CB8+CG8+CQ8+CV8+DA8</f>
        <v>33923276.920245431</v>
      </c>
      <c r="DF8" s="49">
        <f t="shared" si="92"/>
        <v>82258333.625873029</v>
      </c>
      <c r="DG8" s="49">
        <f t="shared" si="20"/>
        <v>116181610.54611847</v>
      </c>
      <c r="DH8" s="78">
        <f t="shared" si="93"/>
        <v>10682161.254173713</v>
      </c>
      <c r="DI8" s="49">
        <f t="shared" si="94"/>
        <v>7754634.7883220017</v>
      </c>
      <c r="DJ8" s="53">
        <f t="shared" si="95"/>
        <v>3</v>
      </c>
    </row>
    <row r="9" spans="1:114" x14ac:dyDescent="0.25">
      <c r="A9" s="48" t="str">
        <f>Data!A24</f>
        <v>Servicing</v>
      </c>
      <c r="B9" s="48"/>
      <c r="C9" s="88">
        <f>Data!C24</f>
        <v>1.3798E-3</v>
      </c>
      <c r="G9" s="72">
        <f t="shared" si="4"/>
        <v>4</v>
      </c>
      <c r="H9" s="73">
        <f t="shared" si="0"/>
        <v>0.13876491163788671</v>
      </c>
      <c r="I9" s="73">
        <f t="shared" si="1"/>
        <v>10.912760876357238</v>
      </c>
      <c r="J9" s="75">
        <f t="shared" ref="J9:J35" si="98">0.06*$C$6</f>
        <v>7.1999999999999998E-3</v>
      </c>
      <c r="K9" s="75">
        <f t="shared" si="96"/>
        <v>1.06E-2</v>
      </c>
      <c r="L9" s="86">
        <f>-PV($C$4,$C$3-$G9,$C$5)*(1-$J$5-$K$5)*(1-$J$6-$K$6)*(1-$J$7-$K$7)*(1-$J$8-$K$8)*(1-$J$9-$K$9)^($G9-3)</f>
        <v>445999105.79230058</v>
      </c>
      <c r="M9" s="86">
        <f>-PMT($C$4,$C$3,$C$2)*(1-$J$5-$K$5)*(1-$J$6-$K$6)*(1-$J$7-$K$7)*(1-$J$8-$K$8)</f>
        <v>123775328.96856751</v>
      </c>
      <c r="N9" s="86">
        <f>-PV($C$4,$C$3-$G9,$C$5)*(1-$J$5-$K$5)*(1-$J$6-$K$6)*(1-$J$7-$K$7)*(1-$J$8-$K$8)*$J$9</f>
        <v>3269388.680212344</v>
      </c>
      <c r="O9" s="86">
        <f t="shared" si="21"/>
        <v>-5642582.0464054355</v>
      </c>
      <c r="P9" s="86">
        <f>-(PMT($C$4,$C$3,$C$2)-PV($C$4,$C$3-$G8,$C$5)*$C$4)*(1-$J$5-$K$5)*(1-$J$6-$K$6)*(1-$J$7-$K$7)*(1-$J$8-$K$8)</f>
        <v>81506688.52125372</v>
      </c>
      <c r="Q9" s="86">
        <f>(-PV($C$4,$C$3-$G8,$C$5)*$C$4)*(1-$J$5-$K$5)*(1-$J$6-$K$6)*(1-$J$7-$K$7)*(1-$J$8-$K$8)</f>
        <v>42268640.447313778</v>
      </c>
      <c r="R9" s="86">
        <f>(PV($C$4,$C$3-G8,$C$5)*$C$9)*(1-$J$5-$K$5)*(1-$J$6-$K$6)*(1-$J$7-$K$7)*(1-$J$8-$K$8)</f>
        <v>-739004.94284343079</v>
      </c>
      <c r="S9" s="86">
        <f t="shared" si="2"/>
        <v>445256246.79230058</v>
      </c>
      <c r="T9" s="86">
        <f t="shared" si="97"/>
        <v>1421991.3050643185</v>
      </c>
      <c r="U9" s="87">
        <f t="shared" si="22"/>
        <v>122085121.96459529</v>
      </c>
      <c r="W9" s="53">
        <f t="shared" si="23"/>
        <v>4</v>
      </c>
      <c r="X9" s="78">
        <f t="shared" si="24"/>
        <v>0</v>
      </c>
      <c r="Y9" s="49">
        <f t="shared" si="25"/>
        <v>0</v>
      </c>
      <c r="Z9" s="78">
        <f t="shared" si="26"/>
        <v>0</v>
      </c>
      <c r="AA9" s="78">
        <f t="shared" si="27"/>
        <v>0</v>
      </c>
      <c r="AB9" s="53">
        <f t="shared" si="28"/>
        <v>4</v>
      </c>
      <c r="AC9" s="78">
        <f t="shared" si="29"/>
        <v>139034185.79450381</v>
      </c>
      <c r="AD9" s="49">
        <f t="shared" si="30"/>
        <v>16516281.207894839</v>
      </c>
      <c r="AE9" s="78">
        <f t="shared" si="31"/>
        <v>86198068.506530389</v>
      </c>
      <c r="AF9" s="49">
        <f t="shared" si="32"/>
        <v>102714349.71442524</v>
      </c>
      <c r="AG9" s="53">
        <f t="shared" si="33"/>
        <v>4</v>
      </c>
      <c r="AH9" s="78">
        <f t="shared" si="34"/>
        <v>55591451</v>
      </c>
      <c r="AI9" s="49">
        <f t="shared" si="35"/>
        <v>3780774.5825100001</v>
      </c>
      <c r="AJ9" s="78">
        <f t="shared" si="36"/>
        <v>0</v>
      </c>
      <c r="AK9" s="49">
        <f t="shared" si="5"/>
        <v>3780774.5825100001</v>
      </c>
      <c r="AL9" s="53">
        <f t="shared" si="37"/>
        <v>4</v>
      </c>
      <c r="AM9" s="78">
        <f t="shared" si="38"/>
        <v>38390866</v>
      </c>
      <c r="AN9" s="49">
        <f t="shared" si="39"/>
        <v>2786025.1456199996</v>
      </c>
      <c r="AO9" s="78">
        <f t="shared" si="40"/>
        <v>0</v>
      </c>
      <c r="AP9" s="49">
        <f t="shared" si="6"/>
        <v>2786025.1456199996</v>
      </c>
      <c r="AQ9" s="53">
        <f t="shared" si="41"/>
        <v>4</v>
      </c>
      <c r="AR9" s="78">
        <f t="shared" si="42"/>
        <v>19967220</v>
      </c>
      <c r="AS9" s="49">
        <f t="shared" si="43"/>
        <v>1427256.8855999999</v>
      </c>
      <c r="AT9" s="78">
        <f t="shared" si="44"/>
        <v>0</v>
      </c>
      <c r="AU9" s="49">
        <f t="shared" si="7"/>
        <v>1427256.8855999999</v>
      </c>
      <c r="AV9" s="53">
        <f t="shared" si="45"/>
        <v>4</v>
      </c>
      <c r="AW9" s="77">
        <f t="shared" si="46"/>
        <v>445999105.79230058</v>
      </c>
      <c r="AX9" s="49">
        <f t="shared" si="47"/>
        <v>2927526.4658517116</v>
      </c>
      <c r="AY9" s="49">
        <v>0</v>
      </c>
      <c r="AZ9" s="49">
        <f t="shared" si="8"/>
        <v>2927526.4658517116</v>
      </c>
      <c r="BA9" s="53">
        <f t="shared" si="48"/>
        <v>4</v>
      </c>
      <c r="BB9" s="78">
        <f t="shared" si="49"/>
        <v>40999766</v>
      </c>
      <c r="BC9" s="49">
        <f t="shared" si="50"/>
        <v>0</v>
      </c>
      <c r="BD9" s="78">
        <f t="shared" si="51"/>
        <v>0</v>
      </c>
      <c r="BE9" s="49">
        <f t="shared" si="9"/>
        <v>0</v>
      </c>
      <c r="BF9" s="53">
        <f t="shared" si="52"/>
        <v>4</v>
      </c>
      <c r="BG9" s="78">
        <f t="shared" si="53"/>
        <v>35142657</v>
      </c>
      <c r="BH9" s="49">
        <f t="shared" si="54"/>
        <v>0</v>
      </c>
      <c r="BI9" s="78">
        <f t="shared" si="55"/>
        <v>0</v>
      </c>
      <c r="BJ9" s="49">
        <f t="shared" si="10"/>
        <v>0</v>
      </c>
      <c r="BK9" s="53">
        <f t="shared" si="56"/>
        <v>4</v>
      </c>
      <c r="BL9" s="78">
        <f t="shared" si="57"/>
        <v>11714219</v>
      </c>
      <c r="BM9" s="49">
        <f t="shared" si="58"/>
        <v>0</v>
      </c>
      <c r="BN9" s="78">
        <f t="shared" si="59"/>
        <v>0</v>
      </c>
      <c r="BO9" s="49">
        <f t="shared" si="11"/>
        <v>0</v>
      </c>
      <c r="BP9" s="53">
        <f t="shared" si="60"/>
        <v>4</v>
      </c>
      <c r="BQ9" s="78">
        <f t="shared" si="61"/>
        <v>27333177</v>
      </c>
      <c r="BR9" s="49">
        <f t="shared" si="62"/>
        <v>0</v>
      </c>
      <c r="BS9" s="78">
        <f t="shared" si="63"/>
        <v>0</v>
      </c>
      <c r="BT9" s="49">
        <f t="shared" si="12"/>
        <v>0</v>
      </c>
      <c r="BU9" s="53">
        <f t="shared" si="64"/>
        <v>4</v>
      </c>
      <c r="BV9" s="78">
        <f t="shared" si="65"/>
        <v>11714219</v>
      </c>
      <c r="BW9" s="49">
        <f t="shared" si="66"/>
        <v>0</v>
      </c>
      <c r="BX9" s="78">
        <f t="shared" si="67"/>
        <v>0</v>
      </c>
      <c r="BY9" s="49">
        <f t="shared" si="13"/>
        <v>0</v>
      </c>
      <c r="BZ9">
        <f t="shared" si="68"/>
        <v>4</v>
      </c>
      <c r="CA9" s="78">
        <f t="shared" si="69"/>
        <v>11714219</v>
      </c>
      <c r="CB9" s="49">
        <f t="shared" si="70"/>
        <v>0</v>
      </c>
      <c r="CC9" s="78">
        <f t="shared" si="71"/>
        <v>0</v>
      </c>
      <c r="CD9" s="49">
        <f t="shared" si="14"/>
        <v>0</v>
      </c>
      <c r="CE9" s="53">
        <f t="shared" si="72"/>
        <v>4</v>
      </c>
      <c r="CF9" s="78">
        <f t="shared" si="73"/>
        <v>19523698</v>
      </c>
      <c r="CG9" s="49">
        <f t="shared" si="74"/>
        <v>0</v>
      </c>
      <c r="CH9" s="78">
        <f t="shared" si="75"/>
        <v>0</v>
      </c>
      <c r="CI9" s="49">
        <f t="shared" si="15"/>
        <v>0</v>
      </c>
      <c r="CJ9" s="53">
        <f t="shared" si="76"/>
        <v>4</v>
      </c>
      <c r="CK9" s="78">
        <f t="shared" si="77"/>
        <v>3904740</v>
      </c>
      <c r="CL9" s="49">
        <f t="shared" si="78"/>
        <v>0</v>
      </c>
      <c r="CM9" s="78">
        <f t="shared" si="79"/>
        <v>0</v>
      </c>
      <c r="CN9" s="49">
        <f t="shared" si="16"/>
        <v>0</v>
      </c>
      <c r="CO9">
        <f t="shared" si="80"/>
        <v>4</v>
      </c>
      <c r="CP9" s="78">
        <f t="shared" si="81"/>
        <v>15618958</v>
      </c>
      <c r="CQ9" s="49">
        <f t="shared" si="82"/>
        <v>0</v>
      </c>
      <c r="CR9" s="78">
        <f t="shared" si="83"/>
        <v>0</v>
      </c>
      <c r="CS9" s="49">
        <f t="shared" si="17"/>
        <v>0</v>
      </c>
      <c r="CT9">
        <f t="shared" si="84"/>
        <v>4</v>
      </c>
      <c r="CU9" s="78">
        <f t="shared" si="85"/>
        <v>7809479</v>
      </c>
      <c r="CV9" s="49">
        <f t="shared" si="86"/>
        <v>0</v>
      </c>
      <c r="CW9" s="78">
        <f t="shared" si="87"/>
        <v>0</v>
      </c>
      <c r="CX9" s="49">
        <f t="shared" si="18"/>
        <v>0</v>
      </c>
      <c r="CY9" s="53">
        <f t="shared" si="88"/>
        <v>4</v>
      </c>
      <c r="CZ9" s="78">
        <f t="shared" si="89"/>
        <v>19523699</v>
      </c>
      <c r="DA9" s="49">
        <f t="shared" si="90"/>
        <v>0</v>
      </c>
      <c r="DB9" s="78">
        <f t="shared" si="91"/>
        <v>0</v>
      </c>
      <c r="DC9" s="49">
        <f t="shared" si="19"/>
        <v>0</v>
      </c>
      <c r="DD9" s="49">
        <f t="shared" si="3"/>
        <v>457982553.79450381</v>
      </c>
      <c r="DE9" s="49">
        <f t="shared" ref="DE9:DE14" si="99">Y9+AD9+AI9+AN9+AS9+AX9+BC9+BH9+BM9+BR9+BW9+CB9+CG9+CQ9+CV9+DA9</f>
        <v>27437864.287476555</v>
      </c>
      <c r="DF9" s="49">
        <f t="shared" si="92"/>
        <v>86198068.506530389</v>
      </c>
      <c r="DG9" s="49">
        <f t="shared" si="20"/>
        <v>113635932.79400694</v>
      </c>
      <c r="DH9" s="78">
        <f t="shared" si="93"/>
        <v>10887020.282849059</v>
      </c>
      <c r="DI9" s="49">
        <f t="shared" si="94"/>
        <v>8449189.1705883443</v>
      </c>
      <c r="DJ9" s="53">
        <f t="shared" si="95"/>
        <v>4</v>
      </c>
    </row>
    <row r="10" spans="1:114" x14ac:dyDescent="0.25">
      <c r="A10" s="100" t="s">
        <v>107</v>
      </c>
      <c r="B10" s="100"/>
      <c r="C10" s="101">
        <f>0.53%*2</f>
        <v>1.06E-2</v>
      </c>
      <c r="D10" s="97" t="s">
        <v>108</v>
      </c>
      <c r="G10" s="72">
        <f t="shared" si="4"/>
        <v>5</v>
      </c>
      <c r="H10" s="73">
        <f t="shared" si="0"/>
        <v>0.14971623846434876</v>
      </c>
      <c r="I10" s="73">
        <f t="shared" si="1"/>
        <v>10.773995964719351</v>
      </c>
      <c r="J10" s="75">
        <f t="shared" si="98"/>
        <v>7.1999999999999998E-3</v>
      </c>
      <c r="K10" s="75">
        <f t="shared" si="96"/>
        <v>1.06E-2</v>
      </c>
      <c r="L10" s="86">
        <f t="shared" ref="L10:L35" si="100">-PV($C$4,$C$3-$G10,$C$5)*(1-$J$5-$K$5)*(1-$J$6-$K$6)*(1-$J$7-$K$7)*(1-$J$8-$K$8)*(1-$J10-$K10)^($G10-3)</f>
        <v>353223898.06597054</v>
      </c>
      <c r="M10" s="86">
        <f>-PMT($C$4,$C$3,$C$2)*(1-$J$5-$K$5)*(1-$J$6-$K$6)*(1-$J$7-$K$7)*(1-$J$8-$K$8)*(1-$J9-$K9)^($G10-4)</f>
        <v>121572128.112927</v>
      </c>
      <c r="N10" s="86">
        <f t="shared" ref="N10:N35" si="101">-PV($C$4,$C$3-$G10,$C$5)*(1-$J$5-$K$5)*(1-$J$6-$K$6)*(1-$J$7-$K$7)*(1-$J$8-$K$8)*(1-$J9-$K9)^($G10-4)*$J$10</f>
        <v>2589301.6351812137</v>
      </c>
      <c r="O10" s="86">
        <f t="shared" si="21"/>
        <v>-4700143.924065466</v>
      </c>
      <c r="P10" s="86">
        <f t="shared" ref="P10:P35" si="102">-(PMT($C$4,$C$3,$C$2)-PV($C$4,$C$3-$G9,$C$5)*$C$4)*(1-$J$5-$K$5)*(1-$J$6-$K$6)*(1-$J$7-$K$7)*(1-$J$8-$K$8)*(1-$J9-$K9)^($G10-4)</f>
        <v>86373878.683798626</v>
      </c>
      <c r="Q10" s="86">
        <f t="shared" ref="Q10:Q35" si="103">(-PV($C$4,$C$3-$G9,$C$5)*$C$4)*(1-$J$5-$K$5)*(1-$J$6-$K$6)*(1-$J$7-$K$7)*(1-$J$8-$K$8)*(1-$J9-$K9)^($G10-4)</f>
        <v>35198249.429128371</v>
      </c>
      <c r="R10" s="86">
        <f t="shared" ref="R10:R35" si="104">(PV($C$4,$C$3-G9,$C$5)*$C$9)*(1-$J$5-$K$5)*(1-$J$6-$K$6)*(1-$J$7-$K$7)*(1-$J$8-$K$8)*(1-$J$9-$K$9)^($G10-4)</f>
        <v>-615389.56617221644</v>
      </c>
      <c r="S10" s="86">
        <f t="shared" si="2"/>
        <v>352481039.06597054</v>
      </c>
      <c r="T10" s="86">
        <f t="shared" si="97"/>
        <v>1224333.8402577832</v>
      </c>
      <c r="U10" s="87">
        <f t="shared" si="22"/>
        <v>120070230.0981283</v>
      </c>
      <c r="W10" s="53">
        <f t="shared" si="23"/>
        <v>5</v>
      </c>
      <c r="X10" s="78">
        <f t="shared" si="24"/>
        <v>0</v>
      </c>
      <c r="Y10" s="49">
        <f t="shared" si="25"/>
        <v>0</v>
      </c>
      <c r="Z10" s="78">
        <f t="shared" si="26"/>
        <v>0</v>
      </c>
      <c r="AA10" s="78">
        <f t="shared" si="27"/>
        <v>0</v>
      </c>
      <c r="AB10" s="53">
        <f t="shared" si="28"/>
        <v>5</v>
      </c>
      <c r="AC10" s="78">
        <f t="shared" si="29"/>
        <v>48846671.635266185</v>
      </c>
      <c r="AD10" s="49">
        <f t="shared" si="30"/>
        <v>10195376.844310965</v>
      </c>
      <c r="AE10" s="78">
        <f t="shared" si="31"/>
        <v>90187514.159237623</v>
      </c>
      <c r="AF10" s="49">
        <f t="shared" si="32"/>
        <v>100382891.00354859</v>
      </c>
      <c r="AG10" s="53">
        <f t="shared" si="33"/>
        <v>5</v>
      </c>
      <c r="AH10" s="78">
        <f t="shared" si="34"/>
        <v>55591451</v>
      </c>
      <c r="AI10" s="49">
        <f t="shared" si="35"/>
        <v>3780774.5825100001</v>
      </c>
      <c r="AJ10" s="78">
        <f t="shared" si="36"/>
        <v>0</v>
      </c>
      <c r="AK10" s="49">
        <f t="shared" si="5"/>
        <v>3780774.5825100001</v>
      </c>
      <c r="AL10" s="53">
        <f t="shared" si="37"/>
        <v>5</v>
      </c>
      <c r="AM10" s="78">
        <f t="shared" si="38"/>
        <v>38390866</v>
      </c>
      <c r="AN10" s="49">
        <f t="shared" si="39"/>
        <v>2786025.1456199996</v>
      </c>
      <c r="AO10" s="78">
        <f t="shared" si="40"/>
        <v>0</v>
      </c>
      <c r="AP10" s="49">
        <f t="shared" si="6"/>
        <v>2786025.1456199996</v>
      </c>
      <c r="AQ10" s="53">
        <f t="shared" si="41"/>
        <v>5</v>
      </c>
      <c r="AR10" s="78">
        <f t="shared" si="42"/>
        <v>19967220</v>
      </c>
      <c r="AS10" s="49">
        <f t="shared" si="43"/>
        <v>1427256.8855999999</v>
      </c>
      <c r="AT10" s="78">
        <f t="shared" si="44"/>
        <v>0</v>
      </c>
      <c r="AU10" s="49">
        <f t="shared" si="7"/>
        <v>1427256.8855999999</v>
      </c>
      <c r="AV10" s="53">
        <f t="shared" si="45"/>
        <v>5</v>
      </c>
      <c r="AW10" s="77">
        <f t="shared" si="46"/>
        <v>353223898.06597054</v>
      </c>
      <c r="AX10" s="49">
        <f t="shared" si="47"/>
        <v>2437831.1122607151</v>
      </c>
      <c r="AY10" s="49">
        <v>0</v>
      </c>
      <c r="AZ10" s="49">
        <f t="shared" si="8"/>
        <v>2437831.1122607151</v>
      </c>
      <c r="BA10" s="53">
        <f t="shared" si="48"/>
        <v>5</v>
      </c>
      <c r="BB10" s="78">
        <f t="shared" si="49"/>
        <v>40999766</v>
      </c>
      <c r="BC10" s="49">
        <f t="shared" si="50"/>
        <v>0</v>
      </c>
      <c r="BD10" s="78">
        <f t="shared" si="51"/>
        <v>0</v>
      </c>
      <c r="BE10" s="49">
        <f t="shared" si="9"/>
        <v>0</v>
      </c>
      <c r="BF10" s="53">
        <f t="shared" si="52"/>
        <v>5</v>
      </c>
      <c r="BG10" s="78">
        <f t="shared" si="53"/>
        <v>35142657</v>
      </c>
      <c r="BH10" s="49">
        <f t="shared" si="54"/>
        <v>0</v>
      </c>
      <c r="BI10" s="78">
        <f t="shared" si="55"/>
        <v>0</v>
      </c>
      <c r="BJ10" s="49">
        <f t="shared" si="10"/>
        <v>0</v>
      </c>
      <c r="BK10" s="53">
        <f t="shared" si="56"/>
        <v>5</v>
      </c>
      <c r="BL10" s="78">
        <f t="shared" si="57"/>
        <v>11714219</v>
      </c>
      <c r="BM10" s="49">
        <f t="shared" si="58"/>
        <v>0</v>
      </c>
      <c r="BN10" s="78">
        <f t="shared" si="59"/>
        <v>0</v>
      </c>
      <c r="BO10" s="49">
        <f t="shared" si="11"/>
        <v>0</v>
      </c>
      <c r="BP10" s="53">
        <f t="shared" si="60"/>
        <v>5</v>
      </c>
      <c r="BQ10" s="78">
        <f t="shared" si="61"/>
        <v>27333177</v>
      </c>
      <c r="BR10" s="49">
        <f t="shared" si="62"/>
        <v>0</v>
      </c>
      <c r="BS10" s="78">
        <f t="shared" si="63"/>
        <v>0</v>
      </c>
      <c r="BT10" s="49">
        <f t="shared" si="12"/>
        <v>0</v>
      </c>
      <c r="BU10" s="53">
        <f t="shared" si="64"/>
        <v>5</v>
      </c>
      <c r="BV10" s="78">
        <f t="shared" si="65"/>
        <v>11714219</v>
      </c>
      <c r="BW10" s="49">
        <f t="shared" si="66"/>
        <v>0</v>
      </c>
      <c r="BX10" s="78">
        <f t="shared" si="67"/>
        <v>0</v>
      </c>
      <c r="BY10" s="49">
        <f t="shared" si="13"/>
        <v>0</v>
      </c>
      <c r="BZ10">
        <f t="shared" si="68"/>
        <v>5</v>
      </c>
      <c r="CA10" s="78">
        <f t="shared" si="69"/>
        <v>11714219</v>
      </c>
      <c r="CB10" s="49">
        <f t="shared" si="70"/>
        <v>0</v>
      </c>
      <c r="CC10" s="78">
        <f t="shared" si="71"/>
        <v>0</v>
      </c>
      <c r="CD10" s="49">
        <f t="shared" si="14"/>
        <v>0</v>
      </c>
      <c r="CE10" s="53">
        <f t="shared" si="72"/>
        <v>5</v>
      </c>
      <c r="CF10" s="78">
        <f t="shared" si="73"/>
        <v>19523698</v>
      </c>
      <c r="CG10" s="49">
        <f t="shared" si="74"/>
        <v>0</v>
      </c>
      <c r="CH10" s="78">
        <f t="shared" si="75"/>
        <v>0</v>
      </c>
      <c r="CI10" s="49">
        <f t="shared" si="15"/>
        <v>0</v>
      </c>
      <c r="CJ10" s="53">
        <f t="shared" si="76"/>
        <v>5</v>
      </c>
      <c r="CK10" s="78">
        <f t="shared" si="77"/>
        <v>3904740</v>
      </c>
      <c r="CL10" s="49">
        <f t="shared" si="78"/>
        <v>0</v>
      </c>
      <c r="CM10" s="78">
        <f t="shared" si="79"/>
        <v>0</v>
      </c>
      <c r="CN10" s="49">
        <f t="shared" si="16"/>
        <v>0</v>
      </c>
      <c r="CO10">
        <f t="shared" si="80"/>
        <v>5</v>
      </c>
      <c r="CP10" s="78">
        <f t="shared" si="81"/>
        <v>15618958</v>
      </c>
      <c r="CQ10" s="49">
        <f t="shared" si="82"/>
        <v>0</v>
      </c>
      <c r="CR10" s="78">
        <f t="shared" si="83"/>
        <v>0</v>
      </c>
      <c r="CS10" s="49">
        <f t="shared" si="17"/>
        <v>0</v>
      </c>
      <c r="CT10">
        <f t="shared" si="84"/>
        <v>5</v>
      </c>
      <c r="CU10" s="78">
        <f t="shared" si="85"/>
        <v>7809479</v>
      </c>
      <c r="CV10" s="49">
        <f t="shared" si="86"/>
        <v>0</v>
      </c>
      <c r="CW10" s="78">
        <f t="shared" si="87"/>
        <v>0</v>
      </c>
      <c r="CX10" s="49">
        <f t="shared" si="18"/>
        <v>0</v>
      </c>
      <c r="CY10" s="53">
        <f t="shared" si="88"/>
        <v>5</v>
      </c>
      <c r="CZ10" s="78">
        <f t="shared" si="89"/>
        <v>19523699</v>
      </c>
      <c r="DA10" s="49">
        <f t="shared" si="90"/>
        <v>0</v>
      </c>
      <c r="DB10" s="78">
        <f t="shared" si="91"/>
        <v>0</v>
      </c>
      <c r="DC10" s="49">
        <f t="shared" si="19"/>
        <v>0</v>
      </c>
      <c r="DD10" s="49">
        <f t="shared" si="3"/>
        <v>367795039.63526618</v>
      </c>
      <c r="DE10" s="49">
        <f t="shared" si="99"/>
        <v>20627264.570301678</v>
      </c>
      <c r="DF10" s="49">
        <f t="shared" si="92"/>
        <v>90187514.159237623</v>
      </c>
      <c r="DG10" s="49">
        <f t="shared" si="20"/>
        <v>110814778.7295393</v>
      </c>
      <c r="DH10" s="78">
        <f t="shared" si="93"/>
        <v>11186173.195417594</v>
      </c>
      <c r="DI10" s="49">
        <f t="shared" si="94"/>
        <v>9255451.3685889989</v>
      </c>
      <c r="DJ10" s="53">
        <f t="shared" si="95"/>
        <v>5</v>
      </c>
    </row>
    <row r="11" spans="1:114" x14ac:dyDescent="0.25">
      <c r="A11" s="48" t="str">
        <f>Data!A26</f>
        <v>Periodic Recovery Assumption (%)</v>
      </c>
      <c r="B11" s="48"/>
      <c r="C11" s="88">
        <f>0.23%</f>
        <v>2.3E-3</v>
      </c>
      <c r="D11" s="97" t="s">
        <v>109</v>
      </c>
      <c r="G11" s="72">
        <f t="shared" si="4"/>
        <v>6</v>
      </c>
      <c r="H11" s="73">
        <f t="shared" si="0"/>
        <v>0.16153184400395518</v>
      </c>
      <c r="I11" s="73">
        <f t="shared" si="1"/>
        <v>10.624279726255002</v>
      </c>
      <c r="J11" s="75">
        <f t="shared" si="98"/>
        <v>7.1999999999999998E-3</v>
      </c>
      <c r="K11" s="75">
        <f t="shared" si="96"/>
        <v>1.06E-2</v>
      </c>
      <c r="L11" s="86">
        <f t="shared" si="100"/>
        <v>257034062.99595499</v>
      </c>
      <c r="M11" s="86">
        <f t="shared" ref="M11:M35" si="105">-PMT($C$4,$C$3,$C$2)*(1-$J$5-$K$5)*(1-$J$6-$K$6)*(1-$J$7-$K$7)*(1-$J$8-$K$8)*(1-J10-K10)^($G11-4)</f>
        <v>119408144.23251688</v>
      </c>
      <c r="N11" s="86">
        <f t="shared" si="101"/>
        <v>1884183.7238555041</v>
      </c>
      <c r="O11" s="86">
        <f t="shared" si="21"/>
        <v>-3724200.9720264194</v>
      </c>
      <c r="P11" s="86">
        <f t="shared" si="102"/>
        <v>91531714.197150484</v>
      </c>
      <c r="Q11" s="86">
        <f t="shared" si="103"/>
        <v>27876430.035366405</v>
      </c>
      <c r="R11" s="86">
        <f t="shared" si="104"/>
        <v>-487378.33455142629</v>
      </c>
      <c r="S11" s="86">
        <f t="shared" si="2"/>
        <v>256291203.99595499</v>
      </c>
      <c r="T11" s="86">
        <f t="shared" si="97"/>
        <v>1019842.5495613746</v>
      </c>
      <c r="U11" s="87">
        <f t="shared" si="22"/>
        <v>118100591.19935593</v>
      </c>
      <c r="W11" s="53">
        <f t="shared" si="23"/>
        <v>6</v>
      </c>
      <c r="X11" s="78">
        <f t="shared" si="24"/>
        <v>0</v>
      </c>
      <c r="Y11" s="49">
        <f t="shared" si="25"/>
        <v>0</v>
      </c>
      <c r="Z11" s="78">
        <f t="shared" si="26"/>
        <v>0</v>
      </c>
      <c r="AA11" s="78">
        <f t="shared" si="27"/>
        <v>0</v>
      </c>
      <c r="AB11" s="53">
        <f t="shared" si="28"/>
        <v>6</v>
      </c>
      <c r="AC11" s="78">
        <f t="shared" si="29"/>
        <v>0</v>
      </c>
      <c r="AD11" s="49">
        <f t="shared" si="30"/>
        <v>3581926.4310140698</v>
      </c>
      <c r="AE11" s="78">
        <f t="shared" si="31"/>
        <v>48846671.635266185</v>
      </c>
      <c r="AF11" s="49">
        <f t="shared" si="32"/>
        <v>52428598.066280253</v>
      </c>
      <c r="AG11" s="53">
        <f t="shared" si="33"/>
        <v>6</v>
      </c>
      <c r="AH11" s="78">
        <f t="shared" si="34"/>
        <v>11022224.714260191</v>
      </c>
      <c r="AI11" s="49">
        <f t="shared" si="35"/>
        <v>3780774.5825100001</v>
      </c>
      <c r="AJ11" s="78">
        <f t="shared" si="36"/>
        <v>44569226.285739809</v>
      </c>
      <c r="AK11" s="49">
        <f t="shared" si="5"/>
        <v>48350000.868249811</v>
      </c>
      <c r="AL11" s="53">
        <f t="shared" si="37"/>
        <v>6</v>
      </c>
      <c r="AM11" s="78">
        <f t="shared" si="38"/>
        <v>37371023.450438619</v>
      </c>
      <c r="AN11" s="49">
        <f t="shared" si="39"/>
        <v>2786025.1456199996</v>
      </c>
      <c r="AO11" s="78">
        <f t="shared" si="40"/>
        <v>1019842.5495613813</v>
      </c>
      <c r="AP11" s="49">
        <f t="shared" si="6"/>
        <v>3805867.695181381</v>
      </c>
      <c r="AQ11" s="53">
        <f t="shared" si="41"/>
        <v>6</v>
      </c>
      <c r="AR11" s="78">
        <f t="shared" si="42"/>
        <v>19967220</v>
      </c>
      <c r="AS11" s="49">
        <f t="shared" si="43"/>
        <v>1427256.8855999999</v>
      </c>
      <c r="AT11" s="78">
        <f t="shared" si="44"/>
        <v>0</v>
      </c>
      <c r="AU11" s="49">
        <f t="shared" si="7"/>
        <v>1427256.8855999999</v>
      </c>
      <c r="AV11" s="53">
        <f t="shared" si="45"/>
        <v>6</v>
      </c>
      <c r="AW11" s="77">
        <f t="shared" si="46"/>
        <v>257034062.99595499</v>
      </c>
      <c r="AX11" s="49">
        <f t="shared" si="47"/>
        <v>1930721.826828595</v>
      </c>
      <c r="AY11" s="49">
        <v>0</v>
      </c>
      <c r="AZ11" s="49">
        <f t="shared" si="8"/>
        <v>1930721.826828595</v>
      </c>
      <c r="BA11" s="53">
        <f t="shared" si="48"/>
        <v>6</v>
      </c>
      <c r="BB11" s="78">
        <f t="shared" si="49"/>
        <v>40999766</v>
      </c>
      <c r="BC11" s="49">
        <f t="shared" si="50"/>
        <v>0</v>
      </c>
      <c r="BD11" s="78">
        <f t="shared" si="51"/>
        <v>0</v>
      </c>
      <c r="BE11" s="49">
        <f t="shared" si="9"/>
        <v>0</v>
      </c>
      <c r="BF11" s="53">
        <f t="shared" si="52"/>
        <v>6</v>
      </c>
      <c r="BG11" s="78">
        <f t="shared" si="53"/>
        <v>35142657</v>
      </c>
      <c r="BH11" s="49">
        <f t="shared" si="54"/>
        <v>0</v>
      </c>
      <c r="BI11" s="78">
        <f t="shared" si="55"/>
        <v>0</v>
      </c>
      <c r="BJ11" s="49">
        <f t="shared" si="10"/>
        <v>0</v>
      </c>
      <c r="BK11" s="53">
        <f t="shared" si="56"/>
        <v>6</v>
      </c>
      <c r="BL11" s="78">
        <f t="shared" si="57"/>
        <v>11714219</v>
      </c>
      <c r="BM11" s="49">
        <f t="shared" si="58"/>
        <v>0</v>
      </c>
      <c r="BN11" s="78">
        <f t="shared" si="59"/>
        <v>0</v>
      </c>
      <c r="BO11" s="49">
        <f t="shared" si="11"/>
        <v>0</v>
      </c>
      <c r="BP11" s="53">
        <f t="shared" si="60"/>
        <v>6</v>
      </c>
      <c r="BQ11" s="78">
        <f t="shared" si="61"/>
        <v>27333177</v>
      </c>
      <c r="BR11" s="49">
        <f t="shared" si="62"/>
        <v>0</v>
      </c>
      <c r="BS11" s="78">
        <f t="shared" si="63"/>
        <v>0</v>
      </c>
      <c r="BT11" s="49">
        <f t="shared" si="12"/>
        <v>0</v>
      </c>
      <c r="BU11" s="53">
        <f t="shared" si="64"/>
        <v>6</v>
      </c>
      <c r="BV11" s="78">
        <f t="shared" si="65"/>
        <v>11714219</v>
      </c>
      <c r="BW11" s="49">
        <f t="shared" si="66"/>
        <v>0</v>
      </c>
      <c r="BX11" s="78">
        <f t="shared" si="67"/>
        <v>0</v>
      </c>
      <c r="BY11" s="49">
        <f t="shared" si="13"/>
        <v>0</v>
      </c>
      <c r="BZ11">
        <f t="shared" si="68"/>
        <v>6</v>
      </c>
      <c r="CA11" s="78">
        <f t="shared" si="69"/>
        <v>11714219</v>
      </c>
      <c r="CB11" s="49">
        <f t="shared" si="70"/>
        <v>0</v>
      </c>
      <c r="CC11" s="78">
        <f t="shared" si="71"/>
        <v>0</v>
      </c>
      <c r="CD11" s="49">
        <f t="shared" si="14"/>
        <v>0</v>
      </c>
      <c r="CE11" s="53">
        <f t="shared" si="72"/>
        <v>6</v>
      </c>
      <c r="CF11" s="78">
        <f t="shared" si="73"/>
        <v>19523698</v>
      </c>
      <c r="CG11" s="49">
        <f t="shared" si="74"/>
        <v>0</v>
      </c>
      <c r="CH11" s="78">
        <f t="shared" si="75"/>
        <v>0</v>
      </c>
      <c r="CI11" s="49">
        <f t="shared" si="15"/>
        <v>0</v>
      </c>
      <c r="CJ11" s="53">
        <f t="shared" si="76"/>
        <v>6</v>
      </c>
      <c r="CK11" s="78">
        <f t="shared" si="77"/>
        <v>3904740</v>
      </c>
      <c r="CL11" s="49">
        <f t="shared" si="78"/>
        <v>0</v>
      </c>
      <c r="CM11" s="78">
        <f t="shared" si="79"/>
        <v>0</v>
      </c>
      <c r="CN11" s="49">
        <f t="shared" si="16"/>
        <v>0</v>
      </c>
      <c r="CO11">
        <f t="shared" si="80"/>
        <v>6</v>
      </c>
      <c r="CP11" s="78">
        <f t="shared" si="81"/>
        <v>15618958</v>
      </c>
      <c r="CQ11" s="49">
        <f t="shared" si="82"/>
        <v>0</v>
      </c>
      <c r="CR11" s="78">
        <f t="shared" si="83"/>
        <v>0</v>
      </c>
      <c r="CS11" s="49">
        <f t="shared" si="17"/>
        <v>0</v>
      </c>
      <c r="CT11">
        <f t="shared" si="84"/>
        <v>6</v>
      </c>
      <c r="CU11" s="78">
        <f t="shared" si="85"/>
        <v>7809479</v>
      </c>
      <c r="CV11" s="49">
        <f t="shared" si="86"/>
        <v>0</v>
      </c>
      <c r="CW11" s="78">
        <f t="shared" si="87"/>
        <v>0</v>
      </c>
      <c r="CX11" s="49">
        <f t="shared" si="18"/>
        <v>0</v>
      </c>
      <c r="CY11" s="53">
        <f t="shared" si="88"/>
        <v>6</v>
      </c>
      <c r="CZ11" s="78">
        <f t="shared" si="89"/>
        <v>19523699</v>
      </c>
      <c r="DA11" s="49">
        <f t="shared" si="90"/>
        <v>0</v>
      </c>
      <c r="DB11" s="78">
        <f t="shared" si="91"/>
        <v>0</v>
      </c>
      <c r="DC11" s="49">
        <f t="shared" si="19"/>
        <v>0</v>
      </c>
      <c r="DD11" s="49">
        <f t="shared" si="3"/>
        <v>273359299.16469884</v>
      </c>
      <c r="DE11" s="49">
        <f t="shared" si="99"/>
        <v>13506704.871572666</v>
      </c>
      <c r="DF11" s="49">
        <f t="shared" si="92"/>
        <v>94435740.470567375</v>
      </c>
      <c r="DG11" s="49">
        <f t="shared" si="20"/>
        <v>107942445.34214005</v>
      </c>
      <c r="DH11" s="78">
        <f t="shared" si="93"/>
        <v>11563094.045551771</v>
      </c>
      <c r="DI11" s="49">
        <f t="shared" si="94"/>
        <v>10158145.857215881</v>
      </c>
      <c r="DJ11" s="53">
        <f t="shared" si="95"/>
        <v>6</v>
      </c>
    </row>
    <row r="12" spans="1:114" x14ac:dyDescent="0.25">
      <c r="A12" s="47" t="s">
        <v>47</v>
      </c>
      <c r="B12" s="48"/>
      <c r="C12" s="49">
        <v>153230577</v>
      </c>
      <c r="G12" s="72">
        <f t="shared" si="4"/>
        <v>7</v>
      </c>
      <c r="H12" s="73">
        <f t="shared" si="0"/>
        <v>0.17427993713274734</v>
      </c>
      <c r="I12" s="73">
        <f t="shared" si="1"/>
        <v>10.462747882251046</v>
      </c>
      <c r="J12" s="75">
        <f t="shared" si="98"/>
        <v>7.1999999999999998E-3</v>
      </c>
      <c r="K12" s="75">
        <f t="shared" si="96"/>
        <v>1.06E-2</v>
      </c>
      <c r="L12" s="86">
        <f t="shared" si="100"/>
        <v>157187862.06913072</v>
      </c>
      <c r="M12" s="86">
        <f t="shared" si="105"/>
        <v>117282679.26517808</v>
      </c>
      <c r="N12" s="86">
        <f t="shared" si="101"/>
        <v>1152262.8862734078</v>
      </c>
      <c r="O12" s="86">
        <f t="shared" si="21"/>
        <v>-2712347.0811626245</v>
      </c>
      <c r="P12" s="86">
        <f t="shared" si="102"/>
        <v>96997551.013537318</v>
      </c>
      <c r="Q12" s="86">
        <f t="shared" si="103"/>
        <v>20285128.251640767</v>
      </c>
      <c r="R12" s="86">
        <f t="shared" si="104"/>
        <v>-354655.60012181866</v>
      </c>
      <c r="S12" s="86">
        <f t="shared" si="2"/>
        <v>156445003.06913072</v>
      </c>
      <c r="T12" s="86">
        <f t="shared" si="97"/>
        <v>808081.34298686462</v>
      </c>
      <c r="U12" s="87">
        <f t="shared" si="22"/>
        <v>116176020.81315391</v>
      </c>
      <c r="W12" s="53">
        <f t="shared" si="23"/>
        <v>7</v>
      </c>
      <c r="X12" s="78">
        <f t="shared" si="24"/>
        <v>0</v>
      </c>
      <c r="Y12" s="49">
        <f t="shared" si="25"/>
        <v>0</v>
      </c>
      <c r="Z12" s="78">
        <f t="shared" si="26"/>
        <v>0</v>
      </c>
      <c r="AA12" s="78">
        <f t="shared" si="27"/>
        <v>0</v>
      </c>
      <c r="AB12" s="53">
        <f t="shared" si="28"/>
        <v>7</v>
      </c>
      <c r="AC12" s="78">
        <f t="shared" si="29"/>
        <v>0</v>
      </c>
      <c r="AD12" s="49">
        <f t="shared" si="30"/>
        <v>0</v>
      </c>
      <c r="AE12" s="78">
        <f t="shared" si="31"/>
        <v>0</v>
      </c>
      <c r="AF12" s="49">
        <f t="shared" si="32"/>
        <v>0</v>
      </c>
      <c r="AG12" s="53">
        <f t="shared" si="33"/>
        <v>7</v>
      </c>
      <c r="AH12" s="78">
        <f t="shared" si="34"/>
        <v>0</v>
      </c>
      <c r="AI12" s="49">
        <f t="shared" si="35"/>
        <v>749621.50281683553</v>
      </c>
      <c r="AJ12" s="78">
        <f t="shared" si="36"/>
        <v>11022224.714260191</v>
      </c>
      <c r="AK12" s="49">
        <f t="shared" si="5"/>
        <v>11771846.217077026</v>
      </c>
      <c r="AL12" s="53">
        <f t="shared" si="37"/>
        <v>7</v>
      </c>
      <c r="AM12" s="78">
        <f t="shared" si="38"/>
        <v>0</v>
      </c>
      <c r="AN12" s="49">
        <f t="shared" si="39"/>
        <v>2712015.1717983303</v>
      </c>
      <c r="AO12" s="78">
        <f t="shared" si="40"/>
        <v>37371023.450438619</v>
      </c>
      <c r="AP12" s="49">
        <f t="shared" si="6"/>
        <v>40083038.622236952</v>
      </c>
      <c r="AQ12" s="53">
        <f t="shared" si="41"/>
        <v>7</v>
      </c>
      <c r="AR12" s="78">
        <f t="shared" si="42"/>
        <v>0</v>
      </c>
      <c r="AS12" s="49">
        <f t="shared" si="43"/>
        <v>1427256.8855999999</v>
      </c>
      <c r="AT12" s="78">
        <f t="shared" si="44"/>
        <v>19967220</v>
      </c>
      <c r="AU12" s="49">
        <f t="shared" si="7"/>
        <v>21394476.885600001</v>
      </c>
      <c r="AV12" s="53">
        <f t="shared" si="45"/>
        <v>7</v>
      </c>
      <c r="AW12" s="77">
        <f t="shared" si="46"/>
        <v>157187862.06913072</v>
      </c>
      <c r="AX12" s="49">
        <f t="shared" si="47"/>
        <v>1404948.1883358902</v>
      </c>
      <c r="AY12" s="49">
        <v>0</v>
      </c>
      <c r="AZ12" s="49">
        <f t="shared" si="8"/>
        <v>1404948.1883358902</v>
      </c>
      <c r="BA12" s="53">
        <f t="shared" si="48"/>
        <v>7</v>
      </c>
      <c r="BB12" s="78">
        <f t="shared" si="49"/>
        <v>10402338.921901211</v>
      </c>
      <c r="BC12" s="49">
        <f t="shared" si="50"/>
        <v>3079902.4219200001</v>
      </c>
      <c r="BD12" s="78">
        <f t="shared" si="51"/>
        <v>30597427.078098789</v>
      </c>
      <c r="BE12" s="49">
        <f t="shared" si="9"/>
        <v>33677329.50001879</v>
      </c>
      <c r="BF12" s="53">
        <f t="shared" si="52"/>
        <v>7</v>
      </c>
      <c r="BG12" s="78">
        <f t="shared" si="53"/>
        <v>35142657</v>
      </c>
      <c r="BH12" s="49">
        <f t="shared" si="54"/>
        <v>0</v>
      </c>
      <c r="BI12" s="78">
        <f t="shared" si="55"/>
        <v>0</v>
      </c>
      <c r="BJ12" s="49">
        <f t="shared" si="10"/>
        <v>0</v>
      </c>
      <c r="BK12" s="53">
        <f t="shared" si="56"/>
        <v>7</v>
      </c>
      <c r="BL12" s="78">
        <f t="shared" si="57"/>
        <v>11714219</v>
      </c>
      <c r="BM12" s="49">
        <f t="shared" si="58"/>
        <v>0</v>
      </c>
      <c r="BN12" s="78">
        <f t="shared" si="59"/>
        <v>0</v>
      </c>
      <c r="BO12" s="49">
        <f t="shared" si="11"/>
        <v>0</v>
      </c>
      <c r="BP12" s="53">
        <f t="shared" si="60"/>
        <v>7</v>
      </c>
      <c r="BQ12" s="78">
        <f t="shared" si="61"/>
        <v>27333177</v>
      </c>
      <c r="BR12" s="49">
        <f t="shared" si="62"/>
        <v>0</v>
      </c>
      <c r="BS12" s="78">
        <f t="shared" si="63"/>
        <v>0</v>
      </c>
      <c r="BT12" s="49">
        <f t="shared" si="12"/>
        <v>0</v>
      </c>
      <c r="BU12" s="53">
        <f t="shared" si="64"/>
        <v>7</v>
      </c>
      <c r="BV12" s="78">
        <f t="shared" si="65"/>
        <v>11714219</v>
      </c>
      <c r="BW12" s="49">
        <f t="shared" si="66"/>
        <v>0</v>
      </c>
      <c r="BX12" s="78">
        <f t="shared" si="67"/>
        <v>0</v>
      </c>
      <c r="BY12" s="49">
        <f t="shared" si="13"/>
        <v>0</v>
      </c>
      <c r="BZ12">
        <f t="shared" si="68"/>
        <v>7</v>
      </c>
      <c r="CA12" s="78">
        <f t="shared" si="69"/>
        <v>11714219</v>
      </c>
      <c r="CB12" s="49">
        <f t="shared" si="70"/>
        <v>0</v>
      </c>
      <c r="CC12" s="78">
        <f t="shared" si="71"/>
        <v>0</v>
      </c>
      <c r="CD12" s="49">
        <f t="shared" si="14"/>
        <v>0</v>
      </c>
      <c r="CE12" s="53">
        <f t="shared" si="72"/>
        <v>7</v>
      </c>
      <c r="CF12" s="78">
        <f t="shared" si="73"/>
        <v>19523698</v>
      </c>
      <c r="CG12" s="49">
        <f t="shared" si="74"/>
        <v>0</v>
      </c>
      <c r="CH12" s="78">
        <f t="shared" si="75"/>
        <v>0</v>
      </c>
      <c r="CI12" s="49">
        <f t="shared" si="15"/>
        <v>0</v>
      </c>
      <c r="CJ12" s="53">
        <f t="shared" si="76"/>
        <v>7</v>
      </c>
      <c r="CK12" s="78">
        <f t="shared" si="77"/>
        <v>3904740</v>
      </c>
      <c r="CL12" s="49">
        <f t="shared" si="78"/>
        <v>0</v>
      </c>
      <c r="CM12" s="78">
        <f t="shared" si="79"/>
        <v>0</v>
      </c>
      <c r="CN12" s="49">
        <f t="shared" si="16"/>
        <v>0</v>
      </c>
      <c r="CO12">
        <f t="shared" si="80"/>
        <v>7</v>
      </c>
      <c r="CP12" s="78">
        <f t="shared" si="81"/>
        <v>15618958</v>
      </c>
      <c r="CQ12" s="49">
        <f t="shared" si="82"/>
        <v>0</v>
      </c>
      <c r="CR12" s="78">
        <f t="shared" si="83"/>
        <v>0</v>
      </c>
      <c r="CS12" s="49">
        <f t="shared" si="17"/>
        <v>0</v>
      </c>
      <c r="CT12">
        <f t="shared" si="84"/>
        <v>7</v>
      </c>
      <c r="CU12" s="78">
        <f t="shared" si="85"/>
        <v>7809479</v>
      </c>
      <c r="CV12" s="49">
        <f t="shared" si="86"/>
        <v>0</v>
      </c>
      <c r="CW12" s="78">
        <f t="shared" si="87"/>
        <v>0</v>
      </c>
      <c r="CX12" s="49">
        <f t="shared" si="18"/>
        <v>0</v>
      </c>
      <c r="CY12" s="53">
        <f t="shared" si="88"/>
        <v>7</v>
      </c>
      <c r="CZ12" s="78">
        <f t="shared" si="89"/>
        <v>19523699</v>
      </c>
      <c r="DA12" s="49">
        <f t="shared" si="90"/>
        <v>0</v>
      </c>
      <c r="DB12" s="78">
        <f t="shared" si="91"/>
        <v>0</v>
      </c>
      <c r="DC12" s="49">
        <f t="shared" si="19"/>
        <v>0</v>
      </c>
      <c r="DD12" s="49">
        <f t="shared" si="3"/>
        <v>174401403.92190123</v>
      </c>
      <c r="DE12" s="49">
        <f t="shared" si="99"/>
        <v>9373744.1704710554</v>
      </c>
      <c r="DF12" s="49">
        <f t="shared" si="92"/>
        <v>98957895.242797598</v>
      </c>
      <c r="DG12" s="49">
        <f t="shared" si="20"/>
        <v>108331639.41326866</v>
      </c>
      <c r="DH12" s="78">
        <f t="shared" si="93"/>
        <v>8703570.2539551202</v>
      </c>
      <c r="DI12" s="49">
        <f t="shared" si="94"/>
        <v>7844381.3998852521</v>
      </c>
      <c r="DJ12" s="53">
        <f t="shared" si="95"/>
        <v>7</v>
      </c>
    </row>
    <row r="13" spans="1:114" x14ac:dyDescent="0.25">
      <c r="A13" s="47" t="s">
        <v>48</v>
      </c>
      <c r="B13" s="48"/>
      <c r="C13" s="50">
        <v>7.109E-2</v>
      </c>
      <c r="G13" s="72">
        <f t="shared" si="4"/>
        <v>8</v>
      </c>
      <c r="H13" s="73">
        <f t="shared" si="0"/>
        <v>0.18803410977126378</v>
      </c>
      <c r="I13" s="73">
        <f t="shared" si="1"/>
        <v>10.288467945118299</v>
      </c>
      <c r="J13" s="75">
        <f t="shared" si="98"/>
        <v>7.1999999999999998E-3</v>
      </c>
      <c r="K13" s="75">
        <f t="shared" si="96"/>
        <v>1.06E-2</v>
      </c>
      <c r="L13" s="86">
        <f t="shared" si="100"/>
        <v>53429794.735233448</v>
      </c>
      <c r="M13" s="86">
        <f t="shared" si="105"/>
        <v>115195047.57425791</v>
      </c>
      <c r="N13" s="86">
        <f t="shared" si="101"/>
        <v>391666.1800994511</v>
      </c>
      <c r="O13" s="86">
        <f t="shared" si="21"/>
        <v>-1662039.6764237313</v>
      </c>
      <c r="P13" s="86">
        <f t="shared" si="102"/>
        <v>102789781.49976212</v>
      </c>
      <c r="Q13" s="86">
        <f t="shared" si="103"/>
        <v>12405266.074495796</v>
      </c>
      <c r="R13" s="86">
        <f t="shared" si="104"/>
        <v>-216887.81208298658</v>
      </c>
      <c r="S13" s="86">
        <f t="shared" si="2"/>
        <v>52686935.735233448</v>
      </c>
      <c r="T13" s="86">
        <f t="shared" si="97"/>
        <v>588528.14025226759</v>
      </c>
      <c r="U13" s="87">
        <f t="shared" si="22"/>
        <v>114296314.4061029</v>
      </c>
      <c r="W13" s="53">
        <f t="shared" si="23"/>
        <v>8</v>
      </c>
      <c r="X13" s="78">
        <f t="shared" si="24"/>
        <v>0</v>
      </c>
      <c r="Y13" s="49">
        <f t="shared" si="25"/>
        <v>0</v>
      </c>
      <c r="Z13" s="78">
        <f t="shared" si="26"/>
        <v>0</v>
      </c>
      <c r="AA13" s="78">
        <f t="shared" si="27"/>
        <v>0</v>
      </c>
      <c r="AB13" s="53">
        <f t="shared" si="28"/>
        <v>8</v>
      </c>
      <c r="AC13" s="78">
        <f t="shared" si="29"/>
        <v>0</v>
      </c>
      <c r="AD13" s="49">
        <f t="shared" si="30"/>
        <v>0</v>
      </c>
      <c r="AE13" s="78">
        <f t="shared" si="31"/>
        <v>0</v>
      </c>
      <c r="AF13" s="49">
        <f t="shared" si="32"/>
        <v>0</v>
      </c>
      <c r="AG13" s="53">
        <f t="shared" si="33"/>
        <v>8</v>
      </c>
      <c r="AH13" s="78">
        <f t="shared" si="34"/>
        <v>0</v>
      </c>
      <c r="AI13" s="49">
        <f t="shared" si="35"/>
        <v>0</v>
      </c>
      <c r="AJ13" s="78">
        <f t="shared" si="36"/>
        <v>0</v>
      </c>
      <c r="AK13" s="49">
        <f t="shared" si="5"/>
        <v>0</v>
      </c>
      <c r="AL13" s="53">
        <f t="shared" si="37"/>
        <v>8</v>
      </c>
      <c r="AM13" s="78">
        <f t="shared" si="38"/>
        <v>0</v>
      </c>
      <c r="AN13" s="49">
        <f t="shared" si="39"/>
        <v>0</v>
      </c>
      <c r="AO13" s="78">
        <f t="shared" si="40"/>
        <v>0</v>
      </c>
      <c r="AP13" s="49">
        <f t="shared" si="6"/>
        <v>0</v>
      </c>
      <c r="AQ13" s="53">
        <f t="shared" si="41"/>
        <v>8</v>
      </c>
      <c r="AR13" s="78">
        <f t="shared" si="42"/>
        <v>0</v>
      </c>
      <c r="AS13" s="49">
        <f t="shared" si="43"/>
        <v>0</v>
      </c>
      <c r="AT13" s="78">
        <f t="shared" si="44"/>
        <v>0</v>
      </c>
      <c r="AU13" s="49">
        <f t="shared" si="7"/>
        <v>0</v>
      </c>
      <c r="AV13" s="53">
        <f t="shared" si="45"/>
        <v>8</v>
      </c>
      <c r="AW13" s="77">
        <f t="shared" si="46"/>
        <v>53429794.735233448</v>
      </c>
      <c r="AX13" s="49">
        <f t="shared" si="47"/>
        <v>859188.85406986857</v>
      </c>
      <c r="AY13" s="49">
        <v>0</v>
      </c>
      <c r="AZ13" s="49">
        <f t="shared" si="8"/>
        <v>859188.85406986857</v>
      </c>
      <c r="BA13" s="53">
        <f t="shared" si="48"/>
        <v>8</v>
      </c>
      <c r="BB13" s="78">
        <f t="shared" si="49"/>
        <v>0</v>
      </c>
      <c r="BC13" s="49">
        <f t="shared" si="50"/>
        <v>781423.69981321902</v>
      </c>
      <c r="BD13" s="78">
        <f t="shared" si="51"/>
        <v>10402338.921901211</v>
      </c>
      <c r="BE13" s="49">
        <f t="shared" si="9"/>
        <v>11183762.62171443</v>
      </c>
      <c r="BF13" s="53">
        <f t="shared" si="52"/>
        <v>8</v>
      </c>
      <c r="BG13" s="78">
        <f t="shared" si="53"/>
        <v>0</v>
      </c>
      <c r="BH13" s="49">
        <f t="shared" si="54"/>
        <v>2688764.68707</v>
      </c>
      <c r="BI13" s="78">
        <f t="shared" si="55"/>
        <v>35142657</v>
      </c>
      <c r="BJ13" s="49">
        <f t="shared" si="10"/>
        <v>37831421.687069997</v>
      </c>
      <c r="BK13" s="53">
        <f t="shared" si="56"/>
        <v>8</v>
      </c>
      <c r="BL13" s="78">
        <f t="shared" si="57"/>
        <v>0</v>
      </c>
      <c r="BM13" s="49">
        <f t="shared" si="58"/>
        <v>895704.32739700004</v>
      </c>
      <c r="BN13" s="78">
        <f t="shared" si="59"/>
        <v>11714219</v>
      </c>
      <c r="BO13" s="49">
        <f t="shared" si="11"/>
        <v>12609923.327397</v>
      </c>
      <c r="BP13" s="53">
        <f t="shared" si="60"/>
        <v>8</v>
      </c>
      <c r="BQ13" s="78">
        <f t="shared" si="61"/>
        <v>0</v>
      </c>
      <c r="BR13" s="49">
        <f t="shared" si="62"/>
        <v>2046708.29376</v>
      </c>
      <c r="BS13" s="78">
        <f t="shared" si="63"/>
        <v>27333177</v>
      </c>
      <c r="BT13" s="49">
        <f t="shared" si="12"/>
        <v>29379885.293760002</v>
      </c>
      <c r="BU13" s="53">
        <f t="shared" si="64"/>
        <v>8</v>
      </c>
      <c r="BV13" s="78">
        <f t="shared" si="65"/>
        <v>0</v>
      </c>
      <c r="BW13" s="49">
        <f t="shared" si="66"/>
        <v>877160.71872</v>
      </c>
      <c r="BX13" s="78">
        <f t="shared" si="67"/>
        <v>11714219</v>
      </c>
      <c r="BY13" s="49">
        <f t="shared" si="13"/>
        <v>12591379.71872</v>
      </c>
      <c r="BZ13">
        <f t="shared" si="68"/>
        <v>8</v>
      </c>
      <c r="CA13" s="78">
        <f t="shared" si="69"/>
        <v>4250854.1017873734</v>
      </c>
      <c r="CB13" s="49">
        <f t="shared" si="70"/>
        <v>802424.00150000001</v>
      </c>
      <c r="CC13" s="78">
        <f t="shared" si="71"/>
        <v>7463364.8982126266</v>
      </c>
      <c r="CD13" s="49">
        <f t="shared" si="14"/>
        <v>8265788.8997126268</v>
      </c>
      <c r="CE13" s="53">
        <f t="shared" si="72"/>
        <v>8</v>
      </c>
      <c r="CF13" s="78">
        <f t="shared" si="73"/>
        <v>19523698</v>
      </c>
      <c r="CG13" s="49">
        <f t="shared" si="74"/>
        <v>0</v>
      </c>
      <c r="CH13" s="78">
        <f t="shared" si="75"/>
        <v>0</v>
      </c>
      <c r="CI13" s="49">
        <f t="shared" si="15"/>
        <v>0</v>
      </c>
      <c r="CJ13" s="53">
        <f t="shared" si="76"/>
        <v>8</v>
      </c>
      <c r="CK13" s="78">
        <f t="shared" si="77"/>
        <v>3904740</v>
      </c>
      <c r="CL13" s="49">
        <f t="shared" si="78"/>
        <v>0</v>
      </c>
      <c r="CM13" s="78">
        <f t="shared" si="79"/>
        <v>0</v>
      </c>
      <c r="CN13" s="49">
        <f t="shared" si="16"/>
        <v>0</v>
      </c>
      <c r="CO13">
        <f t="shared" si="80"/>
        <v>8</v>
      </c>
      <c r="CP13" s="78">
        <f t="shared" si="81"/>
        <v>15618958</v>
      </c>
      <c r="CQ13" s="49">
        <f t="shared" si="82"/>
        <v>0</v>
      </c>
      <c r="CR13" s="78">
        <f t="shared" si="83"/>
        <v>0</v>
      </c>
      <c r="CS13" s="49">
        <f t="shared" si="17"/>
        <v>0</v>
      </c>
      <c r="CT13">
        <f t="shared" si="84"/>
        <v>8</v>
      </c>
      <c r="CU13" s="78">
        <f t="shared" si="85"/>
        <v>7809479</v>
      </c>
      <c r="CV13" s="49">
        <f t="shared" si="86"/>
        <v>0</v>
      </c>
      <c r="CW13" s="78">
        <f t="shared" si="87"/>
        <v>0</v>
      </c>
      <c r="CX13" s="49">
        <f t="shared" si="18"/>
        <v>0</v>
      </c>
      <c r="CY13" s="53">
        <f t="shared" si="88"/>
        <v>8</v>
      </c>
      <c r="CZ13" s="78">
        <f t="shared" si="89"/>
        <v>19523699</v>
      </c>
      <c r="DA13" s="49">
        <f t="shared" si="90"/>
        <v>0</v>
      </c>
      <c r="DB13" s="78">
        <f t="shared" si="91"/>
        <v>0</v>
      </c>
      <c r="DC13" s="49">
        <f t="shared" si="19"/>
        <v>0</v>
      </c>
      <c r="DD13" s="49">
        <f t="shared" si="3"/>
        <v>70631428.101787373</v>
      </c>
      <c r="DE13" s="49">
        <f t="shared" si="99"/>
        <v>8951374.5823300872</v>
      </c>
      <c r="DF13" s="49">
        <f t="shared" si="92"/>
        <v>103769975.82011384</v>
      </c>
      <c r="DG13" s="49">
        <f t="shared" si="20"/>
        <v>112721350.40244393</v>
      </c>
      <c r="DH13" s="78">
        <f t="shared" si="93"/>
        <v>1867011.2616817513</v>
      </c>
      <c r="DI13" s="49">
        <f t="shared" si="94"/>
        <v>1574964.0036589652</v>
      </c>
      <c r="DJ13" s="53">
        <f t="shared" si="95"/>
        <v>8</v>
      </c>
    </row>
    <row r="14" spans="1:114" x14ac:dyDescent="0.25">
      <c r="A14" s="48"/>
      <c r="B14" s="48"/>
      <c r="C14" s="48"/>
      <c r="G14" s="72">
        <f t="shared" si="4"/>
        <v>9</v>
      </c>
      <c r="H14" s="73">
        <f t="shared" si="0"/>
        <v>0.20287376171441193</v>
      </c>
      <c r="I14" s="73">
        <f t="shared" si="1"/>
        <v>10.100433835347035</v>
      </c>
      <c r="J14" s="75">
        <f t="shared" si="98"/>
        <v>7.1999999999999998E-3</v>
      </c>
      <c r="K14" s="75">
        <f t="shared" si="96"/>
        <v>1.06E-2</v>
      </c>
      <c r="L14" s="86">
        <f t="shared" si="100"/>
        <v>-54510235.383365676</v>
      </c>
      <c r="M14" s="86">
        <f t="shared" si="105"/>
        <v>113144575.72743613</v>
      </c>
      <c r="N14" s="86">
        <f t="shared" si="101"/>
        <v>-399586.33146022487</v>
      </c>
      <c r="O14" s="86">
        <f t="shared" si="21"/>
        <v>-570591.43930695287</v>
      </c>
      <c r="P14" s="86">
        <f t="shared" si="102"/>
        <v>108927896.32693149</v>
      </c>
      <c r="Q14" s="86">
        <f t="shared" si="103"/>
        <v>4216679.4005046235</v>
      </c>
      <c r="R14" s="86">
        <f t="shared" si="104"/>
        <v>-73722.430775675122</v>
      </c>
      <c r="S14" s="86">
        <f t="shared" si="2"/>
        <v>0</v>
      </c>
      <c r="T14" s="86">
        <f t="shared" si="97"/>
        <v>360631.2505447719</v>
      </c>
      <c r="U14" s="87">
        <f t="shared" si="22"/>
        <v>112461306.77643803</v>
      </c>
      <c r="W14" s="53">
        <f t="shared" si="23"/>
        <v>9</v>
      </c>
      <c r="X14" s="78">
        <f t="shared" si="24"/>
        <v>0</v>
      </c>
      <c r="Y14" s="49">
        <f t="shared" si="25"/>
        <v>0</v>
      </c>
      <c r="Z14" s="78">
        <f t="shared" si="26"/>
        <v>0</v>
      </c>
      <c r="AA14" s="78">
        <f t="shared" si="27"/>
        <v>0</v>
      </c>
      <c r="AB14" s="53">
        <f t="shared" si="28"/>
        <v>9</v>
      </c>
      <c r="AC14" s="78">
        <f t="shared" si="29"/>
        <v>0</v>
      </c>
      <c r="AD14" s="49">
        <f t="shared" si="30"/>
        <v>0</v>
      </c>
      <c r="AE14" s="78">
        <f t="shared" si="31"/>
        <v>0</v>
      </c>
      <c r="AF14" s="49">
        <f t="shared" si="32"/>
        <v>0</v>
      </c>
      <c r="AG14" s="53">
        <f t="shared" si="33"/>
        <v>9</v>
      </c>
      <c r="AH14" s="78">
        <f t="shared" ref="AH14:AH35" si="106">MAX(AH13-AJ14,0)</f>
        <v>0</v>
      </c>
      <c r="AI14" s="49">
        <f t="shared" si="35"/>
        <v>0</v>
      </c>
      <c r="AJ14" s="78">
        <f t="shared" si="36"/>
        <v>0</v>
      </c>
      <c r="AK14" s="49">
        <f t="shared" si="5"/>
        <v>0</v>
      </c>
      <c r="AL14" s="53">
        <f t="shared" si="37"/>
        <v>9</v>
      </c>
      <c r="AM14" s="78">
        <f t="shared" si="38"/>
        <v>0</v>
      </c>
      <c r="AN14" s="49">
        <f t="shared" si="39"/>
        <v>0</v>
      </c>
      <c r="AO14" s="78">
        <f t="shared" si="40"/>
        <v>0</v>
      </c>
      <c r="AP14" s="49">
        <f t="shared" si="6"/>
        <v>0</v>
      </c>
      <c r="AQ14" s="53">
        <f t="shared" si="41"/>
        <v>9</v>
      </c>
      <c r="AR14" s="78">
        <f t="shared" si="42"/>
        <v>0</v>
      </c>
      <c r="AS14" s="49">
        <f t="shared" si="43"/>
        <v>0</v>
      </c>
      <c r="AT14" s="78">
        <f t="shared" si="44"/>
        <v>0</v>
      </c>
      <c r="AU14" s="49">
        <f t="shared" si="7"/>
        <v>0</v>
      </c>
      <c r="AV14" s="53">
        <f t="shared" si="45"/>
        <v>9</v>
      </c>
      <c r="AW14" s="77">
        <f t="shared" si="46"/>
        <v>-54510235.383365676</v>
      </c>
      <c r="AX14" s="49">
        <f t="shared" si="47"/>
        <v>292047.25802278606</v>
      </c>
      <c r="AY14" s="49">
        <v>0</v>
      </c>
      <c r="AZ14" s="49">
        <f t="shared" si="8"/>
        <v>292047.25802278606</v>
      </c>
      <c r="BA14" s="53">
        <f t="shared" si="48"/>
        <v>9</v>
      </c>
      <c r="BB14" s="78">
        <f t="shared" si="49"/>
        <v>0</v>
      </c>
      <c r="BC14" s="49">
        <f t="shared" si="50"/>
        <v>0</v>
      </c>
      <c r="BD14" s="78">
        <f t="shared" si="51"/>
        <v>0</v>
      </c>
      <c r="BE14" s="49">
        <f t="shared" si="9"/>
        <v>0</v>
      </c>
      <c r="BF14" s="53">
        <f t="shared" si="52"/>
        <v>9</v>
      </c>
      <c r="BG14" s="78">
        <f t="shared" si="53"/>
        <v>0</v>
      </c>
      <c r="BH14" s="49">
        <f t="shared" si="54"/>
        <v>0</v>
      </c>
      <c r="BI14" s="78">
        <f t="shared" si="55"/>
        <v>0</v>
      </c>
      <c r="BJ14" s="49">
        <f t="shared" si="10"/>
        <v>0</v>
      </c>
      <c r="BK14" s="53">
        <f t="shared" si="56"/>
        <v>9</v>
      </c>
      <c r="BL14" s="78">
        <f t="shared" si="57"/>
        <v>0</v>
      </c>
      <c r="BM14" s="49">
        <f t="shared" si="58"/>
        <v>0</v>
      </c>
      <c r="BN14" s="78">
        <f t="shared" si="59"/>
        <v>0</v>
      </c>
      <c r="BO14" s="49">
        <f t="shared" si="11"/>
        <v>0</v>
      </c>
      <c r="BP14" s="53">
        <f t="shared" si="60"/>
        <v>9</v>
      </c>
      <c r="BQ14" s="78">
        <f t="shared" si="61"/>
        <v>0</v>
      </c>
      <c r="BR14" s="49">
        <f t="shared" si="62"/>
        <v>0</v>
      </c>
      <c r="BS14" s="78">
        <f t="shared" si="63"/>
        <v>0</v>
      </c>
      <c r="BT14" s="49">
        <f t="shared" si="12"/>
        <v>0</v>
      </c>
      <c r="BU14" s="53">
        <f t="shared" si="64"/>
        <v>9</v>
      </c>
      <c r="BV14" s="78">
        <f t="shared" si="65"/>
        <v>0</v>
      </c>
      <c r="BW14" s="49">
        <f t="shared" si="66"/>
        <v>0</v>
      </c>
      <c r="BX14" s="78">
        <f t="shared" si="67"/>
        <v>0</v>
      </c>
      <c r="BY14" s="49">
        <f t="shared" si="13"/>
        <v>0</v>
      </c>
      <c r="BZ14">
        <f t="shared" si="68"/>
        <v>9</v>
      </c>
      <c r="CA14" s="78">
        <f t="shared" si="69"/>
        <v>0</v>
      </c>
      <c r="CB14" s="49">
        <f t="shared" si="70"/>
        <v>291183.50597243512</v>
      </c>
      <c r="CC14" s="78">
        <f t="shared" si="71"/>
        <v>4250854.1017873734</v>
      </c>
      <c r="CD14" s="49">
        <f t="shared" si="14"/>
        <v>4542037.6077598082</v>
      </c>
      <c r="CE14" s="53">
        <f t="shared" si="72"/>
        <v>9</v>
      </c>
      <c r="CF14" s="78">
        <f t="shared" si="73"/>
        <v>0</v>
      </c>
      <c r="CG14" s="49">
        <f t="shared" si="74"/>
        <v>1337373.3130000001</v>
      </c>
      <c r="CH14" s="78">
        <f t="shared" si="75"/>
        <v>19523698</v>
      </c>
      <c r="CI14" s="49">
        <f t="shared" si="15"/>
        <v>20861071.313000001</v>
      </c>
      <c r="CJ14" s="53">
        <f t="shared" si="76"/>
        <v>9</v>
      </c>
      <c r="CK14" s="78">
        <f t="shared" si="77"/>
        <v>0</v>
      </c>
      <c r="CL14" s="49">
        <f t="shared" si="78"/>
        <v>267474.69</v>
      </c>
      <c r="CM14" s="78">
        <f t="shared" si="79"/>
        <v>3904740</v>
      </c>
      <c r="CN14" s="49">
        <f t="shared" si="16"/>
        <v>4172214.69</v>
      </c>
      <c r="CO14">
        <f t="shared" si="80"/>
        <v>9</v>
      </c>
      <c r="CP14" s="78">
        <f t="shared" si="81"/>
        <v>0</v>
      </c>
      <c r="CQ14" s="49">
        <f t="shared" si="82"/>
        <v>937137.48</v>
      </c>
      <c r="CR14" s="78">
        <f t="shared" si="83"/>
        <v>15618958</v>
      </c>
      <c r="CS14" s="49">
        <f t="shared" si="17"/>
        <v>16556095.48</v>
      </c>
      <c r="CT14">
        <f t="shared" si="84"/>
        <v>9</v>
      </c>
      <c r="CU14" s="78">
        <f t="shared" si="85"/>
        <v>0</v>
      </c>
      <c r="CV14" s="49">
        <f t="shared" si="86"/>
        <v>468568.74</v>
      </c>
      <c r="CW14" s="78">
        <f t="shared" si="87"/>
        <v>7809479</v>
      </c>
      <c r="CX14" s="49">
        <f t="shared" si="18"/>
        <v>8278047.7400000002</v>
      </c>
      <c r="CY14" s="53">
        <f t="shared" si="88"/>
        <v>9</v>
      </c>
      <c r="CZ14" s="78">
        <f t="shared" si="89"/>
        <v>0</v>
      </c>
      <c r="DA14" s="49">
        <f t="shared" si="90"/>
        <v>1171421.94</v>
      </c>
      <c r="DB14" s="78">
        <f t="shared" si="91"/>
        <v>19523699</v>
      </c>
      <c r="DC14" s="49">
        <f t="shared" si="19"/>
        <v>20695120.940000001</v>
      </c>
      <c r="DD14" s="49">
        <f t="shared" si="3"/>
        <v>0</v>
      </c>
      <c r="DE14" s="49">
        <f t="shared" si="99"/>
        <v>4497732.236995222</v>
      </c>
      <c r="DF14" s="49">
        <f t="shared" si="92"/>
        <v>66726688.101787373</v>
      </c>
      <c r="DG14" s="49">
        <f t="shared" si="20"/>
        <v>71224420.338782594</v>
      </c>
      <c r="DH14" s="78">
        <f t="shared" si="93"/>
        <v>40938933.49104996</v>
      </c>
      <c r="DI14" s="49">
        <f t="shared" si="94"/>
        <v>41236886.437655434</v>
      </c>
      <c r="DJ14" s="53">
        <f t="shared" si="95"/>
        <v>9</v>
      </c>
    </row>
    <row r="15" spans="1:114" x14ac:dyDescent="0.25">
      <c r="A15" s="47" t="s">
        <v>49</v>
      </c>
      <c r="B15" s="48"/>
      <c r="C15" s="51">
        <v>299000640</v>
      </c>
      <c r="G15" s="72">
        <f t="shared" si="4"/>
        <v>10</v>
      </c>
      <c r="H15" s="73">
        <f t="shared" si="0"/>
        <v>0.21888455898891335</v>
      </c>
      <c r="I15" s="73">
        <f t="shared" si="1"/>
        <v>9.8975600736326221</v>
      </c>
      <c r="J15" s="75">
        <f t="shared" si="98"/>
        <v>7.1999999999999998E-3</v>
      </c>
      <c r="K15" s="75">
        <f t="shared" si="96"/>
        <v>1.06E-2</v>
      </c>
      <c r="L15" s="86">
        <f t="shared" si="100"/>
        <v>-166917803.85848936</v>
      </c>
      <c r="M15" s="86">
        <f t="shared" si="105"/>
        <v>111130602.27948776</v>
      </c>
      <c r="N15" s="86">
        <f t="shared" si="101"/>
        <v>-1223588.0551630254</v>
      </c>
      <c r="O15" s="86">
        <f t="shared" si="21"/>
        <v>564838.46167894814</v>
      </c>
      <c r="P15" s="86">
        <f t="shared" si="102"/>
        <v>115432550.05594297</v>
      </c>
      <c r="Q15" s="86">
        <f t="shared" si="103"/>
        <v>-4301947.7764552198</v>
      </c>
      <c r="R15" s="86">
        <f t="shared" si="104"/>
        <v>75213.222781967968</v>
      </c>
      <c r="S15" s="86">
        <f t="shared" si="2"/>
        <v>0</v>
      </c>
      <c r="T15" s="86">
        <f t="shared" si="97"/>
        <v>123807.57645339544</v>
      </c>
      <c r="U15" s="87">
        <f t="shared" si="22"/>
        <v>110670873.48523904</v>
      </c>
      <c r="W15" s="53">
        <f t="shared" si="23"/>
        <v>10</v>
      </c>
      <c r="X15" s="78">
        <f t="shared" si="24"/>
        <v>0</v>
      </c>
      <c r="Y15" s="49">
        <f t="shared" si="25"/>
        <v>0</v>
      </c>
      <c r="Z15" s="78">
        <f t="shared" si="26"/>
        <v>0</v>
      </c>
      <c r="AA15" s="78">
        <f t="shared" si="27"/>
        <v>0</v>
      </c>
      <c r="AB15" s="53">
        <f t="shared" si="28"/>
        <v>10</v>
      </c>
      <c r="AC15" s="78">
        <f t="shared" si="29"/>
        <v>0</v>
      </c>
      <c r="AD15" s="49">
        <f t="shared" si="30"/>
        <v>0</v>
      </c>
      <c r="AE15" s="78">
        <f t="shared" si="31"/>
        <v>0</v>
      </c>
      <c r="AF15" s="49">
        <f t="shared" si="32"/>
        <v>0</v>
      </c>
      <c r="AG15" s="53">
        <f t="shared" si="33"/>
        <v>10</v>
      </c>
      <c r="AH15" s="78">
        <f t="shared" si="106"/>
        <v>0</v>
      </c>
      <c r="AI15" s="49">
        <f t="shared" si="35"/>
        <v>0</v>
      </c>
      <c r="AJ15" s="78">
        <f t="shared" si="36"/>
        <v>0</v>
      </c>
      <c r="AK15" s="49">
        <f t="shared" si="5"/>
        <v>0</v>
      </c>
      <c r="AL15" s="53">
        <f t="shared" si="37"/>
        <v>10</v>
      </c>
      <c r="AM15" s="78">
        <f t="shared" si="38"/>
        <v>0</v>
      </c>
      <c r="AN15" s="49">
        <f t="shared" si="39"/>
        <v>0</v>
      </c>
      <c r="AO15" s="78">
        <f t="shared" si="40"/>
        <v>0</v>
      </c>
      <c r="AP15" s="49">
        <f t="shared" si="6"/>
        <v>0</v>
      </c>
      <c r="AQ15" s="53">
        <f t="shared" si="41"/>
        <v>10</v>
      </c>
      <c r="AR15" s="78">
        <f t="shared" si="42"/>
        <v>0</v>
      </c>
      <c r="AS15" s="49">
        <f t="shared" si="43"/>
        <v>0</v>
      </c>
      <c r="AT15" s="78">
        <f t="shared" si="44"/>
        <v>0</v>
      </c>
      <c r="AU15" s="49">
        <f t="shared" si="7"/>
        <v>0</v>
      </c>
      <c r="AV15" s="53">
        <f t="shared" si="45"/>
        <v>10</v>
      </c>
      <c r="AW15" s="77">
        <f t="shared" si="46"/>
        <v>-166917803.85848936</v>
      </c>
      <c r="AX15" s="49">
        <f t="shared" si="47"/>
        <v>-297952.94660547678</v>
      </c>
      <c r="AY15" s="49">
        <v>0</v>
      </c>
      <c r="AZ15" s="49">
        <f t="shared" si="8"/>
        <v>-297952.94660547678</v>
      </c>
      <c r="BA15" s="53">
        <f t="shared" si="48"/>
        <v>10</v>
      </c>
      <c r="BB15" s="78">
        <f t="shared" si="49"/>
        <v>0</v>
      </c>
      <c r="BC15" s="49">
        <f t="shared" si="50"/>
        <v>0</v>
      </c>
      <c r="BD15" s="78">
        <f t="shared" si="51"/>
        <v>0</v>
      </c>
      <c r="BE15" s="49">
        <f t="shared" si="9"/>
        <v>0</v>
      </c>
      <c r="BF15" s="53">
        <f t="shared" si="52"/>
        <v>10</v>
      </c>
      <c r="BG15" s="78">
        <f t="shared" si="53"/>
        <v>0</v>
      </c>
      <c r="BH15" s="49">
        <f t="shared" si="54"/>
        <v>0</v>
      </c>
      <c r="BI15" s="78">
        <f t="shared" si="55"/>
        <v>0</v>
      </c>
      <c r="BJ15" s="49">
        <f t="shared" si="10"/>
        <v>0</v>
      </c>
      <c r="BK15" s="53">
        <f t="shared" si="56"/>
        <v>10</v>
      </c>
      <c r="BL15" s="78">
        <f t="shared" si="57"/>
        <v>0</v>
      </c>
      <c r="BM15" s="49">
        <f t="shared" si="58"/>
        <v>0</v>
      </c>
      <c r="BN15" s="78">
        <f t="shared" si="59"/>
        <v>0</v>
      </c>
      <c r="BO15" s="49">
        <f t="shared" si="11"/>
        <v>0</v>
      </c>
      <c r="BP15" s="53">
        <f t="shared" si="60"/>
        <v>10</v>
      </c>
      <c r="BQ15" s="78">
        <f t="shared" si="61"/>
        <v>0</v>
      </c>
      <c r="BR15" s="49">
        <f t="shared" si="62"/>
        <v>0</v>
      </c>
      <c r="BS15" s="78">
        <f t="shared" si="63"/>
        <v>0</v>
      </c>
      <c r="BT15" s="49">
        <f t="shared" si="12"/>
        <v>0</v>
      </c>
      <c r="BU15" s="53">
        <f t="shared" si="64"/>
        <v>10</v>
      </c>
      <c r="BV15" s="78">
        <f t="shared" si="65"/>
        <v>0</v>
      </c>
      <c r="BW15" s="49">
        <f t="shared" si="66"/>
        <v>0</v>
      </c>
      <c r="BX15" s="78">
        <f t="shared" si="67"/>
        <v>0</v>
      </c>
      <c r="BY15" s="49">
        <f t="shared" si="13"/>
        <v>0</v>
      </c>
      <c r="BZ15">
        <f t="shared" si="68"/>
        <v>10</v>
      </c>
      <c r="CA15" s="78">
        <f t="shared" si="69"/>
        <v>0</v>
      </c>
      <c r="CB15" s="49">
        <f t="shared" si="70"/>
        <v>0</v>
      </c>
      <c r="CC15" s="78">
        <f t="shared" si="71"/>
        <v>0</v>
      </c>
      <c r="CD15" s="49">
        <f t="shared" si="14"/>
        <v>0</v>
      </c>
      <c r="CE15" s="53">
        <f t="shared" si="72"/>
        <v>10</v>
      </c>
      <c r="CF15" s="78">
        <f t="shared" si="73"/>
        <v>0</v>
      </c>
      <c r="CG15" s="49">
        <f t="shared" si="74"/>
        <v>0</v>
      </c>
      <c r="CH15" s="78">
        <f t="shared" si="75"/>
        <v>0</v>
      </c>
      <c r="CI15" s="49">
        <f t="shared" si="15"/>
        <v>0</v>
      </c>
      <c r="CJ15" s="53">
        <f t="shared" si="76"/>
        <v>10</v>
      </c>
      <c r="CK15" s="78">
        <f t="shared" si="77"/>
        <v>0</v>
      </c>
      <c r="CL15" s="49">
        <f t="shared" si="78"/>
        <v>0</v>
      </c>
      <c r="CM15" s="78">
        <f t="shared" si="79"/>
        <v>0</v>
      </c>
      <c r="CN15" s="49">
        <f t="shared" si="16"/>
        <v>0</v>
      </c>
      <c r="CO15">
        <f t="shared" si="80"/>
        <v>10</v>
      </c>
      <c r="CP15" s="78">
        <f t="shared" si="81"/>
        <v>0</v>
      </c>
      <c r="CQ15" s="49">
        <f t="shared" si="82"/>
        <v>0</v>
      </c>
      <c r="CR15" s="78">
        <f t="shared" si="83"/>
        <v>0</v>
      </c>
      <c r="CS15" s="49">
        <f t="shared" si="17"/>
        <v>0</v>
      </c>
      <c r="CT15">
        <f t="shared" si="84"/>
        <v>10</v>
      </c>
      <c r="CU15" s="78">
        <f t="shared" si="85"/>
        <v>0</v>
      </c>
      <c r="CV15" s="49">
        <f t="shared" si="86"/>
        <v>0</v>
      </c>
      <c r="CW15" s="78">
        <f t="shared" si="87"/>
        <v>0</v>
      </c>
      <c r="CX15" s="49">
        <f t="shared" si="18"/>
        <v>0</v>
      </c>
      <c r="CY15" s="53">
        <f t="shared" si="88"/>
        <v>10</v>
      </c>
      <c r="CZ15" s="78">
        <f t="shared" si="89"/>
        <v>0</v>
      </c>
      <c r="DA15" s="49">
        <f t="shared" si="90"/>
        <v>0</v>
      </c>
      <c r="DB15" s="78">
        <f t="shared" si="91"/>
        <v>0</v>
      </c>
      <c r="DC15" s="49">
        <f t="shared" si="19"/>
        <v>0</v>
      </c>
      <c r="DD15" s="49">
        <f t="shared" si="3"/>
        <v>0</v>
      </c>
      <c r="DE15" s="49">
        <f t="shared" ref="DE15:DE35" si="107">Y15+AD15+AI15+AN15+AS15+AX15+BC15+BH15+BM15+BR15+BW15+CB15+CG15+CQ15+CV15+DA15</f>
        <v>-297952.94660547678</v>
      </c>
      <c r="DF15" s="49">
        <f t="shared" ref="DF15:DF35" si="108">Z15+AE15+AJ15+AO15+AT15+AY15+BD15+BI15+BN15+BS15+BX15+CC15+CH15+CR15+CW15+DB15</f>
        <v>0</v>
      </c>
      <c r="DG15" s="49">
        <f t="shared" ref="DG15:DG35" si="109">DE15+DF15</f>
        <v>-297952.94660547678</v>
      </c>
      <c r="DH15" s="78">
        <f t="shared" si="93"/>
        <v>110056453.71595402</v>
      </c>
      <c r="DI15" s="49">
        <f t="shared" si="94"/>
        <v>110968826.43184452</v>
      </c>
      <c r="DJ15" s="53">
        <f t="shared" si="95"/>
        <v>10</v>
      </c>
    </row>
    <row r="16" spans="1:114" x14ac:dyDescent="0.25">
      <c r="A16" s="47" t="s">
        <v>50</v>
      </c>
      <c r="B16" s="48"/>
      <c r="C16" s="50">
        <v>7.3330000000000006E-2</v>
      </c>
      <c r="G16" s="72">
        <f t="shared" si="4"/>
        <v>11</v>
      </c>
      <c r="H16" s="73">
        <f t="shared" si="0"/>
        <v>0.23615892838431843</v>
      </c>
      <c r="I16" s="73">
        <f t="shared" si="1"/>
        <v>9.6786755146437091</v>
      </c>
      <c r="J16" s="75">
        <f t="shared" si="98"/>
        <v>7.1999999999999998E-3</v>
      </c>
      <c r="K16" s="75">
        <f t="shared" si="96"/>
        <v>1.06E-2</v>
      </c>
      <c r="L16" s="86">
        <f t="shared" si="100"/>
        <v>-284094901.36385143</v>
      </c>
      <c r="M16" s="86">
        <f t="shared" si="105"/>
        <v>109152477.55891286</v>
      </c>
      <c r="N16" s="86">
        <f t="shared" si="101"/>
        <v>-2082552.728384983</v>
      </c>
      <c r="O16" s="86">
        <f t="shared" si="21"/>
        <v>1747253.6619791065</v>
      </c>
      <c r="P16" s="86">
        <f t="shared" si="102"/>
        <v>122325630.63942483</v>
      </c>
      <c r="Q16" s="86">
        <f t="shared" si="103"/>
        <v>-13173153.080511983</v>
      </c>
      <c r="R16" s="86">
        <f t="shared" si="104"/>
        <v>230313.18576394359</v>
      </c>
      <c r="S16" s="86">
        <f t="shared" si="2"/>
        <v>0</v>
      </c>
      <c r="T16" s="86">
        <f t="shared" si="97"/>
        <v>-122559.2888548661</v>
      </c>
      <c r="U16" s="87">
        <f t="shared" si="22"/>
        <v>108924932.38941604</v>
      </c>
      <c r="W16" s="53">
        <f t="shared" si="23"/>
        <v>11</v>
      </c>
      <c r="X16" s="78">
        <f t="shared" si="24"/>
        <v>0</v>
      </c>
      <c r="Y16" s="49">
        <f t="shared" si="25"/>
        <v>0</v>
      </c>
      <c r="Z16" s="78">
        <f t="shared" si="26"/>
        <v>0</v>
      </c>
      <c r="AA16" s="78">
        <f t="shared" si="27"/>
        <v>0</v>
      </c>
      <c r="AB16" s="53">
        <f t="shared" si="28"/>
        <v>11</v>
      </c>
      <c r="AC16" s="78">
        <f t="shared" si="29"/>
        <v>0</v>
      </c>
      <c r="AD16" s="49">
        <f t="shared" si="30"/>
        <v>0</v>
      </c>
      <c r="AE16" s="78">
        <f t="shared" si="31"/>
        <v>0</v>
      </c>
      <c r="AF16" s="49">
        <f t="shared" si="32"/>
        <v>0</v>
      </c>
      <c r="AG16" s="53">
        <f t="shared" si="33"/>
        <v>11</v>
      </c>
      <c r="AH16" s="78">
        <f t="shared" si="106"/>
        <v>0</v>
      </c>
      <c r="AI16" s="49">
        <f t="shared" si="35"/>
        <v>0</v>
      </c>
      <c r="AJ16" s="78">
        <f t="shared" si="36"/>
        <v>0</v>
      </c>
      <c r="AK16" s="49">
        <f t="shared" si="5"/>
        <v>0</v>
      </c>
      <c r="AL16" s="53">
        <f t="shared" si="37"/>
        <v>11</v>
      </c>
      <c r="AM16" s="78">
        <f t="shared" si="38"/>
        <v>0</v>
      </c>
      <c r="AN16" s="49">
        <f t="shared" si="39"/>
        <v>0</v>
      </c>
      <c r="AO16" s="78">
        <f t="shared" si="40"/>
        <v>0</v>
      </c>
      <c r="AP16" s="49">
        <f t="shared" si="6"/>
        <v>0</v>
      </c>
      <c r="AQ16" s="53">
        <f t="shared" si="41"/>
        <v>11</v>
      </c>
      <c r="AR16" s="78">
        <f t="shared" si="42"/>
        <v>0</v>
      </c>
      <c r="AS16" s="49">
        <f t="shared" si="43"/>
        <v>0</v>
      </c>
      <c r="AT16" s="78">
        <f t="shared" si="44"/>
        <v>0</v>
      </c>
      <c r="AU16" s="49">
        <f t="shared" si="7"/>
        <v>0</v>
      </c>
      <c r="AV16" s="53">
        <f t="shared" si="45"/>
        <v>11</v>
      </c>
      <c r="AW16" s="77">
        <f t="shared" si="46"/>
        <v>-284094901.36385143</v>
      </c>
      <c r="AX16" s="49">
        <f t="shared" si="47"/>
        <v>-912372.71589050291</v>
      </c>
      <c r="AY16" s="49">
        <v>0</v>
      </c>
      <c r="AZ16" s="49">
        <f t="shared" si="8"/>
        <v>-912372.71589050291</v>
      </c>
      <c r="BA16" s="53">
        <f t="shared" si="48"/>
        <v>11</v>
      </c>
      <c r="BB16" s="78">
        <f t="shared" si="49"/>
        <v>0</v>
      </c>
      <c r="BC16" s="49">
        <f t="shared" si="50"/>
        <v>0</v>
      </c>
      <c r="BD16" s="78">
        <f t="shared" si="51"/>
        <v>0</v>
      </c>
      <c r="BE16" s="49">
        <f t="shared" si="9"/>
        <v>0</v>
      </c>
      <c r="BF16" s="53">
        <f t="shared" si="52"/>
        <v>11</v>
      </c>
      <c r="BG16" s="78">
        <f t="shared" si="53"/>
        <v>0</v>
      </c>
      <c r="BH16" s="49">
        <f t="shared" si="54"/>
        <v>0</v>
      </c>
      <c r="BI16" s="78">
        <f t="shared" si="55"/>
        <v>0</v>
      </c>
      <c r="BJ16" s="49">
        <f t="shared" si="10"/>
        <v>0</v>
      </c>
      <c r="BK16" s="53">
        <f t="shared" si="56"/>
        <v>11</v>
      </c>
      <c r="BL16" s="78">
        <f t="shared" si="57"/>
        <v>0</v>
      </c>
      <c r="BM16" s="49">
        <f t="shared" si="58"/>
        <v>0</v>
      </c>
      <c r="BN16" s="78">
        <f t="shared" si="59"/>
        <v>0</v>
      </c>
      <c r="BO16" s="49">
        <f t="shared" si="11"/>
        <v>0</v>
      </c>
      <c r="BP16" s="53">
        <f t="shared" si="60"/>
        <v>11</v>
      </c>
      <c r="BQ16" s="78">
        <f t="shared" si="61"/>
        <v>0</v>
      </c>
      <c r="BR16" s="49">
        <f t="shared" si="62"/>
        <v>0</v>
      </c>
      <c r="BS16" s="78">
        <f t="shared" si="63"/>
        <v>0</v>
      </c>
      <c r="BT16" s="49">
        <f t="shared" si="12"/>
        <v>0</v>
      </c>
      <c r="BU16" s="53">
        <f t="shared" si="64"/>
        <v>11</v>
      </c>
      <c r="BV16" s="78">
        <f t="shared" si="65"/>
        <v>0</v>
      </c>
      <c r="BW16" s="49">
        <f t="shared" si="66"/>
        <v>0</v>
      </c>
      <c r="BX16" s="78">
        <f t="shared" si="67"/>
        <v>0</v>
      </c>
      <c r="BY16" s="49">
        <f t="shared" si="13"/>
        <v>0</v>
      </c>
      <c r="BZ16">
        <f t="shared" si="68"/>
        <v>11</v>
      </c>
      <c r="CA16" s="78">
        <f t="shared" si="69"/>
        <v>0</v>
      </c>
      <c r="CB16" s="49">
        <f t="shared" si="70"/>
        <v>0</v>
      </c>
      <c r="CC16" s="78">
        <f t="shared" si="71"/>
        <v>0</v>
      </c>
      <c r="CD16" s="49">
        <f t="shared" si="14"/>
        <v>0</v>
      </c>
      <c r="CE16" s="53">
        <f t="shared" si="72"/>
        <v>11</v>
      </c>
      <c r="CF16" s="78">
        <f t="shared" si="73"/>
        <v>0</v>
      </c>
      <c r="CG16" s="49">
        <f t="shared" si="74"/>
        <v>0</v>
      </c>
      <c r="CH16" s="78">
        <f t="shared" si="75"/>
        <v>0</v>
      </c>
      <c r="CI16" s="49">
        <f t="shared" si="15"/>
        <v>0</v>
      </c>
      <c r="CJ16" s="53">
        <f t="shared" si="76"/>
        <v>11</v>
      </c>
      <c r="CK16" s="78">
        <f t="shared" si="77"/>
        <v>0</v>
      </c>
      <c r="CL16" s="49">
        <f t="shared" si="78"/>
        <v>0</v>
      </c>
      <c r="CM16" s="78">
        <f t="shared" si="79"/>
        <v>0</v>
      </c>
      <c r="CN16" s="49">
        <f t="shared" si="16"/>
        <v>0</v>
      </c>
      <c r="CO16">
        <f t="shared" si="80"/>
        <v>11</v>
      </c>
      <c r="CP16" s="78">
        <f t="shared" si="81"/>
        <v>0</v>
      </c>
      <c r="CQ16" s="49">
        <f t="shared" si="82"/>
        <v>0</v>
      </c>
      <c r="CR16" s="78">
        <f t="shared" si="83"/>
        <v>0</v>
      </c>
      <c r="CS16" s="49">
        <f t="shared" si="17"/>
        <v>0</v>
      </c>
      <c r="CT16">
        <f t="shared" si="84"/>
        <v>11</v>
      </c>
      <c r="CU16" s="78">
        <f t="shared" si="85"/>
        <v>0</v>
      </c>
      <c r="CV16" s="49">
        <f t="shared" si="86"/>
        <v>0</v>
      </c>
      <c r="CW16" s="78">
        <f t="shared" si="87"/>
        <v>0</v>
      </c>
      <c r="CX16" s="49">
        <f t="shared" si="18"/>
        <v>0</v>
      </c>
      <c r="CY16" s="53">
        <f t="shared" si="88"/>
        <v>11</v>
      </c>
      <c r="CZ16" s="78">
        <f t="shared" si="89"/>
        <v>0</v>
      </c>
      <c r="DA16" s="49">
        <f t="shared" si="90"/>
        <v>0</v>
      </c>
      <c r="DB16" s="78">
        <f t="shared" si="91"/>
        <v>0</v>
      </c>
      <c r="DC16" s="49">
        <f t="shared" si="19"/>
        <v>0</v>
      </c>
      <c r="DD16" s="49">
        <f t="shared" si="3"/>
        <v>0</v>
      </c>
      <c r="DE16" s="49">
        <f t="shared" si="107"/>
        <v>-912372.71589050291</v>
      </c>
      <c r="DF16" s="49">
        <f t="shared" si="108"/>
        <v>0</v>
      </c>
      <c r="DG16" s="49">
        <f t="shared" si="109"/>
        <v>-912372.71589050291</v>
      </c>
      <c r="DH16" s="78">
        <f t="shared" si="93"/>
        <v>108284442.37445173</v>
      </c>
      <c r="DI16" s="49">
        <f t="shared" si="94"/>
        <v>109837305.10530654</v>
      </c>
      <c r="DJ16" s="53">
        <f t="shared" si="95"/>
        <v>11</v>
      </c>
    </row>
    <row r="17" spans="1:114" x14ac:dyDescent="0.25">
      <c r="A17" s="48"/>
      <c r="B17" s="48"/>
      <c r="C17" s="48"/>
      <c r="G17" s="72">
        <f t="shared" si="4"/>
        <v>12</v>
      </c>
      <c r="H17" s="73">
        <f t="shared" si="0"/>
        <v>0.25479659101240887</v>
      </c>
      <c r="I17" s="73">
        <f t="shared" si="1"/>
        <v>9.4425165862593907</v>
      </c>
      <c r="J17" s="75">
        <f t="shared" si="98"/>
        <v>7.1999999999999998E-3</v>
      </c>
      <c r="K17" s="75">
        <f t="shared" si="96"/>
        <v>1.06E-2</v>
      </c>
      <c r="L17" s="86">
        <f t="shared" si="100"/>
        <v>-406360925.26485699</v>
      </c>
      <c r="M17" s="86">
        <f t="shared" si="105"/>
        <v>107209563.45836422</v>
      </c>
      <c r="N17" s="86">
        <f t="shared" si="101"/>
        <v>-2978821.6879525254</v>
      </c>
      <c r="O17" s="86">
        <f t="shared" si="21"/>
        <v>2979830.4445645283</v>
      </c>
      <c r="P17" s="86">
        <f t="shared" si="102"/>
        <v>129630333.07399936</v>
      </c>
      <c r="Q17" s="86">
        <f t="shared" si="103"/>
        <v>-22420769.615635157</v>
      </c>
      <c r="R17" s="86">
        <f t="shared" si="104"/>
        <v>391994.14490184223</v>
      </c>
      <c r="S17" s="86">
        <f t="shared" si="2"/>
        <v>0</v>
      </c>
      <c r="T17" s="86">
        <f t="shared" si="97"/>
        <v>-379121.07759924012</v>
      </c>
      <c r="U17" s="87">
        <f t="shared" si="22"/>
        <v>107223445.28227881</v>
      </c>
      <c r="W17" s="53">
        <f t="shared" si="23"/>
        <v>12</v>
      </c>
      <c r="X17" s="78">
        <f t="shared" si="24"/>
        <v>0</v>
      </c>
      <c r="Y17" s="49">
        <f t="shared" si="25"/>
        <v>0</v>
      </c>
      <c r="Z17" s="78">
        <f t="shared" si="26"/>
        <v>0</v>
      </c>
      <c r="AA17" s="78">
        <f t="shared" si="27"/>
        <v>0</v>
      </c>
      <c r="AB17" s="53">
        <f t="shared" si="28"/>
        <v>12</v>
      </c>
      <c r="AC17" s="78">
        <f t="shared" si="29"/>
        <v>0</v>
      </c>
      <c r="AD17" s="49">
        <f t="shared" si="30"/>
        <v>0</v>
      </c>
      <c r="AE17" s="78">
        <f t="shared" si="31"/>
        <v>0</v>
      </c>
      <c r="AF17" s="49">
        <f t="shared" si="32"/>
        <v>0</v>
      </c>
      <c r="AG17" s="53">
        <f t="shared" si="33"/>
        <v>12</v>
      </c>
      <c r="AH17" s="78">
        <f t="shared" si="106"/>
        <v>0</v>
      </c>
      <c r="AI17" s="49">
        <f t="shared" si="35"/>
        <v>0</v>
      </c>
      <c r="AJ17" s="78">
        <f t="shared" si="36"/>
        <v>0</v>
      </c>
      <c r="AK17" s="49">
        <f t="shared" si="5"/>
        <v>0</v>
      </c>
      <c r="AL17" s="53">
        <f t="shared" si="37"/>
        <v>12</v>
      </c>
      <c r="AM17" s="78">
        <f t="shared" si="38"/>
        <v>0</v>
      </c>
      <c r="AN17" s="49">
        <f t="shared" si="39"/>
        <v>0</v>
      </c>
      <c r="AO17" s="78">
        <f t="shared" si="40"/>
        <v>0</v>
      </c>
      <c r="AP17" s="49">
        <f t="shared" si="6"/>
        <v>0</v>
      </c>
      <c r="AQ17" s="53">
        <f t="shared" si="41"/>
        <v>12</v>
      </c>
      <c r="AR17" s="78">
        <f t="shared" si="42"/>
        <v>0</v>
      </c>
      <c r="AS17" s="49">
        <f t="shared" si="43"/>
        <v>0</v>
      </c>
      <c r="AT17" s="78">
        <f t="shared" si="44"/>
        <v>0</v>
      </c>
      <c r="AU17" s="49">
        <f t="shared" si="7"/>
        <v>0</v>
      </c>
      <c r="AV17" s="53">
        <f t="shared" si="45"/>
        <v>12</v>
      </c>
      <c r="AW17" s="77">
        <f t="shared" si="46"/>
        <v>-406360925.26485699</v>
      </c>
      <c r="AX17" s="49">
        <f t="shared" si="47"/>
        <v>-1552862.7308548121</v>
      </c>
      <c r="AY17" s="49">
        <v>0</v>
      </c>
      <c r="AZ17" s="49">
        <f t="shared" si="8"/>
        <v>-1552862.7308548121</v>
      </c>
      <c r="BA17" s="53">
        <f t="shared" si="48"/>
        <v>12</v>
      </c>
      <c r="BB17" s="78">
        <f t="shared" si="49"/>
        <v>0</v>
      </c>
      <c r="BC17" s="49">
        <f t="shared" si="50"/>
        <v>0</v>
      </c>
      <c r="BD17" s="78">
        <f t="shared" si="51"/>
        <v>0</v>
      </c>
      <c r="BE17" s="49">
        <f t="shared" si="9"/>
        <v>0</v>
      </c>
      <c r="BF17" s="53">
        <f t="shared" si="52"/>
        <v>12</v>
      </c>
      <c r="BG17" s="78">
        <f t="shared" si="53"/>
        <v>0</v>
      </c>
      <c r="BH17" s="49">
        <f t="shared" si="54"/>
        <v>0</v>
      </c>
      <c r="BI17" s="78">
        <f t="shared" si="55"/>
        <v>0</v>
      </c>
      <c r="BJ17" s="49">
        <f t="shared" si="10"/>
        <v>0</v>
      </c>
      <c r="BK17" s="53">
        <f t="shared" si="56"/>
        <v>12</v>
      </c>
      <c r="BL17" s="78">
        <f t="shared" si="57"/>
        <v>0</v>
      </c>
      <c r="BM17" s="49">
        <f t="shared" si="58"/>
        <v>0</v>
      </c>
      <c r="BN17" s="78">
        <f t="shared" si="59"/>
        <v>0</v>
      </c>
      <c r="BO17" s="49">
        <f t="shared" si="11"/>
        <v>0</v>
      </c>
      <c r="BP17" s="53">
        <f t="shared" si="60"/>
        <v>12</v>
      </c>
      <c r="BQ17" s="78">
        <f t="shared" si="61"/>
        <v>0</v>
      </c>
      <c r="BR17" s="49">
        <f t="shared" si="62"/>
        <v>0</v>
      </c>
      <c r="BS17" s="78">
        <f t="shared" si="63"/>
        <v>0</v>
      </c>
      <c r="BT17" s="49">
        <f t="shared" si="12"/>
        <v>0</v>
      </c>
      <c r="BU17" s="53">
        <f t="shared" si="64"/>
        <v>12</v>
      </c>
      <c r="BV17" s="78">
        <f t="shared" si="65"/>
        <v>0</v>
      </c>
      <c r="BW17" s="49">
        <f t="shared" si="66"/>
        <v>0</v>
      </c>
      <c r="BX17" s="78">
        <f t="shared" si="67"/>
        <v>0</v>
      </c>
      <c r="BY17" s="49">
        <f t="shared" si="13"/>
        <v>0</v>
      </c>
      <c r="BZ17">
        <f t="shared" si="68"/>
        <v>12</v>
      </c>
      <c r="CA17" s="78">
        <f t="shared" si="69"/>
        <v>0</v>
      </c>
      <c r="CB17" s="49">
        <f t="shared" si="70"/>
        <v>0</v>
      </c>
      <c r="CC17" s="78">
        <f t="shared" si="71"/>
        <v>0</v>
      </c>
      <c r="CD17" s="49">
        <f t="shared" si="14"/>
        <v>0</v>
      </c>
      <c r="CE17" s="53">
        <f t="shared" si="72"/>
        <v>12</v>
      </c>
      <c r="CF17" s="78">
        <f t="shared" si="73"/>
        <v>0</v>
      </c>
      <c r="CG17" s="49">
        <f t="shared" si="74"/>
        <v>0</v>
      </c>
      <c r="CH17" s="78">
        <f t="shared" si="75"/>
        <v>0</v>
      </c>
      <c r="CI17" s="49">
        <f t="shared" si="15"/>
        <v>0</v>
      </c>
      <c r="CJ17" s="53">
        <f t="shared" si="76"/>
        <v>12</v>
      </c>
      <c r="CK17" s="78">
        <f t="shared" si="77"/>
        <v>0</v>
      </c>
      <c r="CL17" s="49">
        <f t="shared" si="78"/>
        <v>0</v>
      </c>
      <c r="CM17" s="78">
        <f t="shared" si="79"/>
        <v>0</v>
      </c>
      <c r="CN17" s="49">
        <f t="shared" si="16"/>
        <v>0</v>
      </c>
      <c r="CO17">
        <f t="shared" si="80"/>
        <v>12</v>
      </c>
      <c r="CP17" s="78">
        <f t="shared" si="81"/>
        <v>0</v>
      </c>
      <c r="CQ17" s="49">
        <f t="shared" si="82"/>
        <v>0</v>
      </c>
      <c r="CR17" s="78">
        <f t="shared" si="83"/>
        <v>0</v>
      </c>
      <c r="CS17" s="49">
        <f t="shared" si="17"/>
        <v>0</v>
      </c>
      <c r="CT17">
        <f t="shared" si="84"/>
        <v>12</v>
      </c>
      <c r="CU17" s="78">
        <f t="shared" si="85"/>
        <v>0</v>
      </c>
      <c r="CV17" s="49">
        <f t="shared" si="86"/>
        <v>0</v>
      </c>
      <c r="CW17" s="78">
        <f t="shared" si="87"/>
        <v>0</v>
      </c>
      <c r="CX17" s="49">
        <f t="shared" si="18"/>
        <v>0</v>
      </c>
      <c r="CY17" s="53">
        <f t="shared" si="88"/>
        <v>12</v>
      </c>
      <c r="CZ17" s="78">
        <f t="shared" si="89"/>
        <v>0</v>
      </c>
      <c r="DA17" s="49">
        <f t="shared" si="90"/>
        <v>0</v>
      </c>
      <c r="DB17" s="78">
        <f t="shared" si="91"/>
        <v>0</v>
      </c>
      <c r="DC17" s="49">
        <f t="shared" si="19"/>
        <v>0</v>
      </c>
      <c r="DD17" s="49">
        <f t="shared" si="3"/>
        <v>0</v>
      </c>
      <c r="DE17" s="49">
        <f t="shared" si="107"/>
        <v>-1552862.7308548121</v>
      </c>
      <c r="DF17" s="49">
        <f t="shared" si="108"/>
        <v>0</v>
      </c>
      <c r="DG17" s="49">
        <f t="shared" si="109"/>
        <v>-1552862.7308548121</v>
      </c>
      <c r="DH17" s="78">
        <f t="shared" si="93"/>
        <v>106555139.1956359</v>
      </c>
      <c r="DI17" s="49">
        <f t="shared" si="94"/>
        <v>108776308.01313362</v>
      </c>
      <c r="DJ17" s="53">
        <f t="shared" si="95"/>
        <v>12</v>
      </c>
    </row>
    <row r="18" spans="1:114" x14ac:dyDescent="0.25">
      <c r="A18" s="47" t="s">
        <v>51</v>
      </c>
      <c r="B18" s="48"/>
      <c r="C18" s="51">
        <v>55591451</v>
      </c>
      <c r="G18" s="72">
        <f t="shared" si="4"/>
        <v>13</v>
      </c>
      <c r="H18" s="73">
        <f t="shared" si="0"/>
        <v>0.27490513797510818</v>
      </c>
      <c r="I18" s="73">
        <f t="shared" si="1"/>
        <v>9.1877199952469812</v>
      </c>
      <c r="J18" s="75">
        <f t="shared" si="98"/>
        <v>7.1999999999999998E-3</v>
      </c>
      <c r="K18" s="75">
        <f t="shared" si="96"/>
        <v>1.06E-2</v>
      </c>
      <c r="L18" s="86">
        <f t="shared" si="100"/>
        <v>-534053730.21922803</v>
      </c>
      <c r="M18" s="86">
        <f t="shared" si="105"/>
        <v>105301233.22880533</v>
      </c>
      <c r="N18" s="86">
        <f t="shared" si="101"/>
        <v>-3914871.5715520694</v>
      </c>
      <c r="O18" s="86">
        <f t="shared" si="21"/>
        <v>4265928.1691490319</v>
      </c>
      <c r="P18" s="86">
        <f t="shared" si="102"/>
        <v>137371237.45070785</v>
      </c>
      <c r="Q18" s="86">
        <f t="shared" si="103"/>
        <v>-32070004.221902519</v>
      </c>
      <c r="R18" s="86">
        <f t="shared" si="104"/>
        <v>560696.80468044977</v>
      </c>
      <c r="S18" s="86">
        <f t="shared" si="2"/>
        <v>0</v>
      </c>
      <c r="T18" s="86">
        <f t="shared" si="97"/>
        <v>-646566.98325456749</v>
      </c>
      <c r="U18" s="87">
        <f t="shared" si="22"/>
        <v>105566419.64782819</v>
      </c>
      <c r="W18" s="53">
        <f t="shared" si="23"/>
        <v>13</v>
      </c>
      <c r="X18" s="78">
        <f t="shared" si="24"/>
        <v>0</v>
      </c>
      <c r="Y18" s="49">
        <f t="shared" si="25"/>
        <v>0</v>
      </c>
      <c r="Z18" s="78">
        <f t="shared" si="26"/>
        <v>0</v>
      </c>
      <c r="AA18" s="78">
        <f t="shared" si="27"/>
        <v>0</v>
      </c>
      <c r="AB18" s="53">
        <f t="shared" si="28"/>
        <v>13</v>
      </c>
      <c r="AC18" s="78">
        <f t="shared" si="29"/>
        <v>0</v>
      </c>
      <c r="AD18" s="49">
        <f t="shared" si="30"/>
        <v>0</v>
      </c>
      <c r="AE18" s="78">
        <f t="shared" si="31"/>
        <v>0</v>
      </c>
      <c r="AF18" s="49">
        <f t="shared" si="32"/>
        <v>0</v>
      </c>
      <c r="AG18" s="53">
        <f t="shared" si="33"/>
        <v>13</v>
      </c>
      <c r="AH18" s="78">
        <f t="shared" si="106"/>
        <v>0</v>
      </c>
      <c r="AI18" s="49">
        <f t="shared" si="35"/>
        <v>0</v>
      </c>
      <c r="AJ18" s="78">
        <f t="shared" si="36"/>
        <v>0</v>
      </c>
      <c r="AK18" s="49">
        <f t="shared" si="5"/>
        <v>0</v>
      </c>
      <c r="AL18" s="53">
        <f t="shared" si="37"/>
        <v>13</v>
      </c>
      <c r="AM18" s="78">
        <f t="shared" si="38"/>
        <v>0</v>
      </c>
      <c r="AN18" s="49">
        <f t="shared" si="39"/>
        <v>0</v>
      </c>
      <c r="AO18" s="78">
        <f t="shared" si="40"/>
        <v>0</v>
      </c>
      <c r="AP18" s="49">
        <f t="shared" si="6"/>
        <v>0</v>
      </c>
      <c r="AQ18" s="53">
        <f t="shared" si="41"/>
        <v>13</v>
      </c>
      <c r="AR18" s="78">
        <f t="shared" si="42"/>
        <v>0</v>
      </c>
      <c r="AS18" s="49">
        <f t="shared" si="43"/>
        <v>0</v>
      </c>
      <c r="AT18" s="78">
        <f t="shared" si="44"/>
        <v>0</v>
      </c>
      <c r="AU18" s="49">
        <f t="shared" si="7"/>
        <v>0</v>
      </c>
      <c r="AV18" s="53">
        <f t="shared" si="45"/>
        <v>13</v>
      </c>
      <c r="AW18" s="77">
        <f t="shared" si="46"/>
        <v>-534053730.21922803</v>
      </c>
      <c r="AX18" s="49">
        <f t="shared" si="47"/>
        <v>-2221168.8174977084</v>
      </c>
      <c r="AY18" s="49">
        <v>0</v>
      </c>
      <c r="AZ18" s="49">
        <f t="shared" si="8"/>
        <v>-2221168.8174977084</v>
      </c>
      <c r="BA18" s="53">
        <f t="shared" si="48"/>
        <v>13</v>
      </c>
      <c r="BB18" s="78">
        <f t="shared" si="49"/>
        <v>0</v>
      </c>
      <c r="BC18" s="49">
        <f t="shared" si="50"/>
        <v>0</v>
      </c>
      <c r="BD18" s="78">
        <f t="shared" si="51"/>
        <v>0</v>
      </c>
      <c r="BE18" s="49">
        <f t="shared" si="9"/>
        <v>0</v>
      </c>
      <c r="BF18" s="53">
        <f t="shared" si="52"/>
        <v>13</v>
      </c>
      <c r="BG18" s="78">
        <f t="shared" si="53"/>
        <v>0</v>
      </c>
      <c r="BH18" s="49">
        <f t="shared" si="54"/>
        <v>0</v>
      </c>
      <c r="BI18" s="78">
        <f t="shared" si="55"/>
        <v>0</v>
      </c>
      <c r="BJ18" s="49">
        <f t="shared" si="10"/>
        <v>0</v>
      </c>
      <c r="BK18" s="53">
        <f t="shared" si="56"/>
        <v>13</v>
      </c>
      <c r="BL18" s="78">
        <f t="shared" si="57"/>
        <v>0</v>
      </c>
      <c r="BM18" s="49">
        <f t="shared" si="58"/>
        <v>0</v>
      </c>
      <c r="BN18" s="78">
        <f t="shared" si="59"/>
        <v>0</v>
      </c>
      <c r="BO18" s="49">
        <f t="shared" si="11"/>
        <v>0</v>
      </c>
      <c r="BP18" s="53">
        <f t="shared" si="60"/>
        <v>13</v>
      </c>
      <c r="BQ18" s="78">
        <f t="shared" si="61"/>
        <v>0</v>
      </c>
      <c r="BR18" s="49">
        <f t="shared" si="62"/>
        <v>0</v>
      </c>
      <c r="BS18" s="78">
        <f t="shared" si="63"/>
        <v>0</v>
      </c>
      <c r="BT18" s="49">
        <f t="shared" si="12"/>
        <v>0</v>
      </c>
      <c r="BU18" s="53">
        <f t="shared" si="64"/>
        <v>13</v>
      </c>
      <c r="BV18" s="78">
        <f t="shared" si="65"/>
        <v>0</v>
      </c>
      <c r="BW18" s="49">
        <f t="shared" si="66"/>
        <v>0</v>
      </c>
      <c r="BX18" s="78">
        <f t="shared" si="67"/>
        <v>0</v>
      </c>
      <c r="BY18" s="49">
        <f t="shared" si="13"/>
        <v>0</v>
      </c>
      <c r="BZ18">
        <f t="shared" si="68"/>
        <v>13</v>
      </c>
      <c r="CA18" s="78">
        <f t="shared" si="69"/>
        <v>0</v>
      </c>
      <c r="CB18" s="49">
        <f t="shared" si="70"/>
        <v>0</v>
      </c>
      <c r="CC18" s="78">
        <f t="shared" si="71"/>
        <v>0</v>
      </c>
      <c r="CD18" s="49">
        <f t="shared" si="14"/>
        <v>0</v>
      </c>
      <c r="CE18" s="53">
        <f t="shared" si="72"/>
        <v>13</v>
      </c>
      <c r="CF18" s="78">
        <f t="shared" si="73"/>
        <v>0</v>
      </c>
      <c r="CG18" s="49">
        <f t="shared" si="74"/>
        <v>0</v>
      </c>
      <c r="CH18" s="78">
        <f t="shared" si="75"/>
        <v>0</v>
      </c>
      <c r="CI18" s="49">
        <f t="shared" si="15"/>
        <v>0</v>
      </c>
      <c r="CJ18" s="53">
        <f t="shared" si="76"/>
        <v>13</v>
      </c>
      <c r="CK18" s="78">
        <f t="shared" si="77"/>
        <v>0</v>
      </c>
      <c r="CL18" s="49">
        <f t="shared" si="78"/>
        <v>0</v>
      </c>
      <c r="CM18" s="78">
        <f t="shared" si="79"/>
        <v>0</v>
      </c>
      <c r="CN18" s="49">
        <f t="shared" si="16"/>
        <v>0</v>
      </c>
      <c r="CO18">
        <f t="shared" si="80"/>
        <v>13</v>
      </c>
      <c r="CP18" s="78">
        <f t="shared" si="81"/>
        <v>0</v>
      </c>
      <c r="CQ18" s="49">
        <f t="shared" si="82"/>
        <v>0</v>
      </c>
      <c r="CR18" s="78">
        <f t="shared" si="83"/>
        <v>0</v>
      </c>
      <c r="CS18" s="49">
        <f t="shared" si="17"/>
        <v>0</v>
      </c>
      <c r="CT18">
        <f t="shared" si="84"/>
        <v>13</v>
      </c>
      <c r="CU18" s="78">
        <f t="shared" si="85"/>
        <v>0</v>
      </c>
      <c r="CV18" s="49">
        <f t="shared" si="86"/>
        <v>0</v>
      </c>
      <c r="CW18" s="78">
        <f t="shared" si="87"/>
        <v>0</v>
      </c>
      <c r="CX18" s="49">
        <f t="shared" si="18"/>
        <v>0</v>
      </c>
      <c r="CY18" s="53">
        <f t="shared" si="88"/>
        <v>13</v>
      </c>
      <c r="CZ18" s="78">
        <f t="shared" si="89"/>
        <v>0</v>
      </c>
      <c r="DA18" s="49">
        <f t="shared" si="90"/>
        <v>0</v>
      </c>
      <c r="DB18" s="78">
        <f t="shared" si="91"/>
        <v>0</v>
      </c>
      <c r="DC18" s="49">
        <f t="shared" si="19"/>
        <v>0</v>
      </c>
      <c r="DD18" s="49">
        <f t="shared" si="3"/>
        <v>0</v>
      </c>
      <c r="DE18" s="49">
        <f t="shared" si="107"/>
        <v>-2221168.8174977084</v>
      </c>
      <c r="DF18" s="49">
        <f t="shared" si="108"/>
        <v>0</v>
      </c>
      <c r="DG18" s="49">
        <f t="shared" si="109"/>
        <v>-2221168.8174977084</v>
      </c>
      <c r="DH18" s="78">
        <f t="shared" si="93"/>
        <v>104868450.7759476</v>
      </c>
      <c r="DI18" s="49">
        <f t="shared" si="94"/>
        <v>107787588.46532591</v>
      </c>
      <c r="DJ18" s="53">
        <f t="shared" si="95"/>
        <v>13</v>
      </c>
    </row>
    <row r="19" spans="1:114" x14ac:dyDescent="0.25">
      <c r="A19" s="47" t="s">
        <v>52</v>
      </c>
      <c r="B19" s="48"/>
      <c r="C19" s="50">
        <v>6.8010000000000001E-2</v>
      </c>
      <c r="G19" s="72">
        <f t="shared" si="4"/>
        <v>14</v>
      </c>
      <c r="H19" s="73">
        <f t="shared" si="0"/>
        <v>0.29660065146410375</v>
      </c>
      <c r="I19" s="73">
        <f t="shared" si="1"/>
        <v>8.9128148572718722</v>
      </c>
      <c r="J19" s="75">
        <f t="shared" si="98"/>
        <v>7.1999999999999998E-3</v>
      </c>
      <c r="K19" s="75">
        <f t="shared" si="96"/>
        <v>1.06E-2</v>
      </c>
      <c r="L19" s="86">
        <f t="shared" si="100"/>
        <v>-667530741.3159008</v>
      </c>
      <c r="M19" s="86">
        <f t="shared" si="105"/>
        <v>103426871.27733259</v>
      </c>
      <c r="N19" s="86">
        <f t="shared" si="101"/>
        <v>-4893322.4775753263</v>
      </c>
      <c r="O19" s="86">
        <f t="shared" si="21"/>
        <v>5609100.3220615191</v>
      </c>
      <c r="P19" s="86">
        <f t="shared" si="102"/>
        <v>145574391.66623405</v>
      </c>
      <c r="Q19" s="86">
        <f t="shared" si="103"/>
        <v>-42147520.38890148</v>
      </c>
      <c r="R19" s="86">
        <f t="shared" si="104"/>
        <v>736887.336956491</v>
      </c>
      <c r="S19" s="86">
        <f t="shared" si="2"/>
        <v>0</v>
      </c>
      <c r="T19" s="86">
        <f t="shared" si="97"/>
        <v>-925625.92349460127</v>
      </c>
      <c r="U19" s="87">
        <f t="shared" si="22"/>
        <v>103953910.53528066</v>
      </c>
      <c r="W19" s="53">
        <f t="shared" si="23"/>
        <v>14</v>
      </c>
      <c r="X19" s="78">
        <f t="shared" si="24"/>
        <v>0</v>
      </c>
      <c r="Y19" s="49">
        <f t="shared" si="25"/>
        <v>0</v>
      </c>
      <c r="Z19" s="78">
        <f t="shared" si="26"/>
        <v>0</v>
      </c>
      <c r="AA19" s="78">
        <f t="shared" si="27"/>
        <v>0</v>
      </c>
      <c r="AB19" s="53">
        <f t="shared" si="28"/>
        <v>14</v>
      </c>
      <c r="AC19" s="78">
        <f t="shared" si="29"/>
        <v>0</v>
      </c>
      <c r="AD19" s="49">
        <f t="shared" si="30"/>
        <v>0</v>
      </c>
      <c r="AE19" s="78">
        <f t="shared" si="31"/>
        <v>0</v>
      </c>
      <c r="AF19" s="49">
        <f t="shared" si="32"/>
        <v>0</v>
      </c>
      <c r="AG19" s="53">
        <f t="shared" si="33"/>
        <v>14</v>
      </c>
      <c r="AH19" s="78">
        <f t="shared" si="106"/>
        <v>0</v>
      </c>
      <c r="AI19" s="49">
        <f t="shared" si="35"/>
        <v>0</v>
      </c>
      <c r="AJ19" s="78">
        <f t="shared" si="36"/>
        <v>0</v>
      </c>
      <c r="AK19" s="49">
        <f t="shared" si="5"/>
        <v>0</v>
      </c>
      <c r="AL19" s="53">
        <f t="shared" si="37"/>
        <v>14</v>
      </c>
      <c r="AM19" s="78">
        <f t="shared" si="38"/>
        <v>0</v>
      </c>
      <c r="AN19" s="49">
        <f t="shared" si="39"/>
        <v>0</v>
      </c>
      <c r="AO19" s="78">
        <f t="shared" si="40"/>
        <v>0</v>
      </c>
      <c r="AP19" s="49">
        <f t="shared" si="6"/>
        <v>0</v>
      </c>
      <c r="AQ19" s="53">
        <f t="shared" si="41"/>
        <v>14</v>
      </c>
      <c r="AR19" s="78">
        <f t="shared" si="42"/>
        <v>0</v>
      </c>
      <c r="AS19" s="49">
        <f t="shared" si="43"/>
        <v>0</v>
      </c>
      <c r="AT19" s="78">
        <f t="shared" si="44"/>
        <v>0</v>
      </c>
      <c r="AU19" s="49">
        <f t="shared" si="7"/>
        <v>0</v>
      </c>
      <c r="AV19" s="53">
        <f t="shared" si="45"/>
        <v>14</v>
      </c>
      <c r="AW19" s="77">
        <f t="shared" si="46"/>
        <v>-667530741.3159008</v>
      </c>
      <c r="AX19" s="49">
        <f t="shared" si="47"/>
        <v>-2919137.6893783007</v>
      </c>
      <c r="AY19" s="49">
        <v>0</v>
      </c>
      <c r="AZ19" s="49">
        <f t="shared" si="8"/>
        <v>-2919137.6893783007</v>
      </c>
      <c r="BA19" s="53">
        <f t="shared" si="48"/>
        <v>14</v>
      </c>
      <c r="BB19" s="78">
        <f t="shared" si="49"/>
        <v>0</v>
      </c>
      <c r="BC19" s="49">
        <f t="shared" si="50"/>
        <v>0</v>
      </c>
      <c r="BD19" s="78">
        <f t="shared" si="51"/>
        <v>0</v>
      </c>
      <c r="BE19" s="49">
        <f t="shared" si="9"/>
        <v>0</v>
      </c>
      <c r="BF19" s="53">
        <f t="shared" si="52"/>
        <v>14</v>
      </c>
      <c r="BG19" s="78">
        <f t="shared" si="53"/>
        <v>0</v>
      </c>
      <c r="BH19" s="49">
        <f t="shared" si="54"/>
        <v>0</v>
      </c>
      <c r="BI19" s="78">
        <f t="shared" si="55"/>
        <v>0</v>
      </c>
      <c r="BJ19" s="49">
        <f t="shared" si="10"/>
        <v>0</v>
      </c>
      <c r="BK19" s="53">
        <f t="shared" si="56"/>
        <v>14</v>
      </c>
      <c r="BL19" s="78">
        <f t="shared" si="57"/>
        <v>0</v>
      </c>
      <c r="BM19" s="49">
        <f t="shared" si="58"/>
        <v>0</v>
      </c>
      <c r="BN19" s="78">
        <f t="shared" si="59"/>
        <v>0</v>
      </c>
      <c r="BO19" s="49">
        <f t="shared" si="11"/>
        <v>0</v>
      </c>
      <c r="BP19" s="53">
        <f t="shared" si="60"/>
        <v>14</v>
      </c>
      <c r="BQ19" s="78">
        <f t="shared" si="61"/>
        <v>0</v>
      </c>
      <c r="BR19" s="49">
        <f t="shared" si="62"/>
        <v>0</v>
      </c>
      <c r="BS19" s="78">
        <f t="shared" si="63"/>
        <v>0</v>
      </c>
      <c r="BT19" s="49">
        <f t="shared" si="12"/>
        <v>0</v>
      </c>
      <c r="BU19" s="53">
        <f t="shared" si="64"/>
        <v>14</v>
      </c>
      <c r="BV19" s="78">
        <f t="shared" si="65"/>
        <v>0</v>
      </c>
      <c r="BW19" s="49">
        <f t="shared" si="66"/>
        <v>0</v>
      </c>
      <c r="BX19" s="78">
        <f t="shared" si="67"/>
        <v>0</v>
      </c>
      <c r="BY19" s="49">
        <f t="shared" si="13"/>
        <v>0</v>
      </c>
      <c r="BZ19">
        <f t="shared" si="68"/>
        <v>14</v>
      </c>
      <c r="CA19" s="78">
        <f t="shared" si="69"/>
        <v>0</v>
      </c>
      <c r="CB19" s="49">
        <f t="shared" si="70"/>
        <v>0</v>
      </c>
      <c r="CC19" s="78">
        <f t="shared" si="71"/>
        <v>0</v>
      </c>
      <c r="CD19" s="49">
        <f t="shared" si="14"/>
        <v>0</v>
      </c>
      <c r="CE19" s="53">
        <f t="shared" si="72"/>
        <v>14</v>
      </c>
      <c r="CF19" s="78">
        <f t="shared" si="73"/>
        <v>0</v>
      </c>
      <c r="CG19" s="49">
        <f t="shared" si="74"/>
        <v>0</v>
      </c>
      <c r="CH19" s="78">
        <f t="shared" si="75"/>
        <v>0</v>
      </c>
      <c r="CI19" s="49">
        <f t="shared" si="15"/>
        <v>0</v>
      </c>
      <c r="CJ19" s="53">
        <f t="shared" si="76"/>
        <v>14</v>
      </c>
      <c r="CK19" s="78">
        <f t="shared" si="77"/>
        <v>0</v>
      </c>
      <c r="CL19" s="49">
        <f t="shared" si="78"/>
        <v>0</v>
      </c>
      <c r="CM19" s="78">
        <f t="shared" si="79"/>
        <v>0</v>
      </c>
      <c r="CN19" s="49">
        <f t="shared" si="16"/>
        <v>0</v>
      </c>
      <c r="CO19">
        <f t="shared" si="80"/>
        <v>14</v>
      </c>
      <c r="CP19" s="78">
        <f t="shared" si="81"/>
        <v>0</v>
      </c>
      <c r="CQ19" s="49">
        <f t="shared" si="82"/>
        <v>0</v>
      </c>
      <c r="CR19" s="78">
        <f t="shared" si="83"/>
        <v>0</v>
      </c>
      <c r="CS19" s="49">
        <f t="shared" si="17"/>
        <v>0</v>
      </c>
      <c r="CT19">
        <f t="shared" si="84"/>
        <v>14</v>
      </c>
      <c r="CU19" s="78">
        <f t="shared" si="85"/>
        <v>0</v>
      </c>
      <c r="CV19" s="49">
        <f t="shared" si="86"/>
        <v>0</v>
      </c>
      <c r="CW19" s="78">
        <f t="shared" si="87"/>
        <v>0</v>
      </c>
      <c r="CX19" s="49">
        <f t="shared" si="18"/>
        <v>0</v>
      </c>
      <c r="CY19" s="53">
        <f t="shared" si="88"/>
        <v>14</v>
      </c>
      <c r="CZ19" s="78">
        <f t="shared" si="89"/>
        <v>0</v>
      </c>
      <c r="DA19" s="49">
        <f t="shared" si="90"/>
        <v>0</v>
      </c>
      <c r="DB19" s="78">
        <f t="shared" si="91"/>
        <v>0</v>
      </c>
      <c r="DC19" s="49">
        <f t="shared" si="19"/>
        <v>0</v>
      </c>
      <c r="DD19" s="49">
        <f t="shared" si="3"/>
        <v>0</v>
      </c>
      <c r="DE19" s="49">
        <f t="shared" si="107"/>
        <v>-2919137.6893783007</v>
      </c>
      <c r="DF19" s="49">
        <f t="shared" si="108"/>
        <v>0</v>
      </c>
      <c r="DG19" s="49">
        <f t="shared" si="109"/>
        <v>-2919137.6893783007</v>
      </c>
      <c r="DH19" s="78">
        <f t="shared" si="93"/>
        <v>103224325.19262625</v>
      </c>
      <c r="DI19" s="49">
        <f t="shared" si="94"/>
        <v>106873048.22465897</v>
      </c>
      <c r="DJ19" s="53">
        <f t="shared" si="95"/>
        <v>14</v>
      </c>
    </row>
    <row r="20" spans="1:114" x14ac:dyDescent="0.25">
      <c r="A20" s="48"/>
      <c r="B20" s="48"/>
      <c r="C20" s="48"/>
      <c r="G20" s="72">
        <f t="shared" si="4"/>
        <v>15</v>
      </c>
      <c r="H20" s="73">
        <f t="shared" si="0"/>
        <v>0.32000837487765083</v>
      </c>
      <c r="I20" s="73">
        <f t="shared" si="1"/>
        <v>8.6162142058077684</v>
      </c>
      <c r="J20" s="75">
        <f t="shared" si="98"/>
        <v>7.1999999999999998E-3</v>
      </c>
      <c r="K20" s="75">
        <f t="shared" si="96"/>
        <v>1.06E-2</v>
      </c>
      <c r="L20" s="86">
        <f t="shared" si="100"/>
        <v>-807170133.49022138</v>
      </c>
      <c r="M20" s="86">
        <f t="shared" si="105"/>
        <v>101585872.96859607</v>
      </c>
      <c r="N20" s="86">
        <f t="shared" si="101"/>
        <v>-5916946.6108018672</v>
      </c>
      <c r="O20" s="86">
        <f t="shared" si="21"/>
        <v>7013106.2238740493</v>
      </c>
      <c r="P20" s="86">
        <f t="shared" si="102"/>
        <v>154267399.07324696</v>
      </c>
      <c r="Q20" s="86">
        <f t="shared" si="103"/>
        <v>-52681526.104650892</v>
      </c>
      <c r="R20" s="86">
        <f t="shared" si="104"/>
        <v>921058.91686768003</v>
      </c>
      <c r="S20" s="86">
        <f t="shared" si="2"/>
        <v>0</v>
      </c>
      <c r="T20" s="86">
        <f t="shared" si="97"/>
        <v>-1217068.9378058012</v>
      </c>
      <c r="U20" s="87">
        <f t="shared" si="22"/>
        <v>102386022.56073013</v>
      </c>
      <c r="W20" s="53">
        <f t="shared" si="23"/>
        <v>15</v>
      </c>
      <c r="X20" s="78">
        <f t="shared" si="24"/>
        <v>0</v>
      </c>
      <c r="Y20" s="49">
        <f t="shared" si="25"/>
        <v>0</v>
      </c>
      <c r="Z20" s="78">
        <f t="shared" si="26"/>
        <v>0</v>
      </c>
      <c r="AA20" s="78">
        <f t="shared" si="27"/>
        <v>0</v>
      </c>
      <c r="AB20" s="53">
        <f t="shared" si="28"/>
        <v>15</v>
      </c>
      <c r="AC20" s="78">
        <f t="shared" si="29"/>
        <v>0</v>
      </c>
      <c r="AD20" s="49">
        <f t="shared" si="30"/>
        <v>0</v>
      </c>
      <c r="AE20" s="78">
        <f t="shared" si="31"/>
        <v>0</v>
      </c>
      <c r="AF20" s="49">
        <f t="shared" si="32"/>
        <v>0</v>
      </c>
      <c r="AG20" s="53">
        <f t="shared" si="33"/>
        <v>15</v>
      </c>
      <c r="AH20" s="78">
        <f t="shared" si="106"/>
        <v>0</v>
      </c>
      <c r="AI20" s="49">
        <f t="shared" si="35"/>
        <v>0</v>
      </c>
      <c r="AJ20" s="78">
        <f t="shared" si="36"/>
        <v>0</v>
      </c>
      <c r="AK20" s="49">
        <f t="shared" si="5"/>
        <v>0</v>
      </c>
      <c r="AL20" s="53">
        <f t="shared" si="37"/>
        <v>15</v>
      </c>
      <c r="AM20" s="78">
        <f t="shared" si="38"/>
        <v>0</v>
      </c>
      <c r="AN20" s="49">
        <f t="shared" si="39"/>
        <v>0</v>
      </c>
      <c r="AO20" s="78">
        <f t="shared" si="40"/>
        <v>0</v>
      </c>
      <c r="AP20" s="49">
        <f t="shared" si="6"/>
        <v>0</v>
      </c>
      <c r="AQ20" s="53">
        <f t="shared" si="41"/>
        <v>15</v>
      </c>
      <c r="AR20" s="78">
        <f t="shared" si="42"/>
        <v>0</v>
      </c>
      <c r="AS20" s="49">
        <f t="shared" si="43"/>
        <v>0</v>
      </c>
      <c r="AT20" s="78">
        <f t="shared" si="44"/>
        <v>0</v>
      </c>
      <c r="AU20" s="49">
        <f t="shared" si="7"/>
        <v>0</v>
      </c>
      <c r="AV20" s="53">
        <f t="shared" si="45"/>
        <v>15</v>
      </c>
      <c r="AW20" s="77">
        <f t="shared" si="46"/>
        <v>-807170133.49022138</v>
      </c>
      <c r="AX20" s="49">
        <f t="shared" si="47"/>
        <v>-3648723.0320327142</v>
      </c>
      <c r="AY20" s="49">
        <v>0</v>
      </c>
      <c r="AZ20" s="49">
        <f t="shared" si="8"/>
        <v>-3648723.0320327142</v>
      </c>
      <c r="BA20" s="53">
        <f t="shared" si="48"/>
        <v>15</v>
      </c>
      <c r="BB20" s="78">
        <f t="shared" si="49"/>
        <v>0</v>
      </c>
      <c r="BC20" s="49">
        <f t="shared" si="50"/>
        <v>0</v>
      </c>
      <c r="BD20" s="78">
        <f t="shared" si="51"/>
        <v>0</v>
      </c>
      <c r="BE20" s="49">
        <f t="shared" si="9"/>
        <v>0</v>
      </c>
      <c r="BF20" s="53">
        <f t="shared" si="52"/>
        <v>15</v>
      </c>
      <c r="BG20" s="78">
        <f t="shared" si="53"/>
        <v>0</v>
      </c>
      <c r="BH20" s="49">
        <f t="shared" si="54"/>
        <v>0</v>
      </c>
      <c r="BI20" s="78">
        <f t="shared" si="55"/>
        <v>0</v>
      </c>
      <c r="BJ20" s="49">
        <f t="shared" si="10"/>
        <v>0</v>
      </c>
      <c r="BK20" s="53">
        <f t="shared" si="56"/>
        <v>15</v>
      </c>
      <c r="BL20" s="78">
        <f t="shared" si="57"/>
        <v>0</v>
      </c>
      <c r="BM20" s="49">
        <f t="shared" si="58"/>
        <v>0</v>
      </c>
      <c r="BN20" s="78">
        <f t="shared" si="59"/>
        <v>0</v>
      </c>
      <c r="BO20" s="49">
        <f t="shared" si="11"/>
        <v>0</v>
      </c>
      <c r="BP20" s="53">
        <f t="shared" si="60"/>
        <v>15</v>
      </c>
      <c r="BQ20" s="78">
        <f t="shared" si="61"/>
        <v>0</v>
      </c>
      <c r="BR20" s="49">
        <f t="shared" si="62"/>
        <v>0</v>
      </c>
      <c r="BS20" s="78">
        <f t="shared" si="63"/>
        <v>0</v>
      </c>
      <c r="BT20" s="49">
        <f t="shared" si="12"/>
        <v>0</v>
      </c>
      <c r="BU20" s="53">
        <f t="shared" si="64"/>
        <v>15</v>
      </c>
      <c r="BV20" s="78">
        <f t="shared" si="65"/>
        <v>0</v>
      </c>
      <c r="BW20" s="49">
        <f t="shared" si="66"/>
        <v>0</v>
      </c>
      <c r="BX20" s="78">
        <f t="shared" si="67"/>
        <v>0</v>
      </c>
      <c r="BY20" s="49">
        <f t="shared" si="13"/>
        <v>0</v>
      </c>
      <c r="BZ20">
        <f t="shared" si="68"/>
        <v>15</v>
      </c>
      <c r="CA20" s="78">
        <f t="shared" si="69"/>
        <v>0</v>
      </c>
      <c r="CB20" s="49">
        <f t="shared" si="70"/>
        <v>0</v>
      </c>
      <c r="CC20" s="78">
        <f t="shared" si="71"/>
        <v>0</v>
      </c>
      <c r="CD20" s="49">
        <f t="shared" si="14"/>
        <v>0</v>
      </c>
      <c r="CE20" s="53">
        <f t="shared" si="72"/>
        <v>15</v>
      </c>
      <c r="CF20" s="78">
        <f t="shared" si="73"/>
        <v>0</v>
      </c>
      <c r="CG20" s="49">
        <f t="shared" si="74"/>
        <v>0</v>
      </c>
      <c r="CH20" s="78">
        <f t="shared" si="75"/>
        <v>0</v>
      </c>
      <c r="CI20" s="49">
        <f t="shared" si="15"/>
        <v>0</v>
      </c>
      <c r="CJ20" s="53">
        <f t="shared" si="76"/>
        <v>15</v>
      </c>
      <c r="CK20" s="78">
        <f t="shared" si="77"/>
        <v>0</v>
      </c>
      <c r="CL20" s="49">
        <f t="shared" si="78"/>
        <v>0</v>
      </c>
      <c r="CM20" s="78">
        <f t="shared" si="79"/>
        <v>0</v>
      </c>
      <c r="CN20" s="49">
        <f t="shared" si="16"/>
        <v>0</v>
      </c>
      <c r="CO20">
        <f t="shared" si="80"/>
        <v>15</v>
      </c>
      <c r="CP20" s="78">
        <f t="shared" si="81"/>
        <v>0</v>
      </c>
      <c r="CQ20" s="49">
        <f t="shared" si="82"/>
        <v>0</v>
      </c>
      <c r="CR20" s="78">
        <f t="shared" si="83"/>
        <v>0</v>
      </c>
      <c r="CS20" s="49">
        <f t="shared" si="17"/>
        <v>0</v>
      </c>
      <c r="CT20">
        <f t="shared" si="84"/>
        <v>15</v>
      </c>
      <c r="CU20" s="78">
        <f t="shared" si="85"/>
        <v>0</v>
      </c>
      <c r="CV20" s="49">
        <f t="shared" si="86"/>
        <v>0</v>
      </c>
      <c r="CW20" s="78">
        <f t="shared" si="87"/>
        <v>0</v>
      </c>
      <c r="CX20" s="49">
        <f t="shared" si="18"/>
        <v>0</v>
      </c>
      <c r="CY20" s="53">
        <f t="shared" si="88"/>
        <v>15</v>
      </c>
      <c r="CZ20" s="78">
        <f t="shared" si="89"/>
        <v>0</v>
      </c>
      <c r="DA20" s="49">
        <f t="shared" si="90"/>
        <v>0</v>
      </c>
      <c r="DB20" s="78">
        <f t="shared" si="91"/>
        <v>0</v>
      </c>
      <c r="DC20" s="49">
        <f t="shared" si="19"/>
        <v>0</v>
      </c>
      <c r="DD20" s="49">
        <f t="shared" si="3"/>
        <v>0</v>
      </c>
      <c r="DE20" s="49">
        <f t="shared" si="107"/>
        <v>-3648723.0320327142</v>
      </c>
      <c r="DF20" s="49">
        <f t="shared" si="108"/>
        <v>0</v>
      </c>
      <c r="DG20" s="49">
        <f t="shared" si="109"/>
        <v>-3648723.0320327142</v>
      </c>
      <c r="DH20" s="78">
        <f t="shared" si="93"/>
        <v>101622753.6431053</v>
      </c>
      <c r="DI20" s="49">
        <f t="shared" si="94"/>
        <v>106034745.59276284</v>
      </c>
      <c r="DJ20" s="53">
        <f t="shared" si="95"/>
        <v>15</v>
      </c>
    </row>
    <row r="21" spans="1:114" x14ac:dyDescent="0.25">
      <c r="A21" s="47" t="s">
        <v>53</v>
      </c>
      <c r="B21" s="48"/>
      <c r="C21" s="51">
        <v>38390866</v>
      </c>
      <c r="G21" s="72">
        <f t="shared" si="4"/>
        <v>16</v>
      </c>
      <c r="H21" s="73">
        <f t="shared" si="0"/>
        <v>0.34526343582299507</v>
      </c>
      <c r="I21" s="73">
        <f t="shared" si="1"/>
        <v>8.2962058309301163</v>
      </c>
      <c r="J21" s="75">
        <f t="shared" si="98"/>
        <v>7.1999999999999998E-3</v>
      </c>
      <c r="K21" s="75">
        <f t="shared" si="96"/>
        <v>1.06E-2</v>
      </c>
      <c r="L21" s="86">
        <f t="shared" si="100"/>
        <v>-953372081.1766057</v>
      </c>
      <c r="M21" s="86">
        <f t="shared" si="105"/>
        <v>99777644.429755062</v>
      </c>
      <c r="N21" s="86">
        <f t="shared" si="101"/>
        <v>-6988677.4429561822</v>
      </c>
      <c r="O21" s="86">
        <f t="shared" si="21"/>
        <v>8481923.4341010116</v>
      </c>
      <c r="P21" s="86">
        <f t="shared" si="102"/>
        <v>163479511.36480334</v>
      </c>
      <c r="Q21" s="86">
        <f t="shared" si="103"/>
        <v>-63701866.935048267</v>
      </c>
      <c r="R21" s="86">
        <f t="shared" si="104"/>
        <v>1113733.3501898076</v>
      </c>
      <c r="S21" s="86">
        <f t="shared" si="2"/>
        <v>0</v>
      </c>
      <c r="T21" s="86">
        <f t="shared" si="97"/>
        <v>-1521711.7278217277</v>
      </c>
      <c r="U21" s="87">
        <f t="shared" si="22"/>
        <v>100862912.043268</v>
      </c>
      <c r="W21" s="53">
        <f t="shared" si="23"/>
        <v>16</v>
      </c>
      <c r="X21" s="78">
        <f t="shared" si="24"/>
        <v>0</v>
      </c>
      <c r="Y21" s="49">
        <f t="shared" si="25"/>
        <v>0</v>
      </c>
      <c r="Z21" s="78">
        <f t="shared" si="26"/>
        <v>0</v>
      </c>
      <c r="AA21" s="78">
        <f t="shared" si="27"/>
        <v>0</v>
      </c>
      <c r="AB21" s="53">
        <f t="shared" si="28"/>
        <v>16</v>
      </c>
      <c r="AC21" s="78">
        <f t="shared" si="29"/>
        <v>0</v>
      </c>
      <c r="AD21" s="49">
        <f t="shared" si="30"/>
        <v>0</v>
      </c>
      <c r="AE21" s="78">
        <f t="shared" si="31"/>
        <v>0</v>
      </c>
      <c r="AF21" s="49">
        <f t="shared" si="32"/>
        <v>0</v>
      </c>
      <c r="AG21" s="53">
        <f t="shared" si="33"/>
        <v>16</v>
      </c>
      <c r="AH21" s="78">
        <f t="shared" si="106"/>
        <v>0</v>
      </c>
      <c r="AI21" s="49">
        <f t="shared" si="35"/>
        <v>0</v>
      </c>
      <c r="AJ21" s="78">
        <f t="shared" si="36"/>
        <v>0</v>
      </c>
      <c r="AK21" s="49">
        <f t="shared" si="5"/>
        <v>0</v>
      </c>
      <c r="AL21" s="53">
        <f t="shared" si="37"/>
        <v>16</v>
      </c>
      <c r="AM21" s="78">
        <f t="shared" si="38"/>
        <v>0</v>
      </c>
      <c r="AN21" s="49">
        <f t="shared" si="39"/>
        <v>0</v>
      </c>
      <c r="AO21" s="78">
        <f t="shared" si="40"/>
        <v>0</v>
      </c>
      <c r="AP21" s="49">
        <f t="shared" si="6"/>
        <v>0</v>
      </c>
      <c r="AQ21" s="53">
        <f t="shared" si="41"/>
        <v>16</v>
      </c>
      <c r="AR21" s="78">
        <f t="shared" si="42"/>
        <v>0</v>
      </c>
      <c r="AS21" s="49">
        <f t="shared" si="43"/>
        <v>0</v>
      </c>
      <c r="AT21" s="78">
        <f t="shared" si="44"/>
        <v>0</v>
      </c>
      <c r="AU21" s="49">
        <f t="shared" si="7"/>
        <v>0</v>
      </c>
      <c r="AV21" s="53">
        <f t="shared" si="45"/>
        <v>16</v>
      </c>
      <c r="AW21" s="77">
        <f t="shared" si="46"/>
        <v>-953372081.1766057</v>
      </c>
      <c r="AX21" s="49">
        <f t="shared" si="47"/>
        <v>-4411991.9496575501</v>
      </c>
      <c r="AY21" s="49">
        <v>0</v>
      </c>
      <c r="AZ21" s="49">
        <f t="shared" si="8"/>
        <v>-4411991.9496575501</v>
      </c>
      <c r="BA21" s="53">
        <f t="shared" si="48"/>
        <v>16</v>
      </c>
      <c r="BB21" s="78">
        <f t="shared" si="49"/>
        <v>0</v>
      </c>
      <c r="BC21" s="49">
        <f t="shared" si="50"/>
        <v>0</v>
      </c>
      <c r="BD21" s="78">
        <f t="shared" si="51"/>
        <v>0</v>
      </c>
      <c r="BE21" s="49">
        <f t="shared" si="9"/>
        <v>0</v>
      </c>
      <c r="BF21" s="53">
        <f t="shared" si="52"/>
        <v>16</v>
      </c>
      <c r="BG21" s="78">
        <f t="shared" si="53"/>
        <v>0</v>
      </c>
      <c r="BH21" s="49">
        <f t="shared" si="54"/>
        <v>0</v>
      </c>
      <c r="BI21" s="78">
        <f t="shared" si="55"/>
        <v>0</v>
      </c>
      <c r="BJ21" s="49">
        <f t="shared" si="10"/>
        <v>0</v>
      </c>
      <c r="BK21" s="53">
        <f t="shared" si="56"/>
        <v>16</v>
      </c>
      <c r="BL21" s="78">
        <f t="shared" si="57"/>
        <v>0</v>
      </c>
      <c r="BM21" s="49">
        <f t="shared" si="58"/>
        <v>0</v>
      </c>
      <c r="BN21" s="78">
        <f t="shared" si="59"/>
        <v>0</v>
      </c>
      <c r="BO21" s="49">
        <f t="shared" si="11"/>
        <v>0</v>
      </c>
      <c r="BP21" s="53">
        <f t="shared" si="60"/>
        <v>16</v>
      </c>
      <c r="BQ21" s="78">
        <f t="shared" si="61"/>
        <v>0</v>
      </c>
      <c r="BR21" s="49">
        <f t="shared" si="62"/>
        <v>0</v>
      </c>
      <c r="BS21" s="78">
        <f t="shared" si="63"/>
        <v>0</v>
      </c>
      <c r="BT21" s="49">
        <f t="shared" si="12"/>
        <v>0</v>
      </c>
      <c r="BU21" s="53">
        <f t="shared" si="64"/>
        <v>16</v>
      </c>
      <c r="BV21" s="78">
        <f t="shared" si="65"/>
        <v>0</v>
      </c>
      <c r="BW21" s="49">
        <f t="shared" si="66"/>
        <v>0</v>
      </c>
      <c r="BX21" s="78">
        <f t="shared" si="67"/>
        <v>0</v>
      </c>
      <c r="BY21" s="49">
        <f t="shared" si="13"/>
        <v>0</v>
      </c>
      <c r="BZ21">
        <f t="shared" si="68"/>
        <v>16</v>
      </c>
      <c r="CA21" s="78">
        <f t="shared" si="69"/>
        <v>0</v>
      </c>
      <c r="CB21" s="49">
        <f t="shared" si="70"/>
        <v>0</v>
      </c>
      <c r="CC21" s="78">
        <f t="shared" si="71"/>
        <v>0</v>
      </c>
      <c r="CD21" s="49">
        <f t="shared" si="14"/>
        <v>0</v>
      </c>
      <c r="CE21" s="53">
        <f t="shared" si="72"/>
        <v>16</v>
      </c>
      <c r="CF21" s="78">
        <f t="shared" si="73"/>
        <v>0</v>
      </c>
      <c r="CG21" s="49">
        <f t="shared" si="74"/>
        <v>0</v>
      </c>
      <c r="CH21" s="78">
        <f t="shared" si="75"/>
        <v>0</v>
      </c>
      <c r="CI21" s="49">
        <f t="shared" si="15"/>
        <v>0</v>
      </c>
      <c r="CJ21" s="53">
        <f t="shared" si="76"/>
        <v>16</v>
      </c>
      <c r="CK21" s="78">
        <f t="shared" si="77"/>
        <v>0</v>
      </c>
      <c r="CL21" s="49">
        <f t="shared" si="78"/>
        <v>0</v>
      </c>
      <c r="CM21" s="78">
        <f t="shared" si="79"/>
        <v>0</v>
      </c>
      <c r="CN21" s="49">
        <f t="shared" si="16"/>
        <v>0</v>
      </c>
      <c r="CO21">
        <f t="shared" si="80"/>
        <v>16</v>
      </c>
      <c r="CP21" s="78">
        <f t="shared" si="81"/>
        <v>0</v>
      </c>
      <c r="CQ21" s="49">
        <f t="shared" si="82"/>
        <v>0</v>
      </c>
      <c r="CR21" s="78">
        <f t="shared" si="83"/>
        <v>0</v>
      </c>
      <c r="CS21" s="49">
        <f t="shared" si="17"/>
        <v>0</v>
      </c>
      <c r="CT21">
        <f t="shared" si="84"/>
        <v>16</v>
      </c>
      <c r="CU21" s="78">
        <f t="shared" si="85"/>
        <v>0</v>
      </c>
      <c r="CV21" s="49">
        <f t="shared" si="86"/>
        <v>0</v>
      </c>
      <c r="CW21" s="78">
        <f t="shared" si="87"/>
        <v>0</v>
      </c>
      <c r="CX21" s="49">
        <f t="shared" si="18"/>
        <v>0</v>
      </c>
      <c r="CY21" s="53">
        <f t="shared" si="88"/>
        <v>16</v>
      </c>
      <c r="CZ21" s="78">
        <f t="shared" si="89"/>
        <v>0</v>
      </c>
      <c r="DA21" s="49">
        <f t="shared" si="90"/>
        <v>0</v>
      </c>
      <c r="DB21" s="78">
        <f t="shared" si="91"/>
        <v>0</v>
      </c>
      <c r="DC21" s="49">
        <f t="shared" si="19"/>
        <v>0</v>
      </c>
      <c r="DD21" s="49">
        <f t="shared" si="3"/>
        <v>0</v>
      </c>
      <c r="DE21" s="49">
        <f t="shared" si="107"/>
        <v>-4411991.9496575501</v>
      </c>
      <c r="DF21" s="49">
        <f t="shared" si="108"/>
        <v>0</v>
      </c>
      <c r="DG21" s="49">
        <f t="shared" si="109"/>
        <v>-4411991.9496575501</v>
      </c>
      <c r="DH21" s="78">
        <f t="shared" si="93"/>
        <v>100063772.19721422</v>
      </c>
      <c r="DI21" s="49">
        <f t="shared" si="94"/>
        <v>105274903.99292554</v>
      </c>
      <c r="DJ21" s="53">
        <f t="shared" si="95"/>
        <v>16</v>
      </c>
    </row>
    <row r="22" spans="1:114" x14ac:dyDescent="0.25">
      <c r="A22" s="47" t="s">
        <v>54</v>
      </c>
      <c r="B22" s="48"/>
      <c r="C22" s="52">
        <v>7.2569999999999996E-2</v>
      </c>
      <c r="G22" s="72">
        <f t="shared" si="4"/>
        <v>17</v>
      </c>
      <c r="H22" s="73">
        <f t="shared" si="0"/>
        <v>0.37251162617814587</v>
      </c>
      <c r="I22" s="73">
        <f t="shared" si="1"/>
        <v>7.9509423951071225</v>
      </c>
      <c r="J22" s="75">
        <f t="shared" si="98"/>
        <v>7.1999999999999998E-3</v>
      </c>
      <c r="K22" s="75">
        <f t="shared" si="96"/>
        <v>1.06E-2</v>
      </c>
      <c r="L22" s="86">
        <f t="shared" si="100"/>
        <v>-1106560082.3963296</v>
      </c>
      <c r="M22" s="86">
        <f t="shared" si="105"/>
        <v>98001602.358905405</v>
      </c>
      <c r="N22" s="86">
        <f t="shared" si="101"/>
        <v>-8111619.4189101746</v>
      </c>
      <c r="O22" s="86">
        <f t="shared" si="21"/>
        <v>10019760.894631572</v>
      </c>
      <c r="P22" s="86">
        <f t="shared" si="102"/>
        <v>173241727.00536314</v>
      </c>
      <c r="Q22" s="86">
        <f t="shared" si="103"/>
        <v>-75240124.646457717</v>
      </c>
      <c r="R22" s="86">
        <f t="shared" si="104"/>
        <v>1315462.7976074805</v>
      </c>
      <c r="S22" s="86">
        <f t="shared" si="2"/>
        <v>0</v>
      </c>
      <c r="T22" s="86">
        <f t="shared" si="97"/>
        <v>-1840417.3489087098</v>
      </c>
      <c r="U22" s="87">
        <f t="shared" si="22"/>
        <v>99384789.283325583</v>
      </c>
      <c r="W22" s="53">
        <f t="shared" si="23"/>
        <v>17</v>
      </c>
      <c r="X22" s="78">
        <f t="shared" si="24"/>
        <v>0</v>
      </c>
      <c r="Y22" s="49">
        <f t="shared" si="25"/>
        <v>0</v>
      </c>
      <c r="Z22" s="78">
        <f t="shared" si="26"/>
        <v>0</v>
      </c>
      <c r="AA22" s="78">
        <f t="shared" si="27"/>
        <v>0</v>
      </c>
      <c r="AB22" s="53">
        <f t="shared" si="28"/>
        <v>17</v>
      </c>
      <c r="AC22" s="78">
        <f t="shared" si="29"/>
        <v>0</v>
      </c>
      <c r="AD22" s="49">
        <f t="shared" si="30"/>
        <v>0</v>
      </c>
      <c r="AE22" s="78">
        <f t="shared" si="31"/>
        <v>0</v>
      </c>
      <c r="AF22" s="49">
        <f t="shared" si="32"/>
        <v>0</v>
      </c>
      <c r="AG22" s="53">
        <f t="shared" si="33"/>
        <v>17</v>
      </c>
      <c r="AH22" s="78">
        <f t="shared" si="106"/>
        <v>0</v>
      </c>
      <c r="AI22" s="49">
        <f t="shared" si="35"/>
        <v>0</v>
      </c>
      <c r="AJ22" s="78">
        <f t="shared" si="36"/>
        <v>0</v>
      </c>
      <c r="AK22" s="49">
        <f t="shared" si="5"/>
        <v>0</v>
      </c>
      <c r="AL22" s="53">
        <f t="shared" si="37"/>
        <v>17</v>
      </c>
      <c r="AM22" s="78">
        <f t="shared" si="38"/>
        <v>0</v>
      </c>
      <c r="AN22" s="49">
        <f t="shared" si="39"/>
        <v>0</v>
      </c>
      <c r="AO22" s="78">
        <f t="shared" si="40"/>
        <v>0</v>
      </c>
      <c r="AP22" s="49">
        <f t="shared" si="6"/>
        <v>0</v>
      </c>
      <c r="AQ22" s="53">
        <f t="shared" si="41"/>
        <v>17</v>
      </c>
      <c r="AR22" s="78">
        <f t="shared" si="42"/>
        <v>0</v>
      </c>
      <c r="AS22" s="49">
        <f t="shared" si="43"/>
        <v>0</v>
      </c>
      <c r="AT22" s="78">
        <f t="shared" si="44"/>
        <v>0</v>
      </c>
      <c r="AU22" s="49">
        <f t="shared" si="7"/>
        <v>0</v>
      </c>
      <c r="AV22" s="53">
        <f t="shared" si="45"/>
        <v>17</v>
      </c>
      <c r="AW22" s="77">
        <f t="shared" si="46"/>
        <v>-1106560082.3963296</v>
      </c>
      <c r="AX22" s="49">
        <f t="shared" si="47"/>
        <v>-5211131.7957113273</v>
      </c>
      <c r="AY22" s="49">
        <v>0</v>
      </c>
      <c r="AZ22" s="49">
        <f t="shared" si="8"/>
        <v>-5211131.7957113273</v>
      </c>
      <c r="BA22" s="53">
        <f t="shared" si="48"/>
        <v>17</v>
      </c>
      <c r="BB22" s="78">
        <f t="shared" si="49"/>
        <v>0</v>
      </c>
      <c r="BC22" s="49">
        <f t="shared" si="50"/>
        <v>0</v>
      </c>
      <c r="BD22" s="78">
        <f t="shared" si="51"/>
        <v>0</v>
      </c>
      <c r="BE22" s="49">
        <f t="shared" si="9"/>
        <v>0</v>
      </c>
      <c r="BF22" s="53">
        <f t="shared" si="52"/>
        <v>17</v>
      </c>
      <c r="BG22" s="78">
        <f t="shared" si="53"/>
        <v>0</v>
      </c>
      <c r="BH22" s="49">
        <f t="shared" si="54"/>
        <v>0</v>
      </c>
      <c r="BI22" s="78">
        <f t="shared" si="55"/>
        <v>0</v>
      </c>
      <c r="BJ22" s="49">
        <f t="shared" si="10"/>
        <v>0</v>
      </c>
      <c r="BK22" s="53">
        <f t="shared" si="56"/>
        <v>17</v>
      </c>
      <c r="BL22" s="78">
        <f t="shared" si="57"/>
        <v>0</v>
      </c>
      <c r="BM22" s="49">
        <f t="shared" si="58"/>
        <v>0</v>
      </c>
      <c r="BN22" s="78">
        <f t="shared" si="59"/>
        <v>0</v>
      </c>
      <c r="BO22" s="49">
        <f t="shared" si="11"/>
        <v>0</v>
      </c>
      <c r="BP22" s="53">
        <f t="shared" si="60"/>
        <v>17</v>
      </c>
      <c r="BQ22" s="78">
        <f t="shared" si="61"/>
        <v>0</v>
      </c>
      <c r="BR22" s="49">
        <f t="shared" si="62"/>
        <v>0</v>
      </c>
      <c r="BS22" s="78">
        <f t="shared" si="63"/>
        <v>0</v>
      </c>
      <c r="BT22" s="49">
        <f t="shared" si="12"/>
        <v>0</v>
      </c>
      <c r="BU22" s="53">
        <f t="shared" si="64"/>
        <v>17</v>
      </c>
      <c r="BV22" s="78">
        <f t="shared" si="65"/>
        <v>0</v>
      </c>
      <c r="BW22" s="49">
        <f t="shared" si="66"/>
        <v>0</v>
      </c>
      <c r="BX22" s="78">
        <f t="shared" si="67"/>
        <v>0</v>
      </c>
      <c r="BY22" s="49">
        <f t="shared" si="13"/>
        <v>0</v>
      </c>
      <c r="BZ22">
        <f t="shared" si="68"/>
        <v>17</v>
      </c>
      <c r="CA22" s="78">
        <f t="shared" si="69"/>
        <v>0</v>
      </c>
      <c r="CB22" s="49">
        <f t="shared" si="70"/>
        <v>0</v>
      </c>
      <c r="CC22" s="78">
        <f t="shared" si="71"/>
        <v>0</v>
      </c>
      <c r="CD22" s="49">
        <f t="shared" si="14"/>
        <v>0</v>
      </c>
      <c r="CE22" s="53">
        <f t="shared" si="72"/>
        <v>17</v>
      </c>
      <c r="CF22" s="78">
        <f t="shared" si="73"/>
        <v>0</v>
      </c>
      <c r="CG22" s="49">
        <f t="shared" si="74"/>
        <v>0</v>
      </c>
      <c r="CH22" s="78">
        <f t="shared" si="75"/>
        <v>0</v>
      </c>
      <c r="CI22" s="49">
        <f t="shared" si="15"/>
        <v>0</v>
      </c>
      <c r="CJ22" s="53">
        <f t="shared" si="76"/>
        <v>17</v>
      </c>
      <c r="CK22" s="78">
        <f t="shared" si="77"/>
        <v>0</v>
      </c>
      <c r="CL22" s="49">
        <f t="shared" si="78"/>
        <v>0</v>
      </c>
      <c r="CM22" s="78">
        <f t="shared" si="79"/>
        <v>0</v>
      </c>
      <c r="CN22" s="49">
        <f t="shared" si="16"/>
        <v>0</v>
      </c>
      <c r="CO22">
        <f t="shared" si="80"/>
        <v>17</v>
      </c>
      <c r="CP22" s="78">
        <f t="shared" si="81"/>
        <v>0</v>
      </c>
      <c r="CQ22" s="49">
        <f t="shared" si="82"/>
        <v>0</v>
      </c>
      <c r="CR22" s="78">
        <f t="shared" si="83"/>
        <v>0</v>
      </c>
      <c r="CS22" s="49">
        <f t="shared" si="17"/>
        <v>0</v>
      </c>
      <c r="CT22">
        <f t="shared" si="84"/>
        <v>17</v>
      </c>
      <c r="CU22" s="78">
        <f t="shared" si="85"/>
        <v>0</v>
      </c>
      <c r="CV22" s="49">
        <f t="shared" si="86"/>
        <v>0</v>
      </c>
      <c r="CW22" s="78">
        <f t="shared" si="87"/>
        <v>0</v>
      </c>
      <c r="CX22" s="49">
        <f t="shared" si="18"/>
        <v>0</v>
      </c>
      <c r="CY22" s="53">
        <f t="shared" si="88"/>
        <v>17</v>
      </c>
      <c r="CZ22" s="78">
        <f t="shared" si="89"/>
        <v>0</v>
      </c>
      <c r="DA22" s="49">
        <f t="shared" si="90"/>
        <v>0</v>
      </c>
      <c r="DB22" s="78">
        <f t="shared" si="91"/>
        <v>0</v>
      </c>
      <c r="DC22" s="49">
        <f t="shared" si="19"/>
        <v>0</v>
      </c>
      <c r="DD22" s="49">
        <f t="shared" si="3"/>
        <v>0</v>
      </c>
      <c r="DE22" s="49">
        <f t="shared" si="107"/>
        <v>-5211131.7957113273</v>
      </c>
      <c r="DF22" s="49">
        <f t="shared" si="108"/>
        <v>0</v>
      </c>
      <c r="DG22" s="49">
        <f t="shared" si="109"/>
        <v>-5211131.7957113273</v>
      </c>
      <c r="DH22" s="78">
        <f t="shared" si="93"/>
        <v>98547463.668658569</v>
      </c>
      <c r="DI22" s="49">
        <f t="shared" si="94"/>
        <v>104595921.07903691</v>
      </c>
      <c r="DJ22" s="53">
        <f t="shared" si="95"/>
        <v>17</v>
      </c>
    </row>
    <row r="23" spans="1:114" x14ac:dyDescent="0.25">
      <c r="A23" s="53"/>
      <c r="B23" s="53"/>
      <c r="C23" s="53"/>
      <c r="G23" s="72">
        <f t="shared" si="4"/>
        <v>18</v>
      </c>
      <c r="H23" s="73">
        <f t="shared" si="0"/>
        <v>0.40191024371612522</v>
      </c>
      <c r="I23" s="73">
        <f t="shared" si="1"/>
        <v>7.5784307689289747</v>
      </c>
      <c r="J23" s="75">
        <f t="shared" si="98"/>
        <v>7.1999999999999998E-3</v>
      </c>
      <c r="K23" s="75">
        <f t="shared" si="96"/>
        <v>1.06E-2</v>
      </c>
      <c r="L23" s="86">
        <f t="shared" si="100"/>
        <v>-1267182361.7287052</v>
      </c>
      <c r="M23" s="86">
        <f t="shared" si="105"/>
        <v>96257173.836916894</v>
      </c>
      <c r="N23" s="86">
        <f t="shared" si="101"/>
        <v>-9289058.24113895</v>
      </c>
      <c r="O23" s="86">
        <f t="shared" si="21"/>
        <v>11631072.856045021</v>
      </c>
      <c r="P23" s="86">
        <f t="shared" si="102"/>
        <v>183586895.53963524</v>
      </c>
      <c r="Q23" s="86">
        <f t="shared" si="103"/>
        <v>-87329721.702718347</v>
      </c>
      <c r="R23" s="86">
        <f t="shared" si="104"/>
        <v>1526831.6016904556</v>
      </c>
      <c r="S23" s="86">
        <f t="shared" si="2"/>
        <v>0</v>
      </c>
      <c r="T23" s="86">
        <f t="shared" si="97"/>
        <v>-2174099.0620426997</v>
      </c>
      <c r="U23" s="87">
        <f t="shared" si="22"/>
        <v>97951920.991470724</v>
      </c>
      <c r="W23" s="53">
        <f t="shared" si="23"/>
        <v>18</v>
      </c>
      <c r="X23" s="78">
        <f t="shared" si="24"/>
        <v>0</v>
      </c>
      <c r="Y23" s="49">
        <f t="shared" si="25"/>
        <v>0</v>
      </c>
      <c r="Z23" s="78">
        <f t="shared" si="26"/>
        <v>0</v>
      </c>
      <c r="AA23" s="78">
        <f t="shared" si="27"/>
        <v>0</v>
      </c>
      <c r="AB23" s="53">
        <f t="shared" si="28"/>
        <v>18</v>
      </c>
      <c r="AC23" s="78">
        <f t="shared" si="29"/>
        <v>0</v>
      </c>
      <c r="AD23" s="49">
        <f t="shared" si="30"/>
        <v>0</v>
      </c>
      <c r="AE23" s="78">
        <f t="shared" si="31"/>
        <v>0</v>
      </c>
      <c r="AF23" s="49">
        <f t="shared" si="32"/>
        <v>0</v>
      </c>
      <c r="AG23" s="53">
        <f t="shared" si="33"/>
        <v>18</v>
      </c>
      <c r="AH23" s="78">
        <f t="shared" si="106"/>
        <v>0</v>
      </c>
      <c r="AI23" s="49">
        <f t="shared" si="35"/>
        <v>0</v>
      </c>
      <c r="AJ23" s="78">
        <f t="shared" si="36"/>
        <v>0</v>
      </c>
      <c r="AK23" s="49">
        <f t="shared" si="5"/>
        <v>0</v>
      </c>
      <c r="AL23" s="53">
        <f t="shared" si="37"/>
        <v>18</v>
      </c>
      <c r="AM23" s="78">
        <f t="shared" si="38"/>
        <v>0</v>
      </c>
      <c r="AN23" s="49">
        <f t="shared" si="39"/>
        <v>0</v>
      </c>
      <c r="AO23" s="78">
        <f t="shared" si="40"/>
        <v>0</v>
      </c>
      <c r="AP23" s="49">
        <f t="shared" si="6"/>
        <v>0</v>
      </c>
      <c r="AQ23" s="53">
        <f t="shared" si="41"/>
        <v>18</v>
      </c>
      <c r="AR23" s="78">
        <f t="shared" si="42"/>
        <v>0</v>
      </c>
      <c r="AS23" s="49">
        <f t="shared" si="43"/>
        <v>0</v>
      </c>
      <c r="AT23" s="78">
        <f t="shared" si="44"/>
        <v>0</v>
      </c>
      <c r="AU23" s="49">
        <f t="shared" si="7"/>
        <v>0</v>
      </c>
      <c r="AV23" s="53">
        <f t="shared" si="45"/>
        <v>18</v>
      </c>
      <c r="AW23" s="77">
        <f t="shared" si="46"/>
        <v>-1267182361.7287052</v>
      </c>
      <c r="AX23" s="49">
        <f t="shared" si="47"/>
        <v>-6048457.4103783378</v>
      </c>
      <c r="AY23" s="49">
        <v>0</v>
      </c>
      <c r="AZ23" s="49">
        <f t="shared" si="8"/>
        <v>-6048457.4103783378</v>
      </c>
      <c r="BA23" s="53">
        <f t="shared" si="48"/>
        <v>18</v>
      </c>
      <c r="BB23" s="78">
        <f t="shared" si="49"/>
        <v>0</v>
      </c>
      <c r="BC23" s="49">
        <f t="shared" si="50"/>
        <v>0</v>
      </c>
      <c r="BD23" s="78">
        <f t="shared" si="51"/>
        <v>0</v>
      </c>
      <c r="BE23" s="49">
        <f t="shared" si="9"/>
        <v>0</v>
      </c>
      <c r="BF23" s="53">
        <f t="shared" si="52"/>
        <v>18</v>
      </c>
      <c r="BG23" s="78">
        <f t="shared" si="53"/>
        <v>0</v>
      </c>
      <c r="BH23" s="49">
        <f t="shared" si="54"/>
        <v>0</v>
      </c>
      <c r="BI23" s="78">
        <f t="shared" si="55"/>
        <v>0</v>
      </c>
      <c r="BJ23" s="49">
        <f t="shared" si="10"/>
        <v>0</v>
      </c>
      <c r="BK23" s="53">
        <f t="shared" si="56"/>
        <v>18</v>
      </c>
      <c r="BL23" s="78">
        <f t="shared" si="57"/>
        <v>0</v>
      </c>
      <c r="BM23" s="49">
        <f t="shared" si="58"/>
        <v>0</v>
      </c>
      <c r="BN23" s="78">
        <f t="shared" si="59"/>
        <v>0</v>
      </c>
      <c r="BO23" s="49">
        <f t="shared" si="11"/>
        <v>0</v>
      </c>
      <c r="BP23" s="53">
        <f t="shared" si="60"/>
        <v>18</v>
      </c>
      <c r="BQ23" s="78">
        <f t="shared" si="61"/>
        <v>0</v>
      </c>
      <c r="BR23" s="49">
        <f t="shared" si="62"/>
        <v>0</v>
      </c>
      <c r="BS23" s="78">
        <f t="shared" si="63"/>
        <v>0</v>
      </c>
      <c r="BT23" s="49">
        <f t="shared" si="12"/>
        <v>0</v>
      </c>
      <c r="BU23" s="53">
        <f t="shared" si="64"/>
        <v>18</v>
      </c>
      <c r="BV23" s="78">
        <f t="shared" si="65"/>
        <v>0</v>
      </c>
      <c r="BW23" s="49">
        <f t="shared" si="66"/>
        <v>0</v>
      </c>
      <c r="BX23" s="78">
        <f t="shared" si="67"/>
        <v>0</v>
      </c>
      <c r="BY23" s="49">
        <f t="shared" si="13"/>
        <v>0</v>
      </c>
      <c r="BZ23">
        <f t="shared" si="68"/>
        <v>18</v>
      </c>
      <c r="CA23" s="78">
        <f t="shared" si="69"/>
        <v>0</v>
      </c>
      <c r="CB23" s="49">
        <f t="shared" si="70"/>
        <v>0</v>
      </c>
      <c r="CC23" s="78">
        <f t="shared" si="71"/>
        <v>0</v>
      </c>
      <c r="CD23" s="49">
        <f t="shared" si="14"/>
        <v>0</v>
      </c>
      <c r="CE23" s="53">
        <f t="shared" si="72"/>
        <v>18</v>
      </c>
      <c r="CF23" s="78">
        <f t="shared" si="73"/>
        <v>0</v>
      </c>
      <c r="CG23" s="49">
        <f t="shared" si="74"/>
        <v>0</v>
      </c>
      <c r="CH23" s="78">
        <f t="shared" si="75"/>
        <v>0</v>
      </c>
      <c r="CI23" s="49">
        <f t="shared" si="15"/>
        <v>0</v>
      </c>
      <c r="CJ23" s="53">
        <f t="shared" si="76"/>
        <v>18</v>
      </c>
      <c r="CK23" s="78">
        <f t="shared" si="77"/>
        <v>0</v>
      </c>
      <c r="CL23" s="49">
        <f t="shared" si="78"/>
        <v>0</v>
      </c>
      <c r="CM23" s="78">
        <f t="shared" si="79"/>
        <v>0</v>
      </c>
      <c r="CN23" s="49">
        <f t="shared" si="16"/>
        <v>0</v>
      </c>
      <c r="CO23">
        <f t="shared" si="80"/>
        <v>18</v>
      </c>
      <c r="CP23" s="78">
        <f t="shared" si="81"/>
        <v>0</v>
      </c>
      <c r="CQ23" s="49">
        <f t="shared" si="82"/>
        <v>0</v>
      </c>
      <c r="CR23" s="78">
        <f t="shared" si="83"/>
        <v>0</v>
      </c>
      <c r="CS23" s="49">
        <f t="shared" si="17"/>
        <v>0</v>
      </c>
      <c r="CT23">
        <f t="shared" si="84"/>
        <v>18</v>
      </c>
      <c r="CU23" s="78">
        <f t="shared" si="85"/>
        <v>0</v>
      </c>
      <c r="CV23" s="49">
        <f t="shared" si="86"/>
        <v>0</v>
      </c>
      <c r="CW23" s="78">
        <f t="shared" si="87"/>
        <v>0</v>
      </c>
      <c r="CX23" s="49">
        <f t="shared" si="18"/>
        <v>0</v>
      </c>
      <c r="CY23" s="53">
        <f t="shared" si="88"/>
        <v>18</v>
      </c>
      <c r="CZ23" s="78">
        <f t="shared" si="89"/>
        <v>0</v>
      </c>
      <c r="DA23" s="49">
        <f t="shared" si="90"/>
        <v>0</v>
      </c>
      <c r="DB23" s="78">
        <f t="shared" si="91"/>
        <v>0</v>
      </c>
      <c r="DC23" s="49">
        <f t="shared" si="19"/>
        <v>0</v>
      </c>
      <c r="DD23" s="49">
        <f t="shared" si="3"/>
        <v>0</v>
      </c>
      <c r="DE23" s="49">
        <f t="shared" si="107"/>
        <v>-6048457.4103783378</v>
      </c>
      <c r="DF23" s="49">
        <f t="shared" si="108"/>
        <v>0</v>
      </c>
      <c r="DG23" s="49">
        <f t="shared" si="109"/>
        <v>-6048457.4103783378</v>
      </c>
      <c r="DH23" s="78">
        <f t="shared" si="93"/>
        <v>97073959.612639964</v>
      </c>
      <c r="DI23" s="49">
        <f t="shared" si="94"/>
        <v>104000378.40184906</v>
      </c>
      <c r="DJ23" s="53">
        <f t="shared" si="95"/>
        <v>18</v>
      </c>
    </row>
    <row r="24" spans="1:114" x14ac:dyDescent="0.25">
      <c r="A24" s="47" t="s">
        <v>55</v>
      </c>
      <c r="B24" s="53"/>
      <c r="C24" s="51">
        <v>19967220</v>
      </c>
      <c r="G24" s="72">
        <f t="shared" si="4"/>
        <v>19</v>
      </c>
      <c r="H24" s="73">
        <f t="shared" si="0"/>
        <v>0.43362900015020184</v>
      </c>
      <c r="I24" s="73">
        <f t="shared" si="1"/>
        <v>7.1765205252128492</v>
      </c>
      <c r="J24" s="75">
        <f t="shared" si="98"/>
        <v>7.1999999999999998E-3</v>
      </c>
      <c r="K24" s="75">
        <f t="shared" si="96"/>
        <v>1.06E-2</v>
      </c>
      <c r="L24" s="86">
        <f t="shared" si="100"/>
        <v>-1435713356.8794649</v>
      </c>
      <c r="M24" s="86">
        <f t="shared" si="105"/>
        <v>94543796.142619774</v>
      </c>
      <c r="N24" s="86">
        <f t="shared" si="101"/>
        <v>-10524471.766984468</v>
      </c>
      <c r="O24" s="86">
        <f t="shared" si="21"/>
        <v>13320573.633594239</v>
      </c>
      <c r="P24" s="86">
        <f t="shared" si="102"/>
        <v>194549828.13024917</v>
      </c>
      <c r="Q24" s="86">
        <f t="shared" si="103"/>
        <v>-100006031.98762941</v>
      </c>
      <c r="R24" s="86">
        <f t="shared" si="104"/>
        <v>1748458.2227132672</v>
      </c>
      <c r="S24" s="86">
        <f t="shared" si="2"/>
        <v>0</v>
      </c>
      <c r="T24" s="86">
        <f t="shared" si="97"/>
        <v>-2523723.3555569388</v>
      </c>
      <c r="U24" s="87">
        <f t="shared" si="22"/>
        <v>96564632.876385868</v>
      </c>
      <c r="W24" s="53">
        <f t="shared" si="23"/>
        <v>19</v>
      </c>
      <c r="X24" s="78">
        <f t="shared" si="24"/>
        <v>0</v>
      </c>
      <c r="Y24" s="49">
        <f t="shared" si="25"/>
        <v>0</v>
      </c>
      <c r="Z24" s="78">
        <f t="shared" si="26"/>
        <v>0</v>
      </c>
      <c r="AA24" s="78">
        <f t="shared" si="27"/>
        <v>0</v>
      </c>
      <c r="AB24" s="53">
        <f t="shared" si="28"/>
        <v>19</v>
      </c>
      <c r="AC24" s="78">
        <f t="shared" si="29"/>
        <v>0</v>
      </c>
      <c r="AD24" s="49">
        <f t="shared" si="30"/>
        <v>0</v>
      </c>
      <c r="AE24" s="78">
        <f t="shared" si="31"/>
        <v>0</v>
      </c>
      <c r="AF24" s="49">
        <f t="shared" si="32"/>
        <v>0</v>
      </c>
      <c r="AG24" s="53">
        <f t="shared" si="33"/>
        <v>19</v>
      </c>
      <c r="AH24" s="78">
        <f t="shared" si="106"/>
        <v>0</v>
      </c>
      <c r="AI24" s="49">
        <f t="shared" si="35"/>
        <v>0</v>
      </c>
      <c r="AJ24" s="78">
        <f t="shared" si="36"/>
        <v>0</v>
      </c>
      <c r="AK24" s="49">
        <f t="shared" si="5"/>
        <v>0</v>
      </c>
      <c r="AL24" s="53">
        <f t="shared" si="37"/>
        <v>19</v>
      </c>
      <c r="AM24" s="78">
        <f t="shared" si="38"/>
        <v>0</v>
      </c>
      <c r="AN24" s="49">
        <f t="shared" si="39"/>
        <v>0</v>
      </c>
      <c r="AO24" s="78">
        <f t="shared" si="40"/>
        <v>0</v>
      </c>
      <c r="AP24" s="49">
        <f t="shared" si="6"/>
        <v>0</v>
      </c>
      <c r="AQ24" s="53">
        <f t="shared" si="41"/>
        <v>19</v>
      </c>
      <c r="AR24" s="78">
        <f t="shared" si="42"/>
        <v>0</v>
      </c>
      <c r="AS24" s="49">
        <f t="shared" si="43"/>
        <v>0</v>
      </c>
      <c r="AT24" s="78">
        <f t="shared" si="44"/>
        <v>0</v>
      </c>
      <c r="AU24" s="49">
        <f t="shared" si="7"/>
        <v>0</v>
      </c>
      <c r="AV24" s="53">
        <f t="shared" si="45"/>
        <v>19</v>
      </c>
      <c r="AW24" s="77">
        <f t="shared" si="46"/>
        <v>-1435713356.8794649</v>
      </c>
      <c r="AX24" s="49">
        <f t="shared" si="47"/>
        <v>-6926418.7892091032</v>
      </c>
      <c r="AY24" s="49">
        <v>0</v>
      </c>
      <c r="AZ24" s="49">
        <f t="shared" si="8"/>
        <v>-6926418.7892091032</v>
      </c>
      <c r="BA24" s="53">
        <f t="shared" si="48"/>
        <v>19</v>
      </c>
      <c r="BB24" s="78">
        <f t="shared" si="49"/>
        <v>0</v>
      </c>
      <c r="BC24" s="49">
        <f t="shared" si="50"/>
        <v>0</v>
      </c>
      <c r="BD24" s="78">
        <f t="shared" si="51"/>
        <v>0</v>
      </c>
      <c r="BE24" s="49">
        <f t="shared" si="9"/>
        <v>0</v>
      </c>
      <c r="BF24" s="53">
        <f t="shared" si="52"/>
        <v>19</v>
      </c>
      <c r="BG24" s="78">
        <f t="shared" si="53"/>
        <v>0</v>
      </c>
      <c r="BH24" s="49">
        <f t="shared" si="54"/>
        <v>0</v>
      </c>
      <c r="BI24" s="78">
        <f t="shared" si="55"/>
        <v>0</v>
      </c>
      <c r="BJ24" s="49">
        <f t="shared" si="10"/>
        <v>0</v>
      </c>
      <c r="BK24" s="53">
        <f t="shared" si="56"/>
        <v>19</v>
      </c>
      <c r="BL24" s="78">
        <f t="shared" si="57"/>
        <v>0</v>
      </c>
      <c r="BM24" s="49">
        <f t="shared" si="58"/>
        <v>0</v>
      </c>
      <c r="BN24" s="78">
        <f t="shared" si="59"/>
        <v>0</v>
      </c>
      <c r="BO24" s="49">
        <f t="shared" si="11"/>
        <v>0</v>
      </c>
      <c r="BP24" s="53">
        <f t="shared" si="60"/>
        <v>19</v>
      </c>
      <c r="BQ24" s="78">
        <f t="shared" si="61"/>
        <v>0</v>
      </c>
      <c r="BR24" s="49">
        <f t="shared" si="62"/>
        <v>0</v>
      </c>
      <c r="BS24" s="78">
        <f t="shared" si="63"/>
        <v>0</v>
      </c>
      <c r="BT24" s="49">
        <f t="shared" si="12"/>
        <v>0</v>
      </c>
      <c r="BU24" s="53">
        <f t="shared" si="64"/>
        <v>19</v>
      </c>
      <c r="BV24" s="78">
        <f t="shared" si="65"/>
        <v>0</v>
      </c>
      <c r="BW24" s="49">
        <f t="shared" si="66"/>
        <v>0</v>
      </c>
      <c r="BX24" s="78">
        <f t="shared" si="67"/>
        <v>0</v>
      </c>
      <c r="BY24" s="49">
        <f t="shared" si="13"/>
        <v>0</v>
      </c>
      <c r="BZ24">
        <f t="shared" si="68"/>
        <v>19</v>
      </c>
      <c r="CA24" s="78">
        <f t="shared" si="69"/>
        <v>0</v>
      </c>
      <c r="CB24" s="49">
        <f t="shared" si="70"/>
        <v>0</v>
      </c>
      <c r="CC24" s="78">
        <f t="shared" si="71"/>
        <v>0</v>
      </c>
      <c r="CD24" s="49">
        <f t="shared" si="14"/>
        <v>0</v>
      </c>
      <c r="CE24" s="53">
        <f t="shared" si="72"/>
        <v>19</v>
      </c>
      <c r="CF24" s="78">
        <f t="shared" si="73"/>
        <v>0</v>
      </c>
      <c r="CG24" s="49">
        <f t="shared" si="74"/>
        <v>0</v>
      </c>
      <c r="CH24" s="78">
        <f t="shared" si="75"/>
        <v>0</v>
      </c>
      <c r="CI24" s="49">
        <f t="shared" si="15"/>
        <v>0</v>
      </c>
      <c r="CJ24" s="53">
        <f t="shared" si="76"/>
        <v>19</v>
      </c>
      <c r="CK24" s="78">
        <f t="shared" si="77"/>
        <v>0</v>
      </c>
      <c r="CL24" s="49">
        <f t="shared" si="78"/>
        <v>0</v>
      </c>
      <c r="CM24" s="78">
        <f t="shared" si="79"/>
        <v>0</v>
      </c>
      <c r="CN24" s="49">
        <f t="shared" si="16"/>
        <v>0</v>
      </c>
      <c r="CO24">
        <f t="shared" si="80"/>
        <v>19</v>
      </c>
      <c r="CP24" s="78">
        <f t="shared" si="81"/>
        <v>0</v>
      </c>
      <c r="CQ24" s="49">
        <f t="shared" si="82"/>
        <v>0</v>
      </c>
      <c r="CR24" s="78">
        <f t="shared" si="83"/>
        <v>0</v>
      </c>
      <c r="CS24" s="49">
        <f t="shared" si="17"/>
        <v>0</v>
      </c>
      <c r="CT24">
        <f t="shared" si="84"/>
        <v>19</v>
      </c>
      <c r="CU24" s="78">
        <f t="shared" si="85"/>
        <v>0</v>
      </c>
      <c r="CV24" s="49">
        <f t="shared" si="86"/>
        <v>0</v>
      </c>
      <c r="CW24" s="78">
        <f t="shared" si="87"/>
        <v>0</v>
      </c>
      <c r="CX24" s="49">
        <f t="shared" si="18"/>
        <v>0</v>
      </c>
      <c r="CY24" s="53">
        <f t="shared" si="88"/>
        <v>19</v>
      </c>
      <c r="CZ24" s="78">
        <f t="shared" si="89"/>
        <v>0</v>
      </c>
      <c r="DA24" s="49">
        <f t="shared" si="90"/>
        <v>0</v>
      </c>
      <c r="DB24" s="78">
        <f t="shared" si="91"/>
        <v>0</v>
      </c>
      <c r="DC24" s="49">
        <f t="shared" si="19"/>
        <v>0</v>
      </c>
      <c r="DD24" s="49">
        <f t="shared" si="3"/>
        <v>0</v>
      </c>
      <c r="DE24" s="49">
        <f t="shared" si="107"/>
        <v>-6926418.7892091032</v>
      </c>
      <c r="DF24" s="49">
        <f t="shared" si="108"/>
        <v>0</v>
      </c>
      <c r="DG24" s="49">
        <f t="shared" si="109"/>
        <v>-6926418.7892091032</v>
      </c>
      <c r="DH24" s="78">
        <f t="shared" si="93"/>
        <v>95643442.456891805</v>
      </c>
      <c r="DI24" s="49">
        <f t="shared" si="94"/>
        <v>103491051.66559497</v>
      </c>
      <c r="DJ24" s="53">
        <f t="shared" si="95"/>
        <v>19</v>
      </c>
    </row>
    <row r="25" spans="1:114" x14ac:dyDescent="0.25">
      <c r="A25" s="47" t="s">
        <v>56</v>
      </c>
      <c r="B25" s="53"/>
      <c r="C25" s="50">
        <v>7.1480000000000002E-2</v>
      </c>
      <c r="G25" s="72">
        <f t="shared" si="4"/>
        <v>20</v>
      </c>
      <c r="H25" s="73">
        <f t="shared" si="0"/>
        <v>0.46785100084205583</v>
      </c>
      <c r="I25" s="73">
        <f t="shared" si="1"/>
        <v>6.7428915250626478</v>
      </c>
      <c r="J25" s="75">
        <f t="shared" si="98"/>
        <v>7.1999999999999998E-3</v>
      </c>
      <c r="K25" s="75">
        <f t="shared" si="96"/>
        <v>1.06E-2</v>
      </c>
      <c r="L25" s="86">
        <f t="shared" si="100"/>
        <v>-1612655293.8416266</v>
      </c>
      <c r="M25" s="86">
        <f t="shared" si="105"/>
        <v>92860916.571281135</v>
      </c>
      <c r="N25" s="86">
        <f t="shared" si="101"/>
        <v>-11821541.55534485</v>
      </c>
      <c r="O25" s="86">
        <f t="shared" si="21"/>
        <v>15093253.242435673</v>
      </c>
      <c r="P25" s="86">
        <f t="shared" si="102"/>
        <v>206167414.69620854</v>
      </c>
      <c r="Q25" s="86">
        <f t="shared" si="103"/>
        <v>-113306498.12492736</v>
      </c>
      <c r="R25" s="86">
        <f t="shared" si="104"/>
        <v>1980997.2898222853</v>
      </c>
      <c r="S25" s="86">
        <f t="shared" si="2"/>
        <v>0</v>
      </c>
      <c r="T25" s="86">
        <f t="shared" si="97"/>
        <v>-2890313.1469119578</v>
      </c>
      <c r="U25" s="87">
        <f t="shared" si="22"/>
        <v>95223312.40128231</v>
      </c>
      <c r="W25" s="53">
        <f t="shared" si="23"/>
        <v>20</v>
      </c>
      <c r="X25" s="78">
        <f t="shared" si="24"/>
        <v>0</v>
      </c>
      <c r="Y25" s="49">
        <f t="shared" si="25"/>
        <v>0</v>
      </c>
      <c r="Z25" s="78">
        <f t="shared" si="26"/>
        <v>0</v>
      </c>
      <c r="AA25" s="78">
        <f t="shared" si="27"/>
        <v>0</v>
      </c>
      <c r="AB25" s="53">
        <f t="shared" si="28"/>
        <v>20</v>
      </c>
      <c r="AC25" s="78">
        <f t="shared" si="29"/>
        <v>0</v>
      </c>
      <c r="AD25" s="49">
        <f t="shared" si="30"/>
        <v>0</v>
      </c>
      <c r="AE25" s="78">
        <f t="shared" si="31"/>
        <v>0</v>
      </c>
      <c r="AF25" s="49">
        <f t="shared" si="32"/>
        <v>0</v>
      </c>
      <c r="AG25" s="53">
        <f t="shared" si="33"/>
        <v>20</v>
      </c>
      <c r="AH25" s="78">
        <f t="shared" si="106"/>
        <v>0</v>
      </c>
      <c r="AI25" s="49">
        <f t="shared" si="35"/>
        <v>0</v>
      </c>
      <c r="AJ25" s="78">
        <f t="shared" si="36"/>
        <v>0</v>
      </c>
      <c r="AK25" s="49">
        <f t="shared" si="5"/>
        <v>0</v>
      </c>
      <c r="AL25" s="53">
        <f t="shared" si="37"/>
        <v>20</v>
      </c>
      <c r="AM25" s="78">
        <f t="shared" si="38"/>
        <v>0</v>
      </c>
      <c r="AN25" s="49">
        <f t="shared" si="39"/>
        <v>0</v>
      </c>
      <c r="AO25" s="78">
        <f t="shared" si="40"/>
        <v>0</v>
      </c>
      <c r="AP25" s="49">
        <f t="shared" si="6"/>
        <v>0</v>
      </c>
      <c r="AQ25" s="53">
        <f t="shared" si="41"/>
        <v>20</v>
      </c>
      <c r="AR25" s="78">
        <f t="shared" si="42"/>
        <v>0</v>
      </c>
      <c r="AS25" s="49">
        <f t="shared" si="43"/>
        <v>0</v>
      </c>
      <c r="AT25" s="78">
        <f t="shared" si="44"/>
        <v>0</v>
      </c>
      <c r="AU25" s="49">
        <f t="shared" si="7"/>
        <v>0</v>
      </c>
      <c r="AV25" s="53">
        <f t="shared" si="45"/>
        <v>20</v>
      </c>
      <c r="AW25" s="77">
        <f t="shared" si="46"/>
        <v>-1612655293.8416266</v>
      </c>
      <c r="AX25" s="49">
        <f t="shared" si="47"/>
        <v>-7847609.2087031556</v>
      </c>
      <c r="AY25" s="49">
        <v>0</v>
      </c>
      <c r="AZ25" s="49">
        <f t="shared" si="8"/>
        <v>-7847609.2087031556</v>
      </c>
      <c r="BA25" s="53">
        <f t="shared" si="48"/>
        <v>20</v>
      </c>
      <c r="BB25" s="78">
        <f t="shared" si="49"/>
        <v>0</v>
      </c>
      <c r="BC25" s="49">
        <f t="shared" si="50"/>
        <v>0</v>
      </c>
      <c r="BD25" s="78">
        <f t="shared" si="51"/>
        <v>0</v>
      </c>
      <c r="BE25" s="49">
        <f t="shared" si="9"/>
        <v>0</v>
      </c>
      <c r="BF25" s="53">
        <f t="shared" si="52"/>
        <v>20</v>
      </c>
      <c r="BG25" s="78">
        <f t="shared" si="53"/>
        <v>0</v>
      </c>
      <c r="BH25" s="49">
        <f t="shared" si="54"/>
        <v>0</v>
      </c>
      <c r="BI25" s="78">
        <f t="shared" si="55"/>
        <v>0</v>
      </c>
      <c r="BJ25" s="49">
        <f t="shared" si="10"/>
        <v>0</v>
      </c>
      <c r="BK25" s="53">
        <f t="shared" si="56"/>
        <v>20</v>
      </c>
      <c r="BL25" s="78">
        <f t="shared" si="57"/>
        <v>0</v>
      </c>
      <c r="BM25" s="49">
        <f t="shared" si="58"/>
        <v>0</v>
      </c>
      <c r="BN25" s="78">
        <f t="shared" si="59"/>
        <v>0</v>
      </c>
      <c r="BO25" s="49">
        <f t="shared" si="11"/>
        <v>0</v>
      </c>
      <c r="BP25" s="53">
        <f t="shared" si="60"/>
        <v>20</v>
      </c>
      <c r="BQ25" s="78">
        <f t="shared" si="61"/>
        <v>0</v>
      </c>
      <c r="BR25" s="49">
        <f t="shared" si="62"/>
        <v>0</v>
      </c>
      <c r="BS25" s="78">
        <f t="shared" si="63"/>
        <v>0</v>
      </c>
      <c r="BT25" s="49">
        <f t="shared" si="12"/>
        <v>0</v>
      </c>
      <c r="BU25" s="53">
        <f t="shared" si="64"/>
        <v>20</v>
      </c>
      <c r="BV25" s="78">
        <f t="shared" si="65"/>
        <v>0</v>
      </c>
      <c r="BW25" s="49">
        <f t="shared" si="66"/>
        <v>0</v>
      </c>
      <c r="BX25" s="78">
        <f t="shared" si="67"/>
        <v>0</v>
      </c>
      <c r="BY25" s="49">
        <f t="shared" si="13"/>
        <v>0</v>
      </c>
      <c r="BZ25">
        <f t="shared" si="68"/>
        <v>20</v>
      </c>
      <c r="CA25" s="78">
        <f t="shared" si="69"/>
        <v>0</v>
      </c>
      <c r="CB25" s="49">
        <f t="shared" si="70"/>
        <v>0</v>
      </c>
      <c r="CC25" s="78">
        <f t="shared" si="71"/>
        <v>0</v>
      </c>
      <c r="CD25" s="49">
        <f t="shared" si="14"/>
        <v>0</v>
      </c>
      <c r="CE25" s="53">
        <f t="shared" si="72"/>
        <v>20</v>
      </c>
      <c r="CF25" s="78">
        <f t="shared" si="73"/>
        <v>0</v>
      </c>
      <c r="CG25" s="49">
        <f t="shared" si="74"/>
        <v>0</v>
      </c>
      <c r="CH25" s="78">
        <f t="shared" si="75"/>
        <v>0</v>
      </c>
      <c r="CI25" s="49">
        <f t="shared" si="15"/>
        <v>0</v>
      </c>
      <c r="CJ25" s="53">
        <f t="shared" si="76"/>
        <v>20</v>
      </c>
      <c r="CK25" s="78">
        <f t="shared" si="77"/>
        <v>0</v>
      </c>
      <c r="CL25" s="49">
        <f t="shared" si="78"/>
        <v>0</v>
      </c>
      <c r="CM25" s="78">
        <f t="shared" si="79"/>
        <v>0</v>
      </c>
      <c r="CN25" s="49">
        <f t="shared" si="16"/>
        <v>0</v>
      </c>
      <c r="CO25">
        <f t="shared" si="80"/>
        <v>20</v>
      </c>
      <c r="CP25" s="78">
        <f t="shared" si="81"/>
        <v>0</v>
      </c>
      <c r="CQ25" s="49">
        <f t="shared" si="82"/>
        <v>0</v>
      </c>
      <c r="CR25" s="78">
        <f t="shared" si="83"/>
        <v>0</v>
      </c>
      <c r="CS25" s="49">
        <f t="shared" si="17"/>
        <v>0</v>
      </c>
      <c r="CT25">
        <f t="shared" si="84"/>
        <v>20</v>
      </c>
      <c r="CU25" s="78">
        <f t="shared" si="85"/>
        <v>0</v>
      </c>
      <c r="CV25" s="49">
        <f t="shared" si="86"/>
        <v>0</v>
      </c>
      <c r="CW25" s="78">
        <f t="shared" si="87"/>
        <v>0</v>
      </c>
      <c r="CX25" s="49">
        <f t="shared" si="18"/>
        <v>0</v>
      </c>
      <c r="CY25" s="53">
        <f t="shared" si="88"/>
        <v>20</v>
      </c>
      <c r="CZ25" s="78">
        <f t="shared" si="89"/>
        <v>0</v>
      </c>
      <c r="DA25" s="49">
        <f t="shared" si="90"/>
        <v>0</v>
      </c>
      <c r="DB25" s="78">
        <f t="shared" si="91"/>
        <v>0</v>
      </c>
      <c r="DC25" s="49">
        <f t="shared" si="19"/>
        <v>0</v>
      </c>
      <c r="DD25" s="49">
        <f t="shared" si="3"/>
        <v>0</v>
      </c>
      <c r="DE25" s="49">
        <f t="shared" si="107"/>
        <v>-7847609.2087031556</v>
      </c>
      <c r="DF25" s="49">
        <f t="shared" si="108"/>
        <v>0</v>
      </c>
      <c r="DG25" s="49">
        <f t="shared" si="109"/>
        <v>-7847609.2087031556</v>
      </c>
      <c r="DH25" s="78">
        <f t="shared" si="93"/>
        <v>94256147.773847133</v>
      </c>
      <c r="DI25" s="49">
        <f t="shared" si="94"/>
        <v>103070921.60998547</v>
      </c>
      <c r="DJ25" s="53">
        <f t="shared" si="95"/>
        <v>20</v>
      </c>
    </row>
    <row r="26" spans="1:114" x14ac:dyDescent="0.25">
      <c r="A26" s="53"/>
      <c r="B26" s="53"/>
      <c r="C26" s="53"/>
      <c r="G26" s="72">
        <f t="shared" si="4"/>
        <v>21</v>
      </c>
      <c r="H26" s="73">
        <f t="shared" si="0"/>
        <v>0.50477380182851095</v>
      </c>
      <c r="I26" s="73">
        <f t="shared" si="1"/>
        <v>6.2750405242205902</v>
      </c>
      <c r="J26" s="75">
        <f t="shared" si="98"/>
        <v>7.1999999999999998E-3</v>
      </c>
      <c r="K26" s="75">
        <f t="shared" si="96"/>
        <v>1.06E-2</v>
      </c>
      <c r="L26" s="86">
        <f t="shared" si="100"/>
        <v>-1798539855.9423151</v>
      </c>
      <c r="M26" s="86">
        <f t="shared" si="105"/>
        <v>91207992.25631234</v>
      </c>
      <c r="N26" s="86">
        <f t="shared" si="101"/>
        <v>-13184165.101593025</v>
      </c>
      <c r="O26" s="86">
        <f t="shared" si="21"/>
        <v>16954393.964644358</v>
      </c>
      <c r="P26" s="86">
        <f t="shared" si="102"/>
        <v>218478748.04629353</v>
      </c>
      <c r="Q26" s="86">
        <f t="shared" si="103"/>
        <v>-127270755.78998119</v>
      </c>
      <c r="R26" s="86">
        <f t="shared" si="104"/>
        <v>2225141.7744426765</v>
      </c>
      <c r="S26" s="86">
        <f t="shared" si="2"/>
        <v>0</v>
      </c>
      <c r="T26" s="86">
        <f t="shared" si="97"/>
        <v>-3274951.175245476</v>
      </c>
      <c r="U26" s="87">
        <f t="shared" si="22"/>
        <v>93928411.71856086</v>
      </c>
      <c r="W26" s="53">
        <f t="shared" si="23"/>
        <v>21</v>
      </c>
      <c r="X26" s="78">
        <f t="shared" si="24"/>
        <v>0</v>
      </c>
      <c r="Y26" s="49">
        <f t="shared" si="25"/>
        <v>0</v>
      </c>
      <c r="Z26" s="78">
        <f t="shared" si="26"/>
        <v>0</v>
      </c>
      <c r="AA26" s="78">
        <f t="shared" si="27"/>
        <v>0</v>
      </c>
      <c r="AB26" s="53">
        <f t="shared" si="28"/>
        <v>21</v>
      </c>
      <c r="AC26" s="78">
        <f t="shared" si="29"/>
        <v>0</v>
      </c>
      <c r="AD26" s="49">
        <f t="shared" si="30"/>
        <v>0</v>
      </c>
      <c r="AE26" s="78">
        <f t="shared" si="31"/>
        <v>0</v>
      </c>
      <c r="AF26" s="49">
        <f t="shared" si="32"/>
        <v>0</v>
      </c>
      <c r="AG26" s="53">
        <f t="shared" si="33"/>
        <v>21</v>
      </c>
      <c r="AH26" s="78">
        <f t="shared" si="106"/>
        <v>0</v>
      </c>
      <c r="AI26" s="49">
        <f t="shared" si="35"/>
        <v>0</v>
      </c>
      <c r="AJ26" s="78">
        <f t="shared" si="36"/>
        <v>0</v>
      </c>
      <c r="AK26" s="49">
        <f t="shared" si="5"/>
        <v>0</v>
      </c>
      <c r="AL26" s="53">
        <f t="shared" si="37"/>
        <v>21</v>
      </c>
      <c r="AM26" s="78">
        <f t="shared" si="38"/>
        <v>0</v>
      </c>
      <c r="AN26" s="49">
        <f t="shared" si="39"/>
        <v>0</v>
      </c>
      <c r="AO26" s="78">
        <f t="shared" si="40"/>
        <v>0</v>
      </c>
      <c r="AP26" s="49">
        <f t="shared" si="6"/>
        <v>0</v>
      </c>
      <c r="AQ26" s="53">
        <f t="shared" si="41"/>
        <v>21</v>
      </c>
      <c r="AR26" s="78">
        <f t="shared" si="42"/>
        <v>0</v>
      </c>
      <c r="AS26" s="49">
        <f t="shared" si="43"/>
        <v>0</v>
      </c>
      <c r="AT26" s="78">
        <f t="shared" si="44"/>
        <v>0</v>
      </c>
      <c r="AU26" s="49">
        <f t="shared" si="7"/>
        <v>0</v>
      </c>
      <c r="AV26" s="53">
        <f t="shared" si="45"/>
        <v>21</v>
      </c>
      <c r="AW26" s="77">
        <f t="shared" si="46"/>
        <v>-1798539855.9423151</v>
      </c>
      <c r="AX26" s="49">
        <f t="shared" si="47"/>
        <v>-8814773.8361383323</v>
      </c>
      <c r="AY26" s="49">
        <v>0</v>
      </c>
      <c r="AZ26" s="49">
        <f t="shared" si="8"/>
        <v>-8814773.8361383323</v>
      </c>
      <c r="BA26" s="53">
        <f t="shared" si="48"/>
        <v>21</v>
      </c>
      <c r="BB26" s="78">
        <f t="shared" si="49"/>
        <v>0</v>
      </c>
      <c r="BC26" s="49">
        <f t="shared" si="50"/>
        <v>0</v>
      </c>
      <c r="BD26" s="78">
        <f t="shared" si="51"/>
        <v>0</v>
      </c>
      <c r="BE26" s="49">
        <f t="shared" si="9"/>
        <v>0</v>
      </c>
      <c r="BF26" s="53">
        <f t="shared" si="52"/>
        <v>21</v>
      </c>
      <c r="BG26" s="78">
        <f t="shared" si="53"/>
        <v>0</v>
      </c>
      <c r="BH26" s="49">
        <f t="shared" si="54"/>
        <v>0</v>
      </c>
      <c r="BI26" s="78">
        <f t="shared" si="55"/>
        <v>0</v>
      </c>
      <c r="BJ26" s="49">
        <f t="shared" si="10"/>
        <v>0</v>
      </c>
      <c r="BK26" s="53">
        <f t="shared" si="56"/>
        <v>21</v>
      </c>
      <c r="BL26" s="78">
        <f t="shared" si="57"/>
        <v>0</v>
      </c>
      <c r="BM26" s="49">
        <f t="shared" si="58"/>
        <v>0</v>
      </c>
      <c r="BN26" s="78">
        <f t="shared" si="59"/>
        <v>0</v>
      </c>
      <c r="BO26" s="49">
        <f t="shared" si="11"/>
        <v>0</v>
      </c>
      <c r="BP26" s="53">
        <f t="shared" si="60"/>
        <v>21</v>
      </c>
      <c r="BQ26" s="78">
        <f t="shared" si="61"/>
        <v>0</v>
      </c>
      <c r="BR26" s="49">
        <f t="shared" si="62"/>
        <v>0</v>
      </c>
      <c r="BS26" s="78">
        <f t="shared" si="63"/>
        <v>0</v>
      </c>
      <c r="BT26" s="49">
        <f t="shared" si="12"/>
        <v>0</v>
      </c>
      <c r="BU26" s="53">
        <f t="shared" si="64"/>
        <v>21</v>
      </c>
      <c r="BV26" s="78">
        <f t="shared" si="65"/>
        <v>0</v>
      </c>
      <c r="BW26" s="49">
        <f t="shared" si="66"/>
        <v>0</v>
      </c>
      <c r="BX26" s="78">
        <f t="shared" si="67"/>
        <v>0</v>
      </c>
      <c r="BY26" s="49">
        <f t="shared" si="13"/>
        <v>0</v>
      </c>
      <c r="BZ26">
        <f t="shared" si="68"/>
        <v>21</v>
      </c>
      <c r="CA26" s="78">
        <f t="shared" si="69"/>
        <v>0</v>
      </c>
      <c r="CB26" s="49">
        <f t="shared" si="70"/>
        <v>0</v>
      </c>
      <c r="CC26" s="78">
        <f t="shared" si="71"/>
        <v>0</v>
      </c>
      <c r="CD26" s="49">
        <f t="shared" si="14"/>
        <v>0</v>
      </c>
      <c r="CE26" s="53">
        <f t="shared" si="72"/>
        <v>21</v>
      </c>
      <c r="CF26" s="78">
        <f t="shared" si="73"/>
        <v>0</v>
      </c>
      <c r="CG26" s="49">
        <f t="shared" si="74"/>
        <v>0</v>
      </c>
      <c r="CH26" s="78">
        <f t="shared" si="75"/>
        <v>0</v>
      </c>
      <c r="CI26" s="49">
        <f t="shared" si="15"/>
        <v>0</v>
      </c>
      <c r="CJ26" s="53">
        <f t="shared" si="76"/>
        <v>21</v>
      </c>
      <c r="CK26" s="78">
        <f t="shared" si="77"/>
        <v>0</v>
      </c>
      <c r="CL26" s="49">
        <f t="shared" si="78"/>
        <v>0</v>
      </c>
      <c r="CM26" s="78">
        <f t="shared" si="79"/>
        <v>0</v>
      </c>
      <c r="CN26" s="49">
        <f t="shared" si="16"/>
        <v>0</v>
      </c>
      <c r="CO26">
        <f t="shared" si="80"/>
        <v>21</v>
      </c>
      <c r="CP26" s="78">
        <f t="shared" si="81"/>
        <v>0</v>
      </c>
      <c r="CQ26" s="49">
        <f t="shared" si="82"/>
        <v>0</v>
      </c>
      <c r="CR26" s="78">
        <f t="shared" si="83"/>
        <v>0</v>
      </c>
      <c r="CS26" s="49">
        <f t="shared" si="17"/>
        <v>0</v>
      </c>
      <c r="CT26">
        <f t="shared" si="84"/>
        <v>21</v>
      </c>
      <c r="CU26" s="78">
        <f t="shared" si="85"/>
        <v>0</v>
      </c>
      <c r="CV26" s="49">
        <f t="shared" si="86"/>
        <v>0</v>
      </c>
      <c r="CW26" s="78">
        <f t="shared" si="87"/>
        <v>0</v>
      </c>
      <c r="CX26" s="49">
        <f t="shared" si="18"/>
        <v>0</v>
      </c>
      <c r="CY26" s="53">
        <f t="shared" si="88"/>
        <v>21</v>
      </c>
      <c r="CZ26" s="78">
        <f t="shared" si="89"/>
        <v>0</v>
      </c>
      <c r="DA26" s="49">
        <f t="shared" si="90"/>
        <v>0</v>
      </c>
      <c r="DB26" s="78">
        <f t="shared" si="91"/>
        <v>0</v>
      </c>
      <c r="DC26" s="49">
        <f t="shared" si="19"/>
        <v>0</v>
      </c>
      <c r="DD26" s="49">
        <f t="shared" si="3"/>
        <v>0</v>
      </c>
      <c r="DE26" s="49">
        <f t="shared" si="107"/>
        <v>-8814773.8361383323</v>
      </c>
      <c r="DF26" s="49">
        <f t="shared" si="108"/>
        <v>0</v>
      </c>
      <c r="DG26" s="49">
        <f t="shared" si="109"/>
        <v>-8814773.8361383323</v>
      </c>
      <c r="DH26" s="78">
        <f t="shared" si="93"/>
        <v>92912366.702118501</v>
      </c>
      <c r="DI26" s="49">
        <f t="shared" si="94"/>
        <v>102743185.5546992</v>
      </c>
      <c r="DJ26" s="53">
        <f t="shared" si="95"/>
        <v>21</v>
      </c>
    </row>
    <row r="27" spans="1:114" x14ac:dyDescent="0.25">
      <c r="A27" s="47" t="s">
        <v>57</v>
      </c>
      <c r="B27" s="53"/>
      <c r="C27" s="51">
        <v>771179585</v>
      </c>
      <c r="G27" s="72">
        <f t="shared" si="4"/>
        <v>22</v>
      </c>
      <c r="H27" s="73">
        <f t="shared" si="0"/>
        <v>0.54461055026881711</v>
      </c>
      <c r="I27" s="73">
        <f t="shared" si="1"/>
        <v>5.7702667223920789</v>
      </c>
      <c r="J27" s="75">
        <f t="shared" si="98"/>
        <v>7.1999999999999998E-3</v>
      </c>
      <c r="K27" s="75">
        <f t="shared" si="96"/>
        <v>1.06E-2</v>
      </c>
      <c r="L27" s="86">
        <f t="shared" si="100"/>
        <v>-1993929952.385093</v>
      </c>
      <c r="M27" s="86">
        <f t="shared" si="105"/>
        <v>89584489.994149968</v>
      </c>
      <c r="N27" s="86">
        <f t="shared" si="101"/>
        <v>-14616468.801845521</v>
      </c>
      <c r="O27" s="86">
        <f t="shared" si="21"/>
        <v>18909587.903688978</v>
      </c>
      <c r="P27" s="86">
        <f t="shared" si="102"/>
        <v>231525255.42511749</v>
      </c>
      <c r="Q27" s="86">
        <f t="shared" si="103"/>
        <v>-141940765.43096751</v>
      </c>
      <c r="R27" s="86">
        <f t="shared" si="104"/>
        <v>2481625.2932292065</v>
      </c>
      <c r="S27" s="86">
        <f t="shared" si="2"/>
        <v>0</v>
      </c>
      <c r="T27" s="86">
        <f t="shared" si="97"/>
        <v>-3678783.596102077</v>
      </c>
      <c r="U27" s="87">
        <f t="shared" si="22"/>
        <v>92680450.793120563</v>
      </c>
      <c r="W27" s="53">
        <f t="shared" si="23"/>
        <v>22</v>
      </c>
      <c r="X27" s="78">
        <f t="shared" si="24"/>
        <v>0</v>
      </c>
      <c r="Y27" s="49">
        <f t="shared" si="25"/>
        <v>0</v>
      </c>
      <c r="Z27" s="78">
        <f t="shared" si="26"/>
        <v>0</v>
      </c>
      <c r="AA27" s="78">
        <f t="shared" si="27"/>
        <v>0</v>
      </c>
      <c r="AB27" s="53">
        <f t="shared" si="28"/>
        <v>22</v>
      </c>
      <c r="AC27" s="78">
        <f t="shared" si="29"/>
        <v>0</v>
      </c>
      <c r="AD27" s="49">
        <f t="shared" si="30"/>
        <v>0</v>
      </c>
      <c r="AE27" s="78">
        <f t="shared" si="31"/>
        <v>0</v>
      </c>
      <c r="AF27" s="49">
        <f t="shared" si="32"/>
        <v>0</v>
      </c>
      <c r="AG27" s="53">
        <f t="shared" si="33"/>
        <v>22</v>
      </c>
      <c r="AH27" s="78">
        <f t="shared" si="106"/>
        <v>0</v>
      </c>
      <c r="AI27" s="49">
        <f t="shared" si="35"/>
        <v>0</v>
      </c>
      <c r="AJ27" s="78">
        <f t="shared" si="36"/>
        <v>0</v>
      </c>
      <c r="AK27" s="49">
        <f t="shared" si="5"/>
        <v>0</v>
      </c>
      <c r="AL27" s="53">
        <f t="shared" si="37"/>
        <v>22</v>
      </c>
      <c r="AM27" s="78">
        <f t="shared" si="38"/>
        <v>0</v>
      </c>
      <c r="AN27" s="49">
        <f t="shared" si="39"/>
        <v>0</v>
      </c>
      <c r="AO27" s="78">
        <f t="shared" si="40"/>
        <v>0</v>
      </c>
      <c r="AP27" s="49">
        <f t="shared" si="6"/>
        <v>0</v>
      </c>
      <c r="AQ27" s="53">
        <f t="shared" si="41"/>
        <v>22</v>
      </c>
      <c r="AR27" s="78">
        <f t="shared" si="42"/>
        <v>0</v>
      </c>
      <c r="AS27" s="49">
        <f t="shared" si="43"/>
        <v>0</v>
      </c>
      <c r="AT27" s="78">
        <f t="shared" si="44"/>
        <v>0</v>
      </c>
      <c r="AU27" s="49">
        <f t="shared" si="7"/>
        <v>0</v>
      </c>
      <c r="AV27" s="53">
        <f t="shared" si="45"/>
        <v>22</v>
      </c>
      <c r="AW27" s="77">
        <f t="shared" si="46"/>
        <v>-1993929952.385093</v>
      </c>
      <c r="AX27" s="49">
        <f t="shared" si="47"/>
        <v>-9830818.8525806945</v>
      </c>
      <c r="AY27" s="49">
        <v>0</v>
      </c>
      <c r="AZ27" s="49">
        <f t="shared" si="8"/>
        <v>-9830818.8525806945</v>
      </c>
      <c r="BA27" s="53">
        <f t="shared" si="48"/>
        <v>22</v>
      </c>
      <c r="BB27" s="78">
        <f t="shared" si="49"/>
        <v>0</v>
      </c>
      <c r="BC27" s="49">
        <f t="shared" si="50"/>
        <v>0</v>
      </c>
      <c r="BD27" s="78">
        <f t="shared" si="51"/>
        <v>0</v>
      </c>
      <c r="BE27" s="49">
        <f t="shared" si="9"/>
        <v>0</v>
      </c>
      <c r="BF27" s="53">
        <f t="shared" si="52"/>
        <v>22</v>
      </c>
      <c r="BG27" s="78">
        <f t="shared" si="53"/>
        <v>0</v>
      </c>
      <c r="BH27" s="49">
        <f t="shared" si="54"/>
        <v>0</v>
      </c>
      <c r="BI27" s="78">
        <f t="shared" si="55"/>
        <v>0</v>
      </c>
      <c r="BJ27" s="49">
        <f t="shared" si="10"/>
        <v>0</v>
      </c>
      <c r="BK27" s="53">
        <f t="shared" si="56"/>
        <v>22</v>
      </c>
      <c r="BL27" s="78">
        <f t="shared" si="57"/>
        <v>0</v>
      </c>
      <c r="BM27" s="49">
        <f t="shared" si="58"/>
        <v>0</v>
      </c>
      <c r="BN27" s="78">
        <f t="shared" si="59"/>
        <v>0</v>
      </c>
      <c r="BO27" s="49">
        <f t="shared" si="11"/>
        <v>0</v>
      </c>
      <c r="BP27" s="53">
        <f t="shared" si="60"/>
        <v>22</v>
      </c>
      <c r="BQ27" s="78">
        <f t="shared" si="61"/>
        <v>0</v>
      </c>
      <c r="BR27" s="49">
        <f t="shared" si="62"/>
        <v>0</v>
      </c>
      <c r="BS27" s="78">
        <f t="shared" si="63"/>
        <v>0</v>
      </c>
      <c r="BT27" s="49">
        <f t="shared" si="12"/>
        <v>0</v>
      </c>
      <c r="BU27" s="53">
        <f t="shared" si="64"/>
        <v>22</v>
      </c>
      <c r="BV27" s="78">
        <f t="shared" si="65"/>
        <v>0</v>
      </c>
      <c r="BW27" s="49">
        <f t="shared" si="66"/>
        <v>0</v>
      </c>
      <c r="BX27" s="78">
        <f t="shared" si="67"/>
        <v>0</v>
      </c>
      <c r="BY27" s="49">
        <f t="shared" si="13"/>
        <v>0</v>
      </c>
      <c r="BZ27">
        <f t="shared" si="68"/>
        <v>22</v>
      </c>
      <c r="CA27" s="78">
        <f t="shared" si="69"/>
        <v>0</v>
      </c>
      <c r="CB27" s="49">
        <f t="shared" si="70"/>
        <v>0</v>
      </c>
      <c r="CC27" s="78">
        <f t="shared" si="71"/>
        <v>0</v>
      </c>
      <c r="CD27" s="49">
        <f t="shared" si="14"/>
        <v>0</v>
      </c>
      <c r="CE27" s="53">
        <f t="shared" si="72"/>
        <v>22</v>
      </c>
      <c r="CF27" s="78">
        <f t="shared" si="73"/>
        <v>0</v>
      </c>
      <c r="CG27" s="49">
        <f t="shared" si="74"/>
        <v>0</v>
      </c>
      <c r="CH27" s="78">
        <f t="shared" si="75"/>
        <v>0</v>
      </c>
      <c r="CI27" s="49">
        <f t="shared" si="15"/>
        <v>0</v>
      </c>
      <c r="CJ27" s="53">
        <f t="shared" si="76"/>
        <v>22</v>
      </c>
      <c r="CK27" s="78">
        <f t="shared" si="77"/>
        <v>0</v>
      </c>
      <c r="CL27" s="49">
        <f t="shared" si="78"/>
        <v>0</v>
      </c>
      <c r="CM27" s="78">
        <f t="shared" si="79"/>
        <v>0</v>
      </c>
      <c r="CN27" s="49">
        <f t="shared" si="16"/>
        <v>0</v>
      </c>
      <c r="CO27">
        <f t="shared" si="80"/>
        <v>22</v>
      </c>
      <c r="CP27" s="78">
        <f t="shared" si="81"/>
        <v>0</v>
      </c>
      <c r="CQ27" s="49">
        <f t="shared" si="82"/>
        <v>0</v>
      </c>
      <c r="CR27" s="78">
        <f t="shared" si="83"/>
        <v>0</v>
      </c>
      <c r="CS27" s="49">
        <f t="shared" si="17"/>
        <v>0</v>
      </c>
      <c r="CT27">
        <f t="shared" si="84"/>
        <v>22</v>
      </c>
      <c r="CU27" s="78">
        <f t="shared" si="85"/>
        <v>0</v>
      </c>
      <c r="CV27" s="49">
        <f t="shared" si="86"/>
        <v>0</v>
      </c>
      <c r="CW27" s="78">
        <f t="shared" si="87"/>
        <v>0</v>
      </c>
      <c r="CX27" s="49">
        <f t="shared" si="18"/>
        <v>0</v>
      </c>
      <c r="CY27" s="53">
        <f t="shared" si="88"/>
        <v>22</v>
      </c>
      <c r="CZ27" s="78">
        <f t="shared" si="89"/>
        <v>0</v>
      </c>
      <c r="DA27" s="49">
        <f t="shared" si="90"/>
        <v>0</v>
      </c>
      <c r="DB27" s="78">
        <f t="shared" si="91"/>
        <v>0</v>
      </c>
      <c r="DC27" s="49">
        <f t="shared" si="19"/>
        <v>0</v>
      </c>
      <c r="DD27" s="49">
        <f t="shared" si="3"/>
        <v>0</v>
      </c>
      <c r="DE27" s="49">
        <f t="shared" si="107"/>
        <v>-9830818.8525806945</v>
      </c>
      <c r="DF27" s="49">
        <f t="shared" si="108"/>
        <v>0</v>
      </c>
      <c r="DG27" s="49">
        <f t="shared" si="109"/>
        <v>-9830818.8525806945</v>
      </c>
      <c r="DH27" s="78">
        <f t="shared" si="93"/>
        <v>91612448.525964335</v>
      </c>
      <c r="DI27" s="49">
        <f t="shared" si="94"/>
        <v>102511269.64570126</v>
      </c>
      <c r="DJ27" s="53">
        <f t="shared" si="95"/>
        <v>22</v>
      </c>
    </row>
    <row r="28" spans="1:114" x14ac:dyDescent="0.25">
      <c r="A28" s="47" t="s">
        <v>58</v>
      </c>
      <c r="B28" s="53"/>
      <c r="C28" s="50">
        <v>5.4660000000000004E-3</v>
      </c>
      <c r="G28" s="72">
        <f t="shared" si="4"/>
        <v>23</v>
      </c>
      <c r="H28" s="73">
        <f t="shared" si="0"/>
        <v>0.58759121489603217</v>
      </c>
      <c r="I28" s="73">
        <f t="shared" si="1"/>
        <v>5.2256561721232613</v>
      </c>
      <c r="J28" s="75">
        <f t="shared" si="98"/>
        <v>7.1999999999999998E-3</v>
      </c>
      <c r="K28" s="75">
        <f t="shared" si="96"/>
        <v>1.06E-2</v>
      </c>
      <c r="L28" s="86">
        <f t="shared" si="100"/>
        <v>-2199421592.2322459</v>
      </c>
      <c r="M28" s="86">
        <f t="shared" si="105"/>
        <v>87989886.072254092</v>
      </c>
      <c r="N28" s="86">
        <f t="shared" si="101"/>
        <v>-16122821.690156963</v>
      </c>
      <c r="O28" s="86">
        <f t="shared" si="21"/>
        <v>20964755.585366324</v>
      </c>
      <c r="P28" s="86">
        <f t="shared" si="102"/>
        <v>245350837.91448566</v>
      </c>
      <c r="Q28" s="86">
        <f t="shared" si="103"/>
        <v>-157360951.84223154</v>
      </c>
      <c r="R28" s="86">
        <f t="shared" si="104"/>
        <v>2751224.5483009513</v>
      </c>
      <c r="S28" s="86">
        <f t="shared" si="2"/>
        <v>0</v>
      </c>
      <c r="T28" s="86">
        <f t="shared" si="97"/>
        <v>-4103023.7904230799</v>
      </c>
      <c r="U28" s="87">
        <f t="shared" si="22"/>
        <v>91480020.725341365</v>
      </c>
      <c r="W28" s="53">
        <f t="shared" si="23"/>
        <v>23</v>
      </c>
      <c r="X28" s="78">
        <f t="shared" si="24"/>
        <v>0</v>
      </c>
      <c r="Y28" s="49">
        <f t="shared" si="25"/>
        <v>0</v>
      </c>
      <c r="Z28" s="78">
        <f t="shared" si="26"/>
        <v>0</v>
      </c>
      <c r="AA28" s="78">
        <f t="shared" si="27"/>
        <v>0</v>
      </c>
      <c r="AB28" s="53">
        <f t="shared" si="28"/>
        <v>23</v>
      </c>
      <c r="AC28" s="78">
        <f t="shared" si="29"/>
        <v>0</v>
      </c>
      <c r="AD28" s="49">
        <f t="shared" si="30"/>
        <v>0</v>
      </c>
      <c r="AE28" s="78">
        <f t="shared" si="31"/>
        <v>0</v>
      </c>
      <c r="AF28" s="49">
        <f t="shared" si="32"/>
        <v>0</v>
      </c>
      <c r="AG28" s="53">
        <f t="shared" si="33"/>
        <v>23</v>
      </c>
      <c r="AH28" s="78">
        <f t="shared" si="106"/>
        <v>0</v>
      </c>
      <c r="AI28" s="49">
        <f t="shared" si="35"/>
        <v>0</v>
      </c>
      <c r="AJ28" s="78">
        <f t="shared" si="36"/>
        <v>0</v>
      </c>
      <c r="AK28" s="49">
        <f t="shared" si="5"/>
        <v>0</v>
      </c>
      <c r="AL28" s="53">
        <f t="shared" si="37"/>
        <v>23</v>
      </c>
      <c r="AM28" s="78">
        <f t="shared" si="38"/>
        <v>0</v>
      </c>
      <c r="AN28" s="49">
        <f t="shared" si="39"/>
        <v>0</v>
      </c>
      <c r="AO28" s="78">
        <f t="shared" si="40"/>
        <v>0</v>
      </c>
      <c r="AP28" s="49">
        <f t="shared" si="6"/>
        <v>0</v>
      </c>
      <c r="AQ28" s="53">
        <f t="shared" si="41"/>
        <v>23</v>
      </c>
      <c r="AR28" s="78">
        <f t="shared" si="42"/>
        <v>0</v>
      </c>
      <c r="AS28" s="49">
        <f t="shared" si="43"/>
        <v>0</v>
      </c>
      <c r="AT28" s="78">
        <f t="shared" si="44"/>
        <v>0</v>
      </c>
      <c r="AU28" s="49">
        <f t="shared" si="7"/>
        <v>0</v>
      </c>
      <c r="AV28" s="53">
        <f t="shared" si="45"/>
        <v>23</v>
      </c>
      <c r="AW28" s="77">
        <f t="shared" si="46"/>
        <v>-2199421592.2322459</v>
      </c>
      <c r="AX28" s="49">
        <f t="shared" si="47"/>
        <v>-10898821.119736919</v>
      </c>
      <c r="AY28" s="49">
        <v>0</v>
      </c>
      <c r="AZ28" s="49">
        <f t="shared" si="8"/>
        <v>-10898821.119736919</v>
      </c>
      <c r="BA28" s="53">
        <f t="shared" si="48"/>
        <v>23</v>
      </c>
      <c r="BB28" s="78">
        <f t="shared" si="49"/>
        <v>0</v>
      </c>
      <c r="BC28" s="49">
        <f t="shared" si="50"/>
        <v>0</v>
      </c>
      <c r="BD28" s="78">
        <f t="shared" si="51"/>
        <v>0</v>
      </c>
      <c r="BE28" s="49">
        <f t="shared" si="9"/>
        <v>0</v>
      </c>
      <c r="BF28" s="53">
        <f t="shared" si="52"/>
        <v>23</v>
      </c>
      <c r="BG28" s="78">
        <f t="shared" si="53"/>
        <v>0</v>
      </c>
      <c r="BH28" s="49">
        <f t="shared" si="54"/>
        <v>0</v>
      </c>
      <c r="BI28" s="78">
        <f t="shared" si="55"/>
        <v>0</v>
      </c>
      <c r="BJ28" s="49">
        <f t="shared" si="10"/>
        <v>0</v>
      </c>
      <c r="BK28" s="53">
        <f t="shared" si="56"/>
        <v>23</v>
      </c>
      <c r="BL28" s="78">
        <f t="shared" si="57"/>
        <v>0</v>
      </c>
      <c r="BM28" s="49">
        <f t="shared" si="58"/>
        <v>0</v>
      </c>
      <c r="BN28" s="78">
        <f t="shared" si="59"/>
        <v>0</v>
      </c>
      <c r="BO28" s="49">
        <f t="shared" si="11"/>
        <v>0</v>
      </c>
      <c r="BP28" s="53">
        <f t="shared" si="60"/>
        <v>23</v>
      </c>
      <c r="BQ28" s="78">
        <f t="shared" si="61"/>
        <v>0</v>
      </c>
      <c r="BR28" s="49">
        <f t="shared" si="62"/>
        <v>0</v>
      </c>
      <c r="BS28" s="78">
        <f t="shared" si="63"/>
        <v>0</v>
      </c>
      <c r="BT28" s="49">
        <f t="shared" si="12"/>
        <v>0</v>
      </c>
      <c r="BU28" s="53">
        <f t="shared" si="64"/>
        <v>23</v>
      </c>
      <c r="BV28" s="78">
        <f t="shared" si="65"/>
        <v>0</v>
      </c>
      <c r="BW28" s="49">
        <f t="shared" si="66"/>
        <v>0</v>
      </c>
      <c r="BX28" s="78">
        <f t="shared" si="67"/>
        <v>0</v>
      </c>
      <c r="BY28" s="49">
        <f t="shared" si="13"/>
        <v>0</v>
      </c>
      <c r="BZ28">
        <f t="shared" si="68"/>
        <v>23</v>
      </c>
      <c r="CA28" s="78">
        <f t="shared" si="69"/>
        <v>0</v>
      </c>
      <c r="CB28" s="49">
        <f t="shared" si="70"/>
        <v>0</v>
      </c>
      <c r="CC28" s="78">
        <f t="shared" si="71"/>
        <v>0</v>
      </c>
      <c r="CD28" s="49">
        <f t="shared" si="14"/>
        <v>0</v>
      </c>
      <c r="CE28" s="53">
        <f t="shared" si="72"/>
        <v>23</v>
      </c>
      <c r="CF28" s="78">
        <f t="shared" si="73"/>
        <v>0</v>
      </c>
      <c r="CG28" s="49">
        <f t="shared" si="74"/>
        <v>0</v>
      </c>
      <c r="CH28" s="78">
        <f t="shared" si="75"/>
        <v>0</v>
      </c>
      <c r="CI28" s="49">
        <f t="shared" si="15"/>
        <v>0</v>
      </c>
      <c r="CJ28" s="53">
        <f t="shared" si="76"/>
        <v>23</v>
      </c>
      <c r="CK28" s="78">
        <f t="shared" si="77"/>
        <v>0</v>
      </c>
      <c r="CL28" s="49">
        <f t="shared" si="78"/>
        <v>0</v>
      </c>
      <c r="CM28" s="78">
        <f t="shared" si="79"/>
        <v>0</v>
      </c>
      <c r="CN28" s="49">
        <f t="shared" si="16"/>
        <v>0</v>
      </c>
      <c r="CO28">
        <f t="shared" si="80"/>
        <v>23</v>
      </c>
      <c r="CP28" s="78">
        <f t="shared" si="81"/>
        <v>0</v>
      </c>
      <c r="CQ28" s="49">
        <f t="shared" si="82"/>
        <v>0</v>
      </c>
      <c r="CR28" s="78">
        <f t="shared" si="83"/>
        <v>0</v>
      </c>
      <c r="CS28" s="49">
        <f t="shared" si="17"/>
        <v>0</v>
      </c>
      <c r="CT28">
        <f t="shared" si="84"/>
        <v>23</v>
      </c>
      <c r="CU28" s="78">
        <f t="shared" si="85"/>
        <v>0</v>
      </c>
      <c r="CV28" s="49">
        <f t="shared" si="86"/>
        <v>0</v>
      </c>
      <c r="CW28" s="78">
        <f t="shared" si="87"/>
        <v>0</v>
      </c>
      <c r="CX28" s="49">
        <f t="shared" si="18"/>
        <v>0</v>
      </c>
      <c r="CY28" s="53">
        <f t="shared" si="88"/>
        <v>23</v>
      </c>
      <c r="CZ28" s="78">
        <f t="shared" si="89"/>
        <v>0</v>
      </c>
      <c r="DA28" s="49">
        <f t="shared" si="90"/>
        <v>0</v>
      </c>
      <c r="DB28" s="78">
        <f t="shared" si="91"/>
        <v>0</v>
      </c>
      <c r="DC28" s="49">
        <f t="shared" si="19"/>
        <v>0</v>
      </c>
      <c r="DD28" s="49">
        <f t="shared" si="3"/>
        <v>0</v>
      </c>
      <c r="DE28" s="49">
        <f t="shared" si="107"/>
        <v>-10898821.119736919</v>
      </c>
      <c r="DF28" s="49">
        <f t="shared" si="108"/>
        <v>0</v>
      </c>
      <c r="DG28" s="49">
        <f t="shared" si="109"/>
        <v>-10898821.119736919</v>
      </c>
      <c r="DH28" s="78">
        <f t="shared" si="93"/>
        <v>90356803.42193684</v>
      </c>
      <c r="DI28" s="49">
        <f t="shared" si="94"/>
        <v>102378841.84507829</v>
      </c>
      <c r="DJ28" s="53">
        <f t="shared" si="95"/>
        <v>23</v>
      </c>
    </row>
    <row r="29" spans="1:114" x14ac:dyDescent="0.25">
      <c r="A29" s="53"/>
      <c r="B29" s="53"/>
      <c r="C29" s="53"/>
      <c r="G29" s="72">
        <f t="shared" si="4"/>
        <v>24</v>
      </c>
      <c r="H29" s="73">
        <f t="shared" si="0"/>
        <v>0.63396391357562709</v>
      </c>
      <c r="I29" s="73">
        <f t="shared" si="1"/>
        <v>4.6380649572272281</v>
      </c>
      <c r="J29" s="75">
        <f t="shared" si="98"/>
        <v>7.1999999999999998E-3</v>
      </c>
      <c r="K29" s="75">
        <f t="shared" si="96"/>
        <v>1.06E-2</v>
      </c>
      <c r="L29" s="86">
        <f t="shared" si="100"/>
        <v>-2415645870.1264162</v>
      </c>
      <c r="M29" s="86">
        <f t="shared" si="105"/>
        <v>86423666.100167975</v>
      </c>
      <c r="N29" s="86">
        <f t="shared" si="101"/>
        <v>-17707849.994817954</v>
      </c>
      <c r="O29" s="86">
        <f t="shared" si="21"/>
        <v>23126165.667716738</v>
      </c>
      <c r="P29" s="86">
        <f t="shared" si="102"/>
        <v>260002018.1591368</v>
      </c>
      <c r="Q29" s="86">
        <f t="shared" si="103"/>
        <v>-173578352.05896884</v>
      </c>
      <c r="R29" s="86">
        <f t="shared" si="104"/>
        <v>3034761.9129620534</v>
      </c>
      <c r="S29" s="86">
        <f t="shared" si="2"/>
        <v>0</v>
      </c>
      <c r="T29" s="86">
        <f t="shared" si="97"/>
        <v>-4548956.4005983528</v>
      </c>
      <c r="U29" s="87">
        <f t="shared" si="22"/>
        <v>90327787.285430461</v>
      </c>
      <c r="W29" s="53">
        <f t="shared" si="23"/>
        <v>24</v>
      </c>
      <c r="X29" s="78">
        <f t="shared" si="24"/>
        <v>0</v>
      </c>
      <c r="Y29" s="49">
        <f t="shared" si="25"/>
        <v>0</v>
      </c>
      <c r="Z29" s="78">
        <f t="shared" si="26"/>
        <v>0</v>
      </c>
      <c r="AA29" s="78">
        <f t="shared" si="27"/>
        <v>0</v>
      </c>
      <c r="AB29" s="53">
        <f t="shared" si="28"/>
        <v>24</v>
      </c>
      <c r="AC29" s="78">
        <f t="shared" si="29"/>
        <v>0</v>
      </c>
      <c r="AD29" s="49">
        <f t="shared" si="30"/>
        <v>0</v>
      </c>
      <c r="AE29" s="78">
        <f t="shared" si="31"/>
        <v>0</v>
      </c>
      <c r="AF29" s="49">
        <f t="shared" si="32"/>
        <v>0</v>
      </c>
      <c r="AG29" s="53">
        <f t="shared" si="33"/>
        <v>24</v>
      </c>
      <c r="AH29" s="78">
        <f t="shared" si="106"/>
        <v>0</v>
      </c>
      <c r="AI29" s="49">
        <f t="shared" si="35"/>
        <v>0</v>
      </c>
      <c r="AJ29" s="78">
        <f t="shared" si="36"/>
        <v>0</v>
      </c>
      <c r="AK29" s="49">
        <f t="shared" si="5"/>
        <v>0</v>
      </c>
      <c r="AL29" s="53">
        <f t="shared" si="37"/>
        <v>24</v>
      </c>
      <c r="AM29" s="78">
        <f t="shared" si="38"/>
        <v>0</v>
      </c>
      <c r="AN29" s="49">
        <f t="shared" si="39"/>
        <v>0</v>
      </c>
      <c r="AO29" s="78">
        <f t="shared" si="40"/>
        <v>0</v>
      </c>
      <c r="AP29" s="49">
        <f t="shared" si="6"/>
        <v>0</v>
      </c>
      <c r="AQ29" s="53">
        <f t="shared" si="41"/>
        <v>24</v>
      </c>
      <c r="AR29" s="78">
        <f t="shared" si="42"/>
        <v>0</v>
      </c>
      <c r="AS29" s="49">
        <f t="shared" si="43"/>
        <v>0</v>
      </c>
      <c r="AT29" s="78">
        <f t="shared" si="44"/>
        <v>0</v>
      </c>
      <c r="AU29" s="49">
        <f t="shared" si="7"/>
        <v>0</v>
      </c>
      <c r="AV29" s="53">
        <f t="shared" si="45"/>
        <v>24</v>
      </c>
      <c r="AW29" s="77">
        <f t="shared" si="46"/>
        <v>-2415645870.1264162</v>
      </c>
      <c r="AX29" s="49">
        <f t="shared" si="47"/>
        <v>-12022038.423141457</v>
      </c>
      <c r="AY29" s="49">
        <v>0</v>
      </c>
      <c r="AZ29" s="49">
        <f t="shared" si="8"/>
        <v>-12022038.423141457</v>
      </c>
      <c r="BA29" s="53">
        <f t="shared" si="48"/>
        <v>24</v>
      </c>
      <c r="BB29" s="78">
        <f t="shared" si="49"/>
        <v>0</v>
      </c>
      <c r="BC29" s="49">
        <f t="shared" si="50"/>
        <v>0</v>
      </c>
      <c r="BD29" s="78">
        <f t="shared" si="51"/>
        <v>0</v>
      </c>
      <c r="BE29" s="49">
        <f t="shared" si="9"/>
        <v>0</v>
      </c>
      <c r="BF29" s="53">
        <f t="shared" si="52"/>
        <v>24</v>
      </c>
      <c r="BG29" s="78">
        <f t="shared" si="53"/>
        <v>0</v>
      </c>
      <c r="BH29" s="49">
        <f t="shared" si="54"/>
        <v>0</v>
      </c>
      <c r="BI29" s="78">
        <f t="shared" si="55"/>
        <v>0</v>
      </c>
      <c r="BJ29" s="49">
        <f t="shared" si="10"/>
        <v>0</v>
      </c>
      <c r="BK29" s="53">
        <f t="shared" si="56"/>
        <v>24</v>
      </c>
      <c r="BL29" s="78">
        <f t="shared" si="57"/>
        <v>0</v>
      </c>
      <c r="BM29" s="49">
        <f t="shared" si="58"/>
        <v>0</v>
      </c>
      <c r="BN29" s="78">
        <f t="shared" si="59"/>
        <v>0</v>
      </c>
      <c r="BO29" s="49">
        <f t="shared" si="11"/>
        <v>0</v>
      </c>
      <c r="BP29" s="53">
        <f t="shared" si="60"/>
        <v>24</v>
      </c>
      <c r="BQ29" s="78">
        <f t="shared" si="61"/>
        <v>0</v>
      </c>
      <c r="BR29" s="49">
        <f t="shared" si="62"/>
        <v>0</v>
      </c>
      <c r="BS29" s="78">
        <f t="shared" si="63"/>
        <v>0</v>
      </c>
      <c r="BT29" s="49">
        <f t="shared" si="12"/>
        <v>0</v>
      </c>
      <c r="BU29" s="53">
        <f t="shared" si="64"/>
        <v>24</v>
      </c>
      <c r="BV29" s="78">
        <f t="shared" si="65"/>
        <v>0</v>
      </c>
      <c r="BW29" s="49">
        <f t="shared" si="66"/>
        <v>0</v>
      </c>
      <c r="BX29" s="78">
        <f t="shared" si="67"/>
        <v>0</v>
      </c>
      <c r="BY29" s="49">
        <f t="shared" si="13"/>
        <v>0</v>
      </c>
      <c r="BZ29">
        <f t="shared" si="68"/>
        <v>24</v>
      </c>
      <c r="CA29" s="78">
        <f t="shared" si="69"/>
        <v>0</v>
      </c>
      <c r="CB29" s="49">
        <f t="shared" si="70"/>
        <v>0</v>
      </c>
      <c r="CC29" s="78">
        <f t="shared" si="71"/>
        <v>0</v>
      </c>
      <c r="CD29" s="49">
        <f t="shared" si="14"/>
        <v>0</v>
      </c>
      <c r="CE29" s="53">
        <f t="shared" si="72"/>
        <v>24</v>
      </c>
      <c r="CF29" s="78">
        <f t="shared" si="73"/>
        <v>0</v>
      </c>
      <c r="CG29" s="49">
        <f t="shared" si="74"/>
        <v>0</v>
      </c>
      <c r="CH29" s="78">
        <f t="shared" si="75"/>
        <v>0</v>
      </c>
      <c r="CI29" s="49">
        <f t="shared" si="15"/>
        <v>0</v>
      </c>
      <c r="CJ29" s="53">
        <f t="shared" si="76"/>
        <v>24</v>
      </c>
      <c r="CK29" s="78">
        <f t="shared" si="77"/>
        <v>0</v>
      </c>
      <c r="CL29" s="49">
        <f t="shared" si="78"/>
        <v>0</v>
      </c>
      <c r="CM29" s="78">
        <f t="shared" si="79"/>
        <v>0</v>
      </c>
      <c r="CN29" s="49">
        <f t="shared" si="16"/>
        <v>0</v>
      </c>
      <c r="CO29">
        <f t="shared" si="80"/>
        <v>24</v>
      </c>
      <c r="CP29" s="78">
        <f t="shared" si="81"/>
        <v>0</v>
      </c>
      <c r="CQ29" s="49">
        <f t="shared" si="82"/>
        <v>0</v>
      </c>
      <c r="CR29" s="78">
        <f t="shared" si="83"/>
        <v>0</v>
      </c>
      <c r="CS29" s="49">
        <f t="shared" si="17"/>
        <v>0</v>
      </c>
      <c r="CT29">
        <f t="shared" si="84"/>
        <v>24</v>
      </c>
      <c r="CU29" s="78">
        <f t="shared" si="85"/>
        <v>0</v>
      </c>
      <c r="CV29" s="49">
        <f t="shared" si="86"/>
        <v>0</v>
      </c>
      <c r="CW29" s="78">
        <f t="shared" si="87"/>
        <v>0</v>
      </c>
      <c r="CX29" s="49">
        <f t="shared" si="18"/>
        <v>0</v>
      </c>
      <c r="CY29" s="53">
        <f t="shared" si="88"/>
        <v>24</v>
      </c>
      <c r="CZ29" s="78">
        <f t="shared" si="89"/>
        <v>0</v>
      </c>
      <c r="DA29" s="49">
        <f t="shared" si="90"/>
        <v>0</v>
      </c>
      <c r="DB29" s="78">
        <f t="shared" si="91"/>
        <v>0</v>
      </c>
      <c r="DC29" s="49">
        <f t="shared" si="19"/>
        <v>0</v>
      </c>
      <c r="DD29" s="49">
        <f t="shared" si="3"/>
        <v>0</v>
      </c>
      <c r="DE29" s="49">
        <f t="shared" si="107"/>
        <v>-12022038.423141457</v>
      </c>
      <c r="DF29" s="49">
        <f t="shared" si="108"/>
        <v>0</v>
      </c>
      <c r="DG29" s="49">
        <f t="shared" si="109"/>
        <v>-12022038.423141457</v>
      </c>
      <c r="DH29" s="78">
        <f t="shared" si="93"/>
        <v>89145905.382460922</v>
      </c>
      <c r="DI29" s="49">
        <f t="shared" si="94"/>
        <v>102349825.70857191</v>
      </c>
      <c r="DJ29" s="53">
        <f t="shared" si="95"/>
        <v>24</v>
      </c>
    </row>
    <row r="30" spans="1:114" x14ac:dyDescent="0.25">
      <c r="A30" s="47" t="s">
        <v>59</v>
      </c>
      <c r="B30" s="53"/>
      <c r="C30" s="51">
        <v>40999766</v>
      </c>
      <c r="G30" s="72">
        <f t="shared" si="4"/>
        <v>25</v>
      </c>
      <c r="H30" s="73">
        <f t="shared" si="0"/>
        <v>0.68399634563501566</v>
      </c>
      <c r="I30" s="73">
        <f t="shared" si="1"/>
        <v>4.0041010436516</v>
      </c>
      <c r="J30" s="75">
        <f t="shared" si="98"/>
        <v>7.1999999999999998E-3</v>
      </c>
      <c r="K30" s="75">
        <f t="shared" si="96"/>
        <v>1.06E-2</v>
      </c>
      <c r="L30" s="86">
        <f t="shared" si="100"/>
        <v>-2643271070.4270601</v>
      </c>
      <c r="M30" s="86">
        <f t="shared" si="105"/>
        <v>84885324.843584985</v>
      </c>
      <c r="N30" s="86">
        <f t="shared" si="101"/>
        <v>-19376452.562690727</v>
      </c>
      <c r="O30" s="86">
        <f t="shared" si="21"/>
        <v>25400455.826175489</v>
      </c>
      <c r="P30" s="86">
        <f t="shared" si="102"/>
        <v>275528096.91396171</v>
      </c>
      <c r="Q30" s="86">
        <f t="shared" si="103"/>
        <v>-190642772.07037672</v>
      </c>
      <c r="R30" s="86">
        <f t="shared" si="104"/>
        <v>3333108.1716004289</v>
      </c>
      <c r="S30" s="86">
        <f t="shared" si="2"/>
        <v>0</v>
      </c>
      <c r="T30" s="86">
        <f t="shared" si="97"/>
        <v>-5017941.6071460843</v>
      </c>
      <c r="U30" s="87">
        <f t="shared" si="22"/>
        <v>89224494.671524107</v>
      </c>
      <c r="W30" s="53">
        <f t="shared" si="23"/>
        <v>25</v>
      </c>
      <c r="X30" s="78">
        <f t="shared" si="24"/>
        <v>0</v>
      </c>
      <c r="Y30" s="49">
        <f t="shared" si="25"/>
        <v>0</v>
      </c>
      <c r="Z30" s="78">
        <f t="shared" si="26"/>
        <v>0</v>
      </c>
      <c r="AA30" s="78">
        <f t="shared" si="27"/>
        <v>0</v>
      </c>
      <c r="AB30" s="53">
        <f t="shared" si="28"/>
        <v>25</v>
      </c>
      <c r="AC30" s="78">
        <f t="shared" si="29"/>
        <v>0</v>
      </c>
      <c r="AD30" s="49">
        <f t="shared" si="30"/>
        <v>0</v>
      </c>
      <c r="AE30" s="78">
        <f t="shared" si="31"/>
        <v>0</v>
      </c>
      <c r="AF30" s="49">
        <f t="shared" si="32"/>
        <v>0</v>
      </c>
      <c r="AG30" s="53">
        <f t="shared" si="33"/>
        <v>25</v>
      </c>
      <c r="AH30" s="78">
        <f t="shared" si="106"/>
        <v>0</v>
      </c>
      <c r="AI30" s="49">
        <f t="shared" si="35"/>
        <v>0</v>
      </c>
      <c r="AJ30" s="78">
        <f t="shared" si="36"/>
        <v>0</v>
      </c>
      <c r="AK30" s="49">
        <f t="shared" si="5"/>
        <v>0</v>
      </c>
      <c r="AL30" s="53">
        <f t="shared" si="37"/>
        <v>25</v>
      </c>
      <c r="AM30" s="78">
        <f t="shared" si="38"/>
        <v>0</v>
      </c>
      <c r="AN30" s="49">
        <f t="shared" si="39"/>
        <v>0</v>
      </c>
      <c r="AO30" s="78">
        <f t="shared" si="40"/>
        <v>0</v>
      </c>
      <c r="AP30" s="49">
        <f t="shared" si="6"/>
        <v>0</v>
      </c>
      <c r="AQ30" s="53">
        <f t="shared" si="41"/>
        <v>25</v>
      </c>
      <c r="AR30" s="78">
        <f t="shared" si="42"/>
        <v>0</v>
      </c>
      <c r="AS30" s="49">
        <f t="shared" si="43"/>
        <v>0</v>
      </c>
      <c r="AT30" s="78">
        <f t="shared" si="44"/>
        <v>0</v>
      </c>
      <c r="AU30" s="49">
        <f t="shared" si="7"/>
        <v>0</v>
      </c>
      <c r="AV30" s="53">
        <f t="shared" si="45"/>
        <v>25</v>
      </c>
      <c r="AW30" s="77">
        <f t="shared" si="46"/>
        <v>-2643271070.4270601</v>
      </c>
      <c r="AX30" s="49">
        <f t="shared" si="47"/>
        <v>-13203920.326110993</v>
      </c>
      <c r="AY30" s="49">
        <v>0</v>
      </c>
      <c r="AZ30" s="49">
        <f t="shared" si="8"/>
        <v>-13203920.326110993</v>
      </c>
      <c r="BA30" s="53">
        <f t="shared" si="48"/>
        <v>25</v>
      </c>
      <c r="BB30" s="78">
        <f t="shared" si="49"/>
        <v>0</v>
      </c>
      <c r="BC30" s="49">
        <f t="shared" si="50"/>
        <v>0</v>
      </c>
      <c r="BD30" s="78">
        <f t="shared" si="51"/>
        <v>0</v>
      </c>
      <c r="BE30" s="49">
        <f t="shared" si="9"/>
        <v>0</v>
      </c>
      <c r="BF30" s="53">
        <f t="shared" si="52"/>
        <v>25</v>
      </c>
      <c r="BG30" s="78">
        <f t="shared" si="53"/>
        <v>0</v>
      </c>
      <c r="BH30" s="49">
        <f t="shared" si="54"/>
        <v>0</v>
      </c>
      <c r="BI30" s="78">
        <f t="shared" si="55"/>
        <v>0</v>
      </c>
      <c r="BJ30" s="49">
        <f t="shared" si="10"/>
        <v>0</v>
      </c>
      <c r="BK30" s="53">
        <f t="shared" si="56"/>
        <v>25</v>
      </c>
      <c r="BL30" s="78">
        <f t="shared" si="57"/>
        <v>0</v>
      </c>
      <c r="BM30" s="49">
        <f t="shared" si="58"/>
        <v>0</v>
      </c>
      <c r="BN30" s="78">
        <f t="shared" si="59"/>
        <v>0</v>
      </c>
      <c r="BO30" s="49">
        <f t="shared" si="11"/>
        <v>0</v>
      </c>
      <c r="BP30" s="53">
        <f t="shared" si="60"/>
        <v>25</v>
      </c>
      <c r="BQ30" s="78">
        <f t="shared" si="61"/>
        <v>0</v>
      </c>
      <c r="BR30" s="49">
        <f t="shared" si="62"/>
        <v>0</v>
      </c>
      <c r="BS30" s="78">
        <f t="shared" si="63"/>
        <v>0</v>
      </c>
      <c r="BT30" s="49">
        <f t="shared" si="12"/>
        <v>0</v>
      </c>
      <c r="BU30" s="53">
        <f t="shared" si="64"/>
        <v>25</v>
      </c>
      <c r="BV30" s="78">
        <f t="shared" si="65"/>
        <v>0</v>
      </c>
      <c r="BW30" s="49">
        <f t="shared" si="66"/>
        <v>0</v>
      </c>
      <c r="BX30" s="78">
        <f t="shared" si="67"/>
        <v>0</v>
      </c>
      <c r="BY30" s="49">
        <f t="shared" si="13"/>
        <v>0</v>
      </c>
      <c r="BZ30">
        <f t="shared" si="68"/>
        <v>25</v>
      </c>
      <c r="CA30" s="78">
        <f t="shared" si="69"/>
        <v>0</v>
      </c>
      <c r="CB30" s="49">
        <f t="shared" si="70"/>
        <v>0</v>
      </c>
      <c r="CC30" s="78">
        <f t="shared" si="71"/>
        <v>0</v>
      </c>
      <c r="CD30" s="49">
        <f t="shared" si="14"/>
        <v>0</v>
      </c>
      <c r="CE30" s="53">
        <f t="shared" si="72"/>
        <v>25</v>
      </c>
      <c r="CF30" s="78">
        <f t="shared" si="73"/>
        <v>0</v>
      </c>
      <c r="CG30" s="49">
        <f t="shared" si="74"/>
        <v>0</v>
      </c>
      <c r="CH30" s="78">
        <f t="shared" si="75"/>
        <v>0</v>
      </c>
      <c r="CI30" s="49">
        <f t="shared" si="15"/>
        <v>0</v>
      </c>
      <c r="CJ30" s="53">
        <f t="shared" si="76"/>
        <v>25</v>
      </c>
      <c r="CK30" s="78">
        <f t="shared" si="77"/>
        <v>0</v>
      </c>
      <c r="CL30" s="49">
        <f t="shared" si="78"/>
        <v>0</v>
      </c>
      <c r="CM30" s="78">
        <f t="shared" si="79"/>
        <v>0</v>
      </c>
      <c r="CN30" s="49">
        <f t="shared" si="16"/>
        <v>0</v>
      </c>
      <c r="CO30">
        <f t="shared" si="80"/>
        <v>25</v>
      </c>
      <c r="CP30" s="78">
        <f t="shared" si="81"/>
        <v>0</v>
      </c>
      <c r="CQ30" s="49">
        <f t="shared" si="82"/>
        <v>0</v>
      </c>
      <c r="CR30" s="78">
        <f t="shared" si="83"/>
        <v>0</v>
      </c>
      <c r="CS30" s="49">
        <f t="shared" si="17"/>
        <v>0</v>
      </c>
      <c r="CT30">
        <f t="shared" si="84"/>
        <v>25</v>
      </c>
      <c r="CU30" s="78">
        <f t="shared" si="85"/>
        <v>0</v>
      </c>
      <c r="CV30" s="49">
        <f t="shared" si="86"/>
        <v>0</v>
      </c>
      <c r="CW30" s="78">
        <f t="shared" si="87"/>
        <v>0</v>
      </c>
      <c r="CX30" s="49">
        <f t="shared" si="18"/>
        <v>0</v>
      </c>
      <c r="CY30" s="53">
        <f t="shared" si="88"/>
        <v>25</v>
      </c>
      <c r="CZ30" s="78">
        <f t="shared" si="89"/>
        <v>0</v>
      </c>
      <c r="DA30" s="49">
        <f t="shared" si="90"/>
        <v>0</v>
      </c>
      <c r="DB30" s="78">
        <f t="shared" si="91"/>
        <v>0</v>
      </c>
      <c r="DC30" s="49">
        <f t="shared" si="19"/>
        <v>0</v>
      </c>
      <c r="DD30" s="49">
        <f t="shared" si="3"/>
        <v>0</v>
      </c>
      <c r="DE30" s="49">
        <f t="shared" si="107"/>
        <v>-13203920.326110993</v>
      </c>
      <c r="DF30" s="49">
        <f t="shared" si="108"/>
        <v>0</v>
      </c>
      <c r="DG30" s="49">
        <f t="shared" si="109"/>
        <v>-13203920.326110993</v>
      </c>
      <c r="DH30" s="78">
        <f t="shared" si="93"/>
        <v>87980295.326680779</v>
      </c>
      <c r="DI30" s="49">
        <f t="shared" si="94"/>
        <v>102428414.9976351</v>
      </c>
      <c r="DJ30" s="53">
        <f t="shared" si="95"/>
        <v>25</v>
      </c>
    </row>
    <row r="31" spans="1:114" x14ac:dyDescent="0.25">
      <c r="A31" s="47" t="s">
        <v>60</v>
      </c>
      <c r="B31" s="53"/>
      <c r="C31" s="50">
        <v>7.5120000000000006E-2</v>
      </c>
      <c r="G31" s="72">
        <f t="shared" si="4"/>
        <v>26</v>
      </c>
      <c r="H31" s="73">
        <f t="shared" si="0"/>
        <v>0.73797733723253123</v>
      </c>
      <c r="I31" s="73">
        <f t="shared" si="1"/>
        <v>3.3201046980165834</v>
      </c>
      <c r="J31" s="75">
        <f t="shared" si="98"/>
        <v>7.1999999999999998E-3</v>
      </c>
      <c r="K31" s="75">
        <f t="shared" si="96"/>
        <v>1.06E-2</v>
      </c>
      <c r="L31" s="86">
        <f t="shared" si="100"/>
        <v>-2883004896.8358092</v>
      </c>
      <c r="M31" s="86">
        <f t="shared" si="105"/>
        <v>83374366.061369166</v>
      </c>
      <c r="N31" s="86">
        <f t="shared" si="101"/>
        <v>-21133817.203439042</v>
      </c>
      <c r="O31" s="86">
        <f t="shared" si="21"/>
        <v>27794654.884170383</v>
      </c>
      <c r="P31" s="86">
        <f t="shared" si="102"/>
        <v>291981318.93947273</v>
      </c>
      <c r="Q31" s="86">
        <f t="shared" si="103"/>
        <v>-208606952.87810358</v>
      </c>
      <c r="R31" s="86">
        <f t="shared" si="104"/>
        <v>3647185.4229752566</v>
      </c>
      <c r="S31" s="86">
        <f t="shared" si="2"/>
        <v>0</v>
      </c>
      <c r="T31" s="86">
        <f t="shared" si="97"/>
        <v>-5511419.6603965685</v>
      </c>
      <c r="U31" s="87">
        <f t="shared" si="22"/>
        <v>88170969.504679203</v>
      </c>
      <c r="W31" s="53">
        <f t="shared" si="23"/>
        <v>26</v>
      </c>
      <c r="X31" s="78">
        <f t="shared" si="24"/>
        <v>0</v>
      </c>
      <c r="Y31" s="49">
        <f t="shared" si="25"/>
        <v>0</v>
      </c>
      <c r="Z31" s="78">
        <f t="shared" si="26"/>
        <v>0</v>
      </c>
      <c r="AA31" s="78">
        <f t="shared" si="27"/>
        <v>0</v>
      </c>
      <c r="AB31" s="53">
        <f t="shared" si="28"/>
        <v>26</v>
      </c>
      <c r="AC31" s="78">
        <f t="shared" si="29"/>
        <v>0</v>
      </c>
      <c r="AD31" s="49">
        <f t="shared" si="30"/>
        <v>0</v>
      </c>
      <c r="AE31" s="78">
        <f t="shared" si="31"/>
        <v>0</v>
      </c>
      <c r="AF31" s="49">
        <f t="shared" si="32"/>
        <v>0</v>
      </c>
      <c r="AG31" s="53">
        <f t="shared" si="33"/>
        <v>26</v>
      </c>
      <c r="AH31" s="78">
        <f t="shared" si="106"/>
        <v>0</v>
      </c>
      <c r="AI31" s="49">
        <f t="shared" si="35"/>
        <v>0</v>
      </c>
      <c r="AJ31" s="78">
        <f t="shared" si="36"/>
        <v>0</v>
      </c>
      <c r="AK31" s="49">
        <f t="shared" si="5"/>
        <v>0</v>
      </c>
      <c r="AL31" s="53">
        <f t="shared" si="37"/>
        <v>26</v>
      </c>
      <c r="AM31" s="78">
        <f t="shared" si="38"/>
        <v>0</v>
      </c>
      <c r="AN31" s="49">
        <f t="shared" si="39"/>
        <v>0</v>
      </c>
      <c r="AO31" s="78">
        <f t="shared" si="40"/>
        <v>0</v>
      </c>
      <c r="AP31" s="49">
        <f t="shared" si="6"/>
        <v>0</v>
      </c>
      <c r="AQ31" s="53">
        <f t="shared" si="41"/>
        <v>26</v>
      </c>
      <c r="AR31" s="78">
        <f t="shared" si="42"/>
        <v>0</v>
      </c>
      <c r="AS31" s="49">
        <f t="shared" si="43"/>
        <v>0</v>
      </c>
      <c r="AT31" s="78">
        <f t="shared" si="44"/>
        <v>0</v>
      </c>
      <c r="AU31" s="49">
        <f t="shared" si="7"/>
        <v>0</v>
      </c>
      <c r="AV31" s="53">
        <f t="shared" si="45"/>
        <v>26</v>
      </c>
      <c r="AW31" s="77">
        <f t="shared" si="46"/>
        <v>-2883004896.8358092</v>
      </c>
      <c r="AX31" s="49">
        <f t="shared" si="47"/>
        <v>-14448119.670954311</v>
      </c>
      <c r="AY31" s="49">
        <v>0</v>
      </c>
      <c r="AZ31" s="49">
        <f t="shared" si="8"/>
        <v>-14448119.670954311</v>
      </c>
      <c r="BA31" s="53">
        <f t="shared" si="48"/>
        <v>26</v>
      </c>
      <c r="BB31" s="78">
        <f t="shared" si="49"/>
        <v>0</v>
      </c>
      <c r="BC31" s="49">
        <f t="shared" si="50"/>
        <v>0</v>
      </c>
      <c r="BD31" s="78">
        <f t="shared" si="51"/>
        <v>0</v>
      </c>
      <c r="BE31" s="49">
        <f t="shared" si="9"/>
        <v>0</v>
      </c>
      <c r="BF31" s="53">
        <f t="shared" si="52"/>
        <v>26</v>
      </c>
      <c r="BG31" s="78">
        <f t="shared" si="53"/>
        <v>0</v>
      </c>
      <c r="BH31" s="49">
        <f t="shared" si="54"/>
        <v>0</v>
      </c>
      <c r="BI31" s="78">
        <f t="shared" si="55"/>
        <v>0</v>
      </c>
      <c r="BJ31" s="49">
        <f t="shared" si="10"/>
        <v>0</v>
      </c>
      <c r="BK31" s="53">
        <f t="shared" si="56"/>
        <v>26</v>
      </c>
      <c r="BL31" s="78">
        <f t="shared" si="57"/>
        <v>0</v>
      </c>
      <c r="BM31" s="49">
        <f t="shared" si="58"/>
        <v>0</v>
      </c>
      <c r="BN31" s="78">
        <f t="shared" si="59"/>
        <v>0</v>
      </c>
      <c r="BO31" s="49">
        <f t="shared" si="11"/>
        <v>0</v>
      </c>
      <c r="BP31" s="53">
        <f t="shared" si="60"/>
        <v>26</v>
      </c>
      <c r="BQ31" s="78">
        <f t="shared" si="61"/>
        <v>0</v>
      </c>
      <c r="BR31" s="49">
        <f t="shared" si="62"/>
        <v>0</v>
      </c>
      <c r="BS31" s="78">
        <f t="shared" si="63"/>
        <v>0</v>
      </c>
      <c r="BT31" s="49">
        <f t="shared" si="12"/>
        <v>0</v>
      </c>
      <c r="BU31" s="53">
        <f t="shared" si="64"/>
        <v>26</v>
      </c>
      <c r="BV31" s="78">
        <f t="shared" si="65"/>
        <v>0</v>
      </c>
      <c r="BW31" s="49">
        <f t="shared" si="66"/>
        <v>0</v>
      </c>
      <c r="BX31" s="78">
        <f t="shared" si="67"/>
        <v>0</v>
      </c>
      <c r="BY31" s="49">
        <f t="shared" si="13"/>
        <v>0</v>
      </c>
      <c r="BZ31">
        <f t="shared" si="68"/>
        <v>26</v>
      </c>
      <c r="CA31" s="78">
        <f t="shared" si="69"/>
        <v>0</v>
      </c>
      <c r="CB31" s="49">
        <f t="shared" si="70"/>
        <v>0</v>
      </c>
      <c r="CC31" s="78">
        <f t="shared" si="71"/>
        <v>0</v>
      </c>
      <c r="CD31" s="49">
        <f t="shared" si="14"/>
        <v>0</v>
      </c>
      <c r="CE31" s="53">
        <f t="shared" si="72"/>
        <v>26</v>
      </c>
      <c r="CF31" s="78">
        <f t="shared" si="73"/>
        <v>0</v>
      </c>
      <c r="CG31" s="49">
        <f t="shared" si="74"/>
        <v>0</v>
      </c>
      <c r="CH31" s="78">
        <f t="shared" si="75"/>
        <v>0</v>
      </c>
      <c r="CI31" s="49">
        <f t="shared" si="15"/>
        <v>0</v>
      </c>
      <c r="CJ31" s="53">
        <f t="shared" si="76"/>
        <v>26</v>
      </c>
      <c r="CK31" s="78">
        <f t="shared" si="77"/>
        <v>0</v>
      </c>
      <c r="CL31" s="49">
        <f t="shared" si="78"/>
        <v>0</v>
      </c>
      <c r="CM31" s="78">
        <f t="shared" si="79"/>
        <v>0</v>
      </c>
      <c r="CN31" s="49">
        <f t="shared" si="16"/>
        <v>0</v>
      </c>
      <c r="CO31">
        <f t="shared" si="80"/>
        <v>26</v>
      </c>
      <c r="CP31" s="78">
        <f t="shared" si="81"/>
        <v>0</v>
      </c>
      <c r="CQ31" s="49">
        <f t="shared" si="82"/>
        <v>0</v>
      </c>
      <c r="CR31" s="78">
        <f t="shared" si="83"/>
        <v>0</v>
      </c>
      <c r="CS31" s="49">
        <f t="shared" si="17"/>
        <v>0</v>
      </c>
      <c r="CT31">
        <f t="shared" si="84"/>
        <v>26</v>
      </c>
      <c r="CU31" s="78">
        <f t="shared" si="85"/>
        <v>0</v>
      </c>
      <c r="CV31" s="49">
        <f t="shared" si="86"/>
        <v>0</v>
      </c>
      <c r="CW31" s="78">
        <f t="shared" si="87"/>
        <v>0</v>
      </c>
      <c r="CX31" s="49">
        <f t="shared" si="18"/>
        <v>0</v>
      </c>
      <c r="CY31" s="53">
        <f t="shared" si="88"/>
        <v>26</v>
      </c>
      <c r="CZ31" s="78">
        <f t="shared" si="89"/>
        <v>0</v>
      </c>
      <c r="DA31" s="49">
        <f t="shared" si="90"/>
        <v>0</v>
      </c>
      <c r="DB31" s="78">
        <f t="shared" si="91"/>
        <v>0</v>
      </c>
      <c r="DC31" s="49">
        <f t="shared" si="19"/>
        <v>0</v>
      </c>
      <c r="DD31" s="49">
        <f t="shared" si="3"/>
        <v>0</v>
      </c>
      <c r="DE31" s="49">
        <f t="shared" si="107"/>
        <v>-14448119.670954311</v>
      </c>
      <c r="DF31" s="49">
        <f t="shared" si="108"/>
        <v>0</v>
      </c>
      <c r="DG31" s="49">
        <f t="shared" si="109"/>
        <v>-14448119.670954311</v>
      </c>
      <c r="DH31" s="78">
        <f t="shared" si="93"/>
        <v>86860584.409528986</v>
      </c>
      <c r="DI31" s="49">
        <f t="shared" si="94"/>
        <v>102619089.17563352</v>
      </c>
      <c r="DJ31" s="53">
        <f t="shared" si="95"/>
        <v>26</v>
      </c>
    </row>
    <row r="32" spans="1:114" x14ac:dyDescent="0.25">
      <c r="A32" s="53"/>
      <c r="B32" s="53"/>
      <c r="C32" s="53"/>
      <c r="G32" s="72">
        <f t="shared" si="4"/>
        <v>27</v>
      </c>
      <c r="H32" s="73">
        <f t="shared" si="0"/>
        <v>0.79621850868692268</v>
      </c>
      <c r="I32" s="73">
        <f t="shared" si="1"/>
        <v>2.5821273607840509</v>
      </c>
      <c r="J32" s="75">
        <f t="shared" si="98"/>
        <v>7.1999999999999998E-3</v>
      </c>
      <c r="K32" s="75">
        <f t="shared" si="96"/>
        <v>1.06E-2</v>
      </c>
      <c r="L32" s="86">
        <f t="shared" si="100"/>
        <v>-3135596835.007184</v>
      </c>
      <c r="M32" s="86">
        <f t="shared" si="105"/>
        <v>81890302.345476791</v>
      </c>
      <c r="N32" s="86">
        <f t="shared" si="101"/>
        <v>-22985438.008604892</v>
      </c>
      <c r="O32" s="86">
        <f t="shared" si="21"/>
        <v>30316206.263568364</v>
      </c>
      <c r="P32" s="86">
        <f t="shared" si="102"/>
        <v>309417048.8037588</v>
      </c>
      <c r="Q32" s="86">
        <f t="shared" si="103"/>
        <v>-227526746.45828205</v>
      </c>
      <c r="R32" s="86">
        <f t="shared" si="104"/>
        <v>3977970.1566540496</v>
      </c>
      <c r="S32" s="86">
        <f t="shared" si="2"/>
        <v>0</v>
      </c>
      <c r="T32" s="86">
        <f t="shared" si="97"/>
        <v>-6030915.6824143277</v>
      </c>
      <c r="U32" s="87">
        <f t="shared" si="22"/>
        <v>87168125.074679926</v>
      </c>
      <c r="W32" s="53">
        <f t="shared" si="23"/>
        <v>27</v>
      </c>
      <c r="X32" s="78">
        <f t="shared" si="24"/>
        <v>0</v>
      </c>
      <c r="Y32" s="49">
        <f t="shared" si="25"/>
        <v>0</v>
      </c>
      <c r="Z32" s="78">
        <f t="shared" si="26"/>
        <v>0</v>
      </c>
      <c r="AA32" s="78">
        <f t="shared" si="27"/>
        <v>0</v>
      </c>
      <c r="AB32" s="53">
        <f t="shared" si="28"/>
        <v>27</v>
      </c>
      <c r="AC32" s="78">
        <f t="shared" si="29"/>
        <v>0</v>
      </c>
      <c r="AD32" s="49">
        <f t="shared" si="30"/>
        <v>0</v>
      </c>
      <c r="AE32" s="78">
        <f t="shared" si="31"/>
        <v>0</v>
      </c>
      <c r="AF32" s="49">
        <f t="shared" si="32"/>
        <v>0</v>
      </c>
      <c r="AG32" s="53">
        <f t="shared" si="33"/>
        <v>27</v>
      </c>
      <c r="AH32" s="78">
        <f t="shared" si="106"/>
        <v>0</v>
      </c>
      <c r="AI32" s="49">
        <f t="shared" si="35"/>
        <v>0</v>
      </c>
      <c r="AJ32" s="78">
        <f t="shared" si="36"/>
        <v>0</v>
      </c>
      <c r="AK32" s="49">
        <f t="shared" si="5"/>
        <v>0</v>
      </c>
      <c r="AL32" s="53">
        <f t="shared" si="37"/>
        <v>27</v>
      </c>
      <c r="AM32" s="78">
        <f t="shared" si="38"/>
        <v>0</v>
      </c>
      <c r="AN32" s="49">
        <f t="shared" si="39"/>
        <v>0</v>
      </c>
      <c r="AO32" s="78">
        <f t="shared" si="40"/>
        <v>0</v>
      </c>
      <c r="AP32" s="49">
        <f t="shared" si="6"/>
        <v>0</v>
      </c>
      <c r="AQ32" s="53">
        <f t="shared" si="41"/>
        <v>27</v>
      </c>
      <c r="AR32" s="78">
        <f t="shared" si="42"/>
        <v>0</v>
      </c>
      <c r="AS32" s="49">
        <f t="shared" si="43"/>
        <v>0</v>
      </c>
      <c r="AT32" s="78">
        <f t="shared" si="44"/>
        <v>0</v>
      </c>
      <c r="AU32" s="49">
        <f t="shared" si="7"/>
        <v>0</v>
      </c>
      <c r="AV32" s="53">
        <f t="shared" si="45"/>
        <v>27</v>
      </c>
      <c r="AW32" s="77">
        <f t="shared" si="46"/>
        <v>-3135596835.007184</v>
      </c>
      <c r="AX32" s="49">
        <f t="shared" si="47"/>
        <v>-15758504.766104534</v>
      </c>
      <c r="AY32" s="49">
        <v>0</v>
      </c>
      <c r="AZ32" s="49">
        <f t="shared" si="8"/>
        <v>-15758504.766104534</v>
      </c>
      <c r="BA32" s="53">
        <f t="shared" si="48"/>
        <v>27</v>
      </c>
      <c r="BB32" s="78">
        <f t="shared" si="49"/>
        <v>0</v>
      </c>
      <c r="BC32" s="49">
        <f t="shared" si="50"/>
        <v>0</v>
      </c>
      <c r="BD32" s="78">
        <f t="shared" si="51"/>
        <v>0</v>
      </c>
      <c r="BE32" s="49">
        <f t="shared" si="9"/>
        <v>0</v>
      </c>
      <c r="BF32" s="53">
        <f t="shared" si="52"/>
        <v>27</v>
      </c>
      <c r="BG32" s="78">
        <f t="shared" si="53"/>
        <v>0</v>
      </c>
      <c r="BH32" s="49">
        <f t="shared" si="54"/>
        <v>0</v>
      </c>
      <c r="BI32" s="78">
        <f t="shared" si="55"/>
        <v>0</v>
      </c>
      <c r="BJ32" s="49">
        <f t="shared" si="10"/>
        <v>0</v>
      </c>
      <c r="BK32" s="53">
        <f t="shared" si="56"/>
        <v>27</v>
      </c>
      <c r="BL32" s="78">
        <f t="shared" si="57"/>
        <v>0</v>
      </c>
      <c r="BM32" s="49">
        <f t="shared" si="58"/>
        <v>0</v>
      </c>
      <c r="BN32" s="78">
        <f t="shared" si="59"/>
        <v>0</v>
      </c>
      <c r="BO32" s="49">
        <f t="shared" si="11"/>
        <v>0</v>
      </c>
      <c r="BP32" s="53">
        <f t="shared" si="60"/>
        <v>27</v>
      </c>
      <c r="BQ32" s="78">
        <f t="shared" si="61"/>
        <v>0</v>
      </c>
      <c r="BR32" s="49">
        <f t="shared" si="62"/>
        <v>0</v>
      </c>
      <c r="BS32" s="78">
        <f t="shared" si="63"/>
        <v>0</v>
      </c>
      <c r="BT32" s="49">
        <f t="shared" si="12"/>
        <v>0</v>
      </c>
      <c r="BU32" s="53">
        <f t="shared" si="64"/>
        <v>27</v>
      </c>
      <c r="BV32" s="78">
        <f t="shared" si="65"/>
        <v>0</v>
      </c>
      <c r="BW32" s="49">
        <f t="shared" si="66"/>
        <v>0</v>
      </c>
      <c r="BX32" s="78">
        <f t="shared" si="67"/>
        <v>0</v>
      </c>
      <c r="BY32" s="49">
        <f t="shared" si="13"/>
        <v>0</v>
      </c>
      <c r="BZ32">
        <f t="shared" si="68"/>
        <v>27</v>
      </c>
      <c r="CA32" s="78">
        <f t="shared" si="69"/>
        <v>0</v>
      </c>
      <c r="CB32" s="49">
        <f t="shared" si="70"/>
        <v>0</v>
      </c>
      <c r="CC32" s="78">
        <f t="shared" si="71"/>
        <v>0</v>
      </c>
      <c r="CD32" s="49">
        <f t="shared" si="14"/>
        <v>0</v>
      </c>
      <c r="CE32" s="53">
        <f t="shared" si="72"/>
        <v>27</v>
      </c>
      <c r="CF32" s="78">
        <f t="shared" si="73"/>
        <v>0</v>
      </c>
      <c r="CG32" s="49">
        <f t="shared" si="74"/>
        <v>0</v>
      </c>
      <c r="CH32" s="78">
        <f t="shared" si="75"/>
        <v>0</v>
      </c>
      <c r="CI32" s="49">
        <f t="shared" si="15"/>
        <v>0</v>
      </c>
      <c r="CJ32" s="53">
        <f t="shared" si="76"/>
        <v>27</v>
      </c>
      <c r="CK32" s="78">
        <f t="shared" si="77"/>
        <v>0</v>
      </c>
      <c r="CL32" s="49">
        <f t="shared" si="78"/>
        <v>0</v>
      </c>
      <c r="CM32" s="78">
        <f t="shared" si="79"/>
        <v>0</v>
      </c>
      <c r="CN32" s="49">
        <f t="shared" si="16"/>
        <v>0</v>
      </c>
      <c r="CO32">
        <f t="shared" si="80"/>
        <v>27</v>
      </c>
      <c r="CP32" s="78">
        <f t="shared" si="81"/>
        <v>0</v>
      </c>
      <c r="CQ32" s="49">
        <f t="shared" si="82"/>
        <v>0</v>
      </c>
      <c r="CR32" s="78">
        <f t="shared" si="83"/>
        <v>0</v>
      </c>
      <c r="CS32" s="49">
        <f t="shared" si="17"/>
        <v>0</v>
      </c>
      <c r="CT32">
        <f t="shared" si="84"/>
        <v>27</v>
      </c>
      <c r="CU32" s="78">
        <f t="shared" si="85"/>
        <v>0</v>
      </c>
      <c r="CV32" s="49">
        <f t="shared" si="86"/>
        <v>0</v>
      </c>
      <c r="CW32" s="78">
        <f t="shared" si="87"/>
        <v>0</v>
      </c>
      <c r="CX32" s="49">
        <f t="shared" si="18"/>
        <v>0</v>
      </c>
      <c r="CY32" s="53">
        <f t="shared" si="88"/>
        <v>27</v>
      </c>
      <c r="CZ32" s="78">
        <f t="shared" si="89"/>
        <v>0</v>
      </c>
      <c r="DA32" s="49">
        <f t="shared" si="90"/>
        <v>0</v>
      </c>
      <c r="DB32" s="78">
        <f t="shared" si="91"/>
        <v>0</v>
      </c>
      <c r="DC32" s="49">
        <f t="shared" si="19"/>
        <v>0</v>
      </c>
      <c r="DD32" s="49">
        <f t="shared" si="3"/>
        <v>0</v>
      </c>
      <c r="DE32" s="49">
        <f t="shared" si="107"/>
        <v>-15758504.766104534</v>
      </c>
      <c r="DF32" s="49">
        <f t="shared" si="108"/>
        <v>0</v>
      </c>
      <c r="DG32" s="49">
        <f t="shared" si="109"/>
        <v>-15758504.766104534</v>
      </c>
      <c r="DH32" s="78">
        <f t="shared" si="93"/>
        <v>85787457.540635198</v>
      </c>
      <c r="DI32" s="49">
        <f t="shared" si="94"/>
        <v>102926629.84078446</v>
      </c>
      <c r="DJ32" s="53">
        <f t="shared" si="95"/>
        <v>27</v>
      </c>
    </row>
    <row r="33" spans="1:114" x14ac:dyDescent="0.25">
      <c r="A33" s="47" t="s">
        <v>61</v>
      </c>
      <c r="B33" s="53"/>
      <c r="C33" s="51">
        <v>35142657</v>
      </c>
      <c r="G33" s="72">
        <f t="shared" si="4"/>
        <v>28</v>
      </c>
      <c r="H33" s="73">
        <f t="shared" si="0"/>
        <v>0.85905607339249468</v>
      </c>
      <c r="I33" s="73">
        <f t="shared" si="1"/>
        <v>1.7859088520971276</v>
      </c>
      <c r="J33" s="75">
        <f t="shared" si="98"/>
        <v>7.1999999999999998E-3</v>
      </c>
      <c r="K33" s="75">
        <f t="shared" si="96"/>
        <v>1.06E-2</v>
      </c>
      <c r="L33" s="86">
        <f t="shared" si="100"/>
        <v>-3401840656.0887012</v>
      </c>
      <c r="M33" s="86">
        <f t="shared" si="105"/>
        <v>80432654.963727295</v>
      </c>
      <c r="N33" s="86">
        <f t="shared" si="101"/>
        <v>-24937133.703765683</v>
      </c>
      <c r="O33" s="86">
        <f t="shared" si="21"/>
        <v>32972992.833816234</v>
      </c>
      <c r="P33" s="86">
        <f t="shared" si="102"/>
        <v>327893957.18249422</v>
      </c>
      <c r="Q33" s="86">
        <f t="shared" si="103"/>
        <v>-247461302.21876693</v>
      </c>
      <c r="R33" s="86">
        <f t="shared" si="104"/>
        <v>4326496.5129429121</v>
      </c>
      <c r="S33" s="86">
        <f t="shared" si="2"/>
        <v>0</v>
      </c>
      <c r="T33" s="86">
        <f t="shared" si="97"/>
        <v>-6578044.7553025698</v>
      </c>
      <c r="U33" s="87">
        <f t="shared" si="22"/>
        <v>86216965.851418182</v>
      </c>
      <c r="W33" s="53">
        <f t="shared" si="23"/>
        <v>28</v>
      </c>
      <c r="X33" s="78">
        <f t="shared" si="24"/>
        <v>0</v>
      </c>
      <c r="Y33" s="49">
        <f t="shared" si="25"/>
        <v>0</v>
      </c>
      <c r="Z33" s="78">
        <f t="shared" si="26"/>
        <v>0</v>
      </c>
      <c r="AA33" s="78">
        <f t="shared" si="27"/>
        <v>0</v>
      </c>
      <c r="AB33" s="53">
        <f t="shared" si="28"/>
        <v>28</v>
      </c>
      <c r="AC33" s="78">
        <f t="shared" si="29"/>
        <v>0</v>
      </c>
      <c r="AD33" s="49">
        <f t="shared" si="30"/>
        <v>0</v>
      </c>
      <c r="AE33" s="78">
        <f t="shared" si="31"/>
        <v>0</v>
      </c>
      <c r="AF33" s="49">
        <f t="shared" si="32"/>
        <v>0</v>
      </c>
      <c r="AG33" s="53">
        <f t="shared" si="33"/>
        <v>28</v>
      </c>
      <c r="AH33" s="78">
        <f t="shared" si="106"/>
        <v>0</v>
      </c>
      <c r="AI33" s="49">
        <f t="shared" si="35"/>
        <v>0</v>
      </c>
      <c r="AJ33" s="78">
        <f t="shared" si="36"/>
        <v>0</v>
      </c>
      <c r="AK33" s="49">
        <f t="shared" si="5"/>
        <v>0</v>
      </c>
      <c r="AL33" s="53">
        <f t="shared" si="37"/>
        <v>28</v>
      </c>
      <c r="AM33" s="78">
        <f t="shared" si="38"/>
        <v>0</v>
      </c>
      <c r="AN33" s="49">
        <f t="shared" si="39"/>
        <v>0</v>
      </c>
      <c r="AO33" s="78">
        <f t="shared" si="40"/>
        <v>0</v>
      </c>
      <c r="AP33" s="49">
        <f t="shared" si="6"/>
        <v>0</v>
      </c>
      <c r="AQ33" s="53">
        <f t="shared" si="41"/>
        <v>28</v>
      </c>
      <c r="AR33" s="78">
        <f t="shared" si="42"/>
        <v>0</v>
      </c>
      <c r="AS33" s="49">
        <f t="shared" si="43"/>
        <v>0</v>
      </c>
      <c r="AT33" s="78">
        <f t="shared" si="44"/>
        <v>0</v>
      </c>
      <c r="AU33" s="49">
        <f t="shared" si="7"/>
        <v>0</v>
      </c>
      <c r="AV33" s="53">
        <f t="shared" si="45"/>
        <v>28</v>
      </c>
      <c r="AW33" s="77">
        <f t="shared" si="46"/>
        <v>-3401840656.0887012</v>
      </c>
      <c r="AX33" s="49">
        <f t="shared" si="47"/>
        <v>-17139172.300149269</v>
      </c>
      <c r="AY33" s="49">
        <v>0</v>
      </c>
      <c r="AZ33" s="49">
        <f t="shared" si="8"/>
        <v>-17139172.300149269</v>
      </c>
      <c r="BA33" s="53">
        <f t="shared" si="48"/>
        <v>28</v>
      </c>
      <c r="BB33" s="78">
        <f t="shared" si="49"/>
        <v>0</v>
      </c>
      <c r="BC33" s="49">
        <f t="shared" si="50"/>
        <v>0</v>
      </c>
      <c r="BD33" s="78">
        <f t="shared" si="51"/>
        <v>0</v>
      </c>
      <c r="BE33" s="49">
        <f t="shared" si="9"/>
        <v>0</v>
      </c>
      <c r="BF33" s="53">
        <f t="shared" si="52"/>
        <v>28</v>
      </c>
      <c r="BG33" s="78">
        <f t="shared" si="53"/>
        <v>0</v>
      </c>
      <c r="BH33" s="49">
        <f t="shared" si="54"/>
        <v>0</v>
      </c>
      <c r="BI33" s="78">
        <f t="shared" si="55"/>
        <v>0</v>
      </c>
      <c r="BJ33" s="49">
        <f t="shared" si="10"/>
        <v>0</v>
      </c>
      <c r="BK33" s="53">
        <f t="shared" si="56"/>
        <v>28</v>
      </c>
      <c r="BL33" s="78">
        <f t="shared" si="57"/>
        <v>0</v>
      </c>
      <c r="BM33" s="49">
        <f t="shared" si="58"/>
        <v>0</v>
      </c>
      <c r="BN33" s="78">
        <f t="shared" si="59"/>
        <v>0</v>
      </c>
      <c r="BO33" s="49">
        <f t="shared" si="11"/>
        <v>0</v>
      </c>
      <c r="BP33" s="53">
        <f t="shared" si="60"/>
        <v>28</v>
      </c>
      <c r="BQ33" s="78">
        <f t="shared" si="61"/>
        <v>0</v>
      </c>
      <c r="BR33" s="49">
        <f t="shared" si="62"/>
        <v>0</v>
      </c>
      <c r="BS33" s="78">
        <f t="shared" si="63"/>
        <v>0</v>
      </c>
      <c r="BT33" s="49">
        <f t="shared" si="12"/>
        <v>0</v>
      </c>
      <c r="BU33" s="53">
        <f t="shared" si="64"/>
        <v>28</v>
      </c>
      <c r="BV33" s="78">
        <f t="shared" si="65"/>
        <v>0</v>
      </c>
      <c r="BW33" s="49">
        <f t="shared" si="66"/>
        <v>0</v>
      </c>
      <c r="BX33" s="78">
        <f t="shared" si="67"/>
        <v>0</v>
      </c>
      <c r="BY33" s="49">
        <f t="shared" si="13"/>
        <v>0</v>
      </c>
      <c r="BZ33">
        <f t="shared" si="68"/>
        <v>28</v>
      </c>
      <c r="CA33" s="78">
        <f t="shared" si="69"/>
        <v>0</v>
      </c>
      <c r="CB33" s="49">
        <f t="shared" si="70"/>
        <v>0</v>
      </c>
      <c r="CC33" s="78">
        <f t="shared" si="71"/>
        <v>0</v>
      </c>
      <c r="CD33" s="49">
        <f t="shared" si="14"/>
        <v>0</v>
      </c>
      <c r="CE33" s="53">
        <f t="shared" si="72"/>
        <v>28</v>
      </c>
      <c r="CF33" s="78">
        <f t="shared" si="73"/>
        <v>0</v>
      </c>
      <c r="CG33" s="49">
        <f t="shared" si="74"/>
        <v>0</v>
      </c>
      <c r="CH33" s="78">
        <f t="shared" si="75"/>
        <v>0</v>
      </c>
      <c r="CI33" s="49">
        <f t="shared" si="15"/>
        <v>0</v>
      </c>
      <c r="CJ33" s="53">
        <f t="shared" si="76"/>
        <v>28</v>
      </c>
      <c r="CK33" s="78">
        <f t="shared" si="77"/>
        <v>0</v>
      </c>
      <c r="CL33" s="49">
        <f t="shared" si="78"/>
        <v>0</v>
      </c>
      <c r="CM33" s="78">
        <f t="shared" si="79"/>
        <v>0</v>
      </c>
      <c r="CN33" s="49">
        <f t="shared" si="16"/>
        <v>0</v>
      </c>
      <c r="CO33">
        <f t="shared" si="80"/>
        <v>28</v>
      </c>
      <c r="CP33" s="78">
        <f t="shared" si="81"/>
        <v>0</v>
      </c>
      <c r="CQ33" s="49">
        <f t="shared" si="82"/>
        <v>0</v>
      </c>
      <c r="CR33" s="78">
        <f t="shared" si="83"/>
        <v>0</v>
      </c>
      <c r="CS33" s="49">
        <f t="shared" si="17"/>
        <v>0</v>
      </c>
      <c r="CT33">
        <f t="shared" si="84"/>
        <v>28</v>
      </c>
      <c r="CU33" s="78">
        <f t="shared" si="85"/>
        <v>0</v>
      </c>
      <c r="CV33" s="49">
        <f t="shared" si="86"/>
        <v>0</v>
      </c>
      <c r="CW33" s="78">
        <f t="shared" si="87"/>
        <v>0</v>
      </c>
      <c r="CX33" s="49">
        <f t="shared" si="18"/>
        <v>0</v>
      </c>
      <c r="CY33" s="53">
        <f t="shared" si="88"/>
        <v>28</v>
      </c>
      <c r="CZ33" s="78">
        <f t="shared" si="89"/>
        <v>0</v>
      </c>
      <c r="DA33" s="49">
        <f t="shared" si="90"/>
        <v>0</v>
      </c>
      <c r="DB33" s="78">
        <f t="shared" si="91"/>
        <v>0</v>
      </c>
      <c r="DC33" s="49">
        <f t="shared" si="19"/>
        <v>0</v>
      </c>
      <c r="DD33" s="49">
        <f t="shared" si="3"/>
        <v>0</v>
      </c>
      <c r="DE33" s="49">
        <f t="shared" si="107"/>
        <v>-17139172.300149269</v>
      </c>
      <c r="DF33" s="49">
        <f t="shared" si="108"/>
        <v>0</v>
      </c>
      <c r="DG33" s="49">
        <f t="shared" si="109"/>
        <v>-17139172.300149269</v>
      </c>
      <c r="DH33" s="78">
        <f t="shared" si="93"/>
        <v>84761677.125386626</v>
      </c>
      <c r="DI33" s="49">
        <f t="shared" si="94"/>
        <v>103356138.15156746</v>
      </c>
      <c r="DJ33" s="53">
        <f t="shared" si="95"/>
        <v>28</v>
      </c>
    </row>
    <row r="34" spans="1:114" x14ac:dyDescent="0.25">
      <c r="A34" s="47" t="s">
        <v>62</v>
      </c>
      <c r="B34" s="53"/>
      <c r="C34" s="50">
        <v>7.6509999999999995E-2</v>
      </c>
      <c r="G34" s="72">
        <f t="shared" si="4"/>
        <v>29</v>
      </c>
      <c r="H34" s="73">
        <f t="shared" si="0"/>
        <v>0.92685277870463045</v>
      </c>
      <c r="I34" s="73">
        <f t="shared" si="1"/>
        <v>0.92685277870463179</v>
      </c>
      <c r="J34" s="75">
        <f t="shared" si="98"/>
        <v>7.1999999999999998E-3</v>
      </c>
      <c r="K34" s="75">
        <f t="shared" si="96"/>
        <v>1.06E-2</v>
      </c>
      <c r="L34" s="86">
        <f t="shared" si="100"/>
        <v>-3682577069.6087637</v>
      </c>
      <c r="M34" s="86">
        <f t="shared" si="105"/>
        <v>79000953.705372944</v>
      </c>
      <c r="N34" s="86">
        <f t="shared" si="101"/>
        <v>-26995067.095482688</v>
      </c>
      <c r="O34" s="86">
        <f t="shared" si="21"/>
        <v>35773363.243328117</v>
      </c>
      <c r="P34" s="86">
        <f t="shared" si="102"/>
        <v>347474218.28389329</v>
      </c>
      <c r="Q34" s="86">
        <f t="shared" si="103"/>
        <v>-268473264.57852036</v>
      </c>
      <c r="R34" s="86">
        <f t="shared" si="104"/>
        <v>4693859.7372711906</v>
      </c>
      <c r="S34" s="86">
        <f t="shared" si="2"/>
        <v>0</v>
      </c>
      <c r="T34" s="86">
        <f t="shared" si="97"/>
        <v>-7154517.3129978618</v>
      </c>
      <c r="U34" s="87">
        <f t="shared" si="22"/>
        <v>85318592.277491704</v>
      </c>
      <c r="W34" s="53">
        <f t="shared" si="23"/>
        <v>29</v>
      </c>
      <c r="X34" s="78">
        <f t="shared" si="24"/>
        <v>0</v>
      </c>
      <c r="Y34" s="49">
        <f t="shared" si="25"/>
        <v>0</v>
      </c>
      <c r="Z34" s="78">
        <f t="shared" si="26"/>
        <v>0</v>
      </c>
      <c r="AA34" s="78">
        <f t="shared" si="27"/>
        <v>0</v>
      </c>
      <c r="AB34" s="53">
        <f t="shared" si="28"/>
        <v>29</v>
      </c>
      <c r="AC34" s="78">
        <f t="shared" si="29"/>
        <v>0</v>
      </c>
      <c r="AD34" s="49">
        <f t="shared" si="30"/>
        <v>0</v>
      </c>
      <c r="AE34" s="78">
        <f t="shared" si="31"/>
        <v>0</v>
      </c>
      <c r="AF34" s="49">
        <f t="shared" si="32"/>
        <v>0</v>
      </c>
      <c r="AG34" s="53">
        <f t="shared" si="33"/>
        <v>29</v>
      </c>
      <c r="AH34" s="78">
        <f t="shared" si="106"/>
        <v>0</v>
      </c>
      <c r="AI34" s="49">
        <f t="shared" si="35"/>
        <v>0</v>
      </c>
      <c r="AJ34" s="78">
        <f t="shared" si="36"/>
        <v>0</v>
      </c>
      <c r="AK34" s="49">
        <f t="shared" si="5"/>
        <v>0</v>
      </c>
      <c r="AL34" s="53">
        <f t="shared" si="37"/>
        <v>29</v>
      </c>
      <c r="AM34" s="78">
        <f t="shared" si="38"/>
        <v>0</v>
      </c>
      <c r="AN34" s="49">
        <f t="shared" si="39"/>
        <v>0</v>
      </c>
      <c r="AO34" s="78">
        <f t="shared" si="40"/>
        <v>0</v>
      </c>
      <c r="AP34" s="49">
        <f t="shared" si="6"/>
        <v>0</v>
      </c>
      <c r="AQ34" s="53">
        <f t="shared" si="41"/>
        <v>29</v>
      </c>
      <c r="AR34" s="78">
        <f t="shared" si="42"/>
        <v>0</v>
      </c>
      <c r="AS34" s="49">
        <f t="shared" si="43"/>
        <v>0</v>
      </c>
      <c r="AT34" s="78">
        <f t="shared" si="44"/>
        <v>0</v>
      </c>
      <c r="AU34" s="49">
        <f t="shared" si="7"/>
        <v>0</v>
      </c>
      <c r="AV34" s="53">
        <f t="shared" si="45"/>
        <v>29</v>
      </c>
      <c r="AW34" s="77">
        <f t="shared" si="46"/>
        <v>-3682577069.6087637</v>
      </c>
      <c r="AX34" s="49">
        <f t="shared" si="47"/>
        <v>-18594461.026180841</v>
      </c>
      <c r="AY34" s="49">
        <v>0</v>
      </c>
      <c r="AZ34" s="49">
        <f t="shared" si="8"/>
        <v>-18594461.026180841</v>
      </c>
      <c r="BA34" s="53">
        <f t="shared" si="48"/>
        <v>29</v>
      </c>
      <c r="BB34" s="78">
        <f t="shared" si="49"/>
        <v>0</v>
      </c>
      <c r="BC34" s="49">
        <f t="shared" si="50"/>
        <v>0</v>
      </c>
      <c r="BD34" s="78">
        <f t="shared" si="51"/>
        <v>0</v>
      </c>
      <c r="BE34" s="49">
        <f t="shared" si="9"/>
        <v>0</v>
      </c>
      <c r="BF34" s="53">
        <f t="shared" si="52"/>
        <v>29</v>
      </c>
      <c r="BG34" s="78">
        <f t="shared" si="53"/>
        <v>0</v>
      </c>
      <c r="BH34" s="49">
        <f t="shared" si="54"/>
        <v>0</v>
      </c>
      <c r="BI34" s="78">
        <f t="shared" si="55"/>
        <v>0</v>
      </c>
      <c r="BJ34" s="49">
        <f t="shared" si="10"/>
        <v>0</v>
      </c>
      <c r="BK34" s="53">
        <f t="shared" si="56"/>
        <v>29</v>
      </c>
      <c r="BL34" s="78">
        <f t="shared" si="57"/>
        <v>0</v>
      </c>
      <c r="BM34" s="49">
        <f t="shared" si="58"/>
        <v>0</v>
      </c>
      <c r="BN34" s="78">
        <f t="shared" si="59"/>
        <v>0</v>
      </c>
      <c r="BO34" s="49">
        <f t="shared" si="11"/>
        <v>0</v>
      </c>
      <c r="BP34" s="53">
        <f t="shared" si="60"/>
        <v>29</v>
      </c>
      <c r="BQ34" s="78">
        <f t="shared" si="61"/>
        <v>0</v>
      </c>
      <c r="BR34" s="49">
        <f t="shared" si="62"/>
        <v>0</v>
      </c>
      <c r="BS34" s="78">
        <f t="shared" si="63"/>
        <v>0</v>
      </c>
      <c r="BT34" s="49">
        <f t="shared" si="12"/>
        <v>0</v>
      </c>
      <c r="BU34" s="53">
        <f t="shared" si="64"/>
        <v>29</v>
      </c>
      <c r="BV34" s="78">
        <f t="shared" si="65"/>
        <v>0</v>
      </c>
      <c r="BW34" s="49">
        <f t="shared" si="66"/>
        <v>0</v>
      </c>
      <c r="BX34" s="78">
        <f t="shared" si="67"/>
        <v>0</v>
      </c>
      <c r="BY34" s="49">
        <f t="shared" si="13"/>
        <v>0</v>
      </c>
      <c r="BZ34">
        <f t="shared" si="68"/>
        <v>29</v>
      </c>
      <c r="CA34" s="78">
        <f t="shared" si="69"/>
        <v>0</v>
      </c>
      <c r="CB34" s="49">
        <f t="shared" si="70"/>
        <v>0</v>
      </c>
      <c r="CC34" s="78">
        <f t="shared" si="71"/>
        <v>0</v>
      </c>
      <c r="CD34" s="49">
        <f t="shared" si="14"/>
        <v>0</v>
      </c>
      <c r="CE34" s="53">
        <f t="shared" si="72"/>
        <v>29</v>
      </c>
      <c r="CF34" s="78">
        <f t="shared" si="73"/>
        <v>0</v>
      </c>
      <c r="CG34" s="49">
        <f t="shared" si="74"/>
        <v>0</v>
      </c>
      <c r="CH34" s="78">
        <f t="shared" si="75"/>
        <v>0</v>
      </c>
      <c r="CI34" s="49">
        <f t="shared" si="15"/>
        <v>0</v>
      </c>
      <c r="CJ34" s="53">
        <f t="shared" si="76"/>
        <v>29</v>
      </c>
      <c r="CK34" s="78">
        <f t="shared" si="77"/>
        <v>0</v>
      </c>
      <c r="CL34" s="49">
        <f t="shared" si="78"/>
        <v>0</v>
      </c>
      <c r="CM34" s="78">
        <f t="shared" si="79"/>
        <v>0</v>
      </c>
      <c r="CN34" s="49">
        <f t="shared" si="16"/>
        <v>0</v>
      </c>
      <c r="CO34">
        <f t="shared" si="80"/>
        <v>29</v>
      </c>
      <c r="CP34" s="78">
        <f t="shared" si="81"/>
        <v>0</v>
      </c>
      <c r="CQ34" s="49">
        <f t="shared" si="82"/>
        <v>0</v>
      </c>
      <c r="CR34" s="78">
        <f t="shared" si="83"/>
        <v>0</v>
      </c>
      <c r="CS34" s="49">
        <f t="shared" si="17"/>
        <v>0</v>
      </c>
      <c r="CT34">
        <f t="shared" si="84"/>
        <v>29</v>
      </c>
      <c r="CU34" s="78">
        <f t="shared" si="85"/>
        <v>0</v>
      </c>
      <c r="CV34" s="49">
        <f t="shared" si="86"/>
        <v>0</v>
      </c>
      <c r="CW34" s="78">
        <f t="shared" si="87"/>
        <v>0</v>
      </c>
      <c r="CX34" s="49">
        <f t="shared" si="18"/>
        <v>0</v>
      </c>
      <c r="CY34" s="53">
        <f t="shared" si="88"/>
        <v>29</v>
      </c>
      <c r="CZ34" s="78">
        <f t="shared" si="89"/>
        <v>0</v>
      </c>
      <c r="DA34" s="49">
        <f t="shared" si="90"/>
        <v>0</v>
      </c>
      <c r="DB34" s="78">
        <f t="shared" si="91"/>
        <v>0</v>
      </c>
      <c r="DC34" s="49">
        <f t="shared" si="19"/>
        <v>0</v>
      </c>
      <c r="DD34" s="49">
        <f t="shared" si="3"/>
        <v>0</v>
      </c>
      <c r="DE34" s="49">
        <f t="shared" si="107"/>
        <v>-18594461.026180841</v>
      </c>
      <c r="DF34" s="49">
        <f t="shared" si="108"/>
        <v>0</v>
      </c>
      <c r="DG34" s="49">
        <f t="shared" si="109"/>
        <v>-18594461.026180841</v>
      </c>
      <c r="DH34" s="78">
        <f t="shared" si="93"/>
        <v>83784087.041191041</v>
      </c>
      <c r="DI34" s="49">
        <f t="shared" si="94"/>
        <v>103913053.30367255</v>
      </c>
      <c r="DJ34" s="53">
        <f t="shared" si="95"/>
        <v>29</v>
      </c>
    </row>
    <row r="35" spans="1:114" x14ac:dyDescent="0.25">
      <c r="A35" s="53"/>
      <c r="B35" s="53"/>
      <c r="C35" s="53"/>
      <c r="G35" s="72">
        <f t="shared" si="4"/>
        <v>30</v>
      </c>
      <c r="H35" s="73">
        <v>1</v>
      </c>
      <c r="I35" s="73">
        <f t="shared" si="1"/>
        <v>0</v>
      </c>
      <c r="J35" s="75">
        <f t="shared" si="98"/>
        <v>7.1999999999999998E-3</v>
      </c>
      <c r="K35" s="75">
        <f t="shared" si="96"/>
        <v>1.06E-2</v>
      </c>
      <c r="L35" s="86">
        <f t="shared" si="100"/>
        <v>-3978696534.6333489</v>
      </c>
      <c r="M35" s="86">
        <f t="shared" si="105"/>
        <v>77594736.729417309</v>
      </c>
      <c r="N35" s="86">
        <f t="shared" si="101"/>
        <v>-29165765.678436276</v>
      </c>
      <c r="O35" s="86">
        <f t="shared" si="21"/>
        <v>38726159.821661472</v>
      </c>
      <c r="P35" s="86">
        <f t="shared" si="102"/>
        <v>368223719.06294101</v>
      </c>
      <c r="Q35" s="86">
        <f t="shared" si="103"/>
        <v>-290628982.33352363</v>
      </c>
      <c r="R35" s="86">
        <f t="shared" si="104"/>
        <v>5081219.8406461729</v>
      </c>
      <c r="S35" s="86">
        <f t="shared" si="2"/>
        <v>0</v>
      </c>
      <c r="T35" s="86">
        <f t="shared" si="97"/>
        <v>-7762144.8546844022</v>
      </c>
      <c r="U35" s="87">
        <f t="shared" si="22"/>
        <v>84474205.858604357</v>
      </c>
      <c r="W35" s="53">
        <f t="shared" si="23"/>
        <v>30</v>
      </c>
      <c r="X35" s="78">
        <f t="shared" si="24"/>
        <v>0</v>
      </c>
      <c r="Y35" s="49">
        <f t="shared" si="25"/>
        <v>0</v>
      </c>
      <c r="Z35" s="78">
        <f t="shared" si="26"/>
        <v>0</v>
      </c>
      <c r="AA35" s="78">
        <f t="shared" si="27"/>
        <v>0</v>
      </c>
      <c r="AB35" s="53">
        <f t="shared" si="28"/>
        <v>30</v>
      </c>
      <c r="AC35" s="78">
        <f t="shared" si="29"/>
        <v>0</v>
      </c>
      <c r="AD35" s="49">
        <f t="shared" si="30"/>
        <v>0</v>
      </c>
      <c r="AE35" s="78">
        <f t="shared" si="31"/>
        <v>0</v>
      </c>
      <c r="AF35" s="49">
        <f t="shared" si="32"/>
        <v>0</v>
      </c>
      <c r="AG35" s="53">
        <f t="shared" si="33"/>
        <v>30</v>
      </c>
      <c r="AH35" s="78">
        <f t="shared" si="106"/>
        <v>0</v>
      </c>
      <c r="AI35" s="49">
        <f t="shared" si="35"/>
        <v>0</v>
      </c>
      <c r="AJ35" s="78">
        <f t="shared" si="36"/>
        <v>0</v>
      </c>
      <c r="AK35" s="49">
        <f t="shared" si="5"/>
        <v>0</v>
      </c>
      <c r="AL35" s="53">
        <f t="shared" si="37"/>
        <v>30</v>
      </c>
      <c r="AM35" s="78">
        <f t="shared" si="38"/>
        <v>0</v>
      </c>
      <c r="AN35" s="49">
        <f t="shared" si="39"/>
        <v>0</v>
      </c>
      <c r="AO35" s="78">
        <f t="shared" si="40"/>
        <v>0</v>
      </c>
      <c r="AP35" s="49">
        <f t="shared" si="6"/>
        <v>0</v>
      </c>
      <c r="AQ35" s="53">
        <f t="shared" si="41"/>
        <v>30</v>
      </c>
      <c r="AR35" s="78">
        <f t="shared" si="42"/>
        <v>0</v>
      </c>
      <c r="AS35" s="49">
        <f t="shared" si="43"/>
        <v>0</v>
      </c>
      <c r="AT35" s="78">
        <f t="shared" si="44"/>
        <v>0</v>
      </c>
      <c r="AU35" s="49">
        <f t="shared" si="7"/>
        <v>0</v>
      </c>
      <c r="AV35" s="53">
        <f t="shared" si="45"/>
        <v>30</v>
      </c>
      <c r="AW35" s="77">
        <f t="shared" si="46"/>
        <v>-3978696534.6333489</v>
      </c>
      <c r="AX35" s="49">
        <f t="shared" si="47"/>
        <v>-20128966.262481503</v>
      </c>
      <c r="AY35" s="49">
        <v>0</v>
      </c>
      <c r="AZ35" s="49">
        <f t="shared" si="8"/>
        <v>-20128966.262481503</v>
      </c>
      <c r="BA35" s="53">
        <f t="shared" si="48"/>
        <v>30</v>
      </c>
      <c r="BB35" s="78">
        <f t="shared" si="49"/>
        <v>0</v>
      </c>
      <c r="BC35" s="49">
        <f t="shared" si="50"/>
        <v>0</v>
      </c>
      <c r="BD35" s="78">
        <f t="shared" si="51"/>
        <v>0</v>
      </c>
      <c r="BE35" s="49">
        <f t="shared" si="9"/>
        <v>0</v>
      </c>
      <c r="BF35" s="53">
        <f t="shared" si="52"/>
        <v>30</v>
      </c>
      <c r="BG35" s="78">
        <f t="shared" si="53"/>
        <v>0</v>
      </c>
      <c r="BH35" s="49">
        <f t="shared" si="54"/>
        <v>0</v>
      </c>
      <c r="BI35" s="78">
        <f t="shared" si="55"/>
        <v>0</v>
      </c>
      <c r="BJ35" s="49">
        <f t="shared" si="10"/>
        <v>0</v>
      </c>
      <c r="BK35" s="53">
        <f t="shared" si="56"/>
        <v>30</v>
      </c>
      <c r="BL35" s="78">
        <f t="shared" si="57"/>
        <v>0</v>
      </c>
      <c r="BM35" s="49">
        <f t="shared" si="58"/>
        <v>0</v>
      </c>
      <c r="BN35" s="78">
        <f t="shared" si="59"/>
        <v>0</v>
      </c>
      <c r="BO35" s="49">
        <f t="shared" si="11"/>
        <v>0</v>
      </c>
      <c r="BP35" s="53">
        <f t="shared" si="60"/>
        <v>30</v>
      </c>
      <c r="BQ35" s="78">
        <f t="shared" si="61"/>
        <v>0</v>
      </c>
      <c r="BR35" s="49">
        <f t="shared" si="62"/>
        <v>0</v>
      </c>
      <c r="BS35" s="78">
        <f t="shared" si="63"/>
        <v>0</v>
      </c>
      <c r="BT35" s="49">
        <f t="shared" si="12"/>
        <v>0</v>
      </c>
      <c r="BU35" s="53">
        <f t="shared" si="64"/>
        <v>30</v>
      </c>
      <c r="BV35" s="78">
        <f t="shared" si="65"/>
        <v>0</v>
      </c>
      <c r="BW35" s="49">
        <f t="shared" si="66"/>
        <v>0</v>
      </c>
      <c r="BX35" s="78">
        <f t="shared" si="67"/>
        <v>0</v>
      </c>
      <c r="BY35" s="49">
        <f t="shared" si="13"/>
        <v>0</v>
      </c>
      <c r="BZ35">
        <f t="shared" si="68"/>
        <v>30</v>
      </c>
      <c r="CA35" s="78">
        <f t="shared" si="69"/>
        <v>0</v>
      </c>
      <c r="CB35" s="49">
        <f t="shared" si="70"/>
        <v>0</v>
      </c>
      <c r="CC35" s="78">
        <f t="shared" si="71"/>
        <v>0</v>
      </c>
      <c r="CD35" s="49">
        <f t="shared" si="14"/>
        <v>0</v>
      </c>
      <c r="CE35" s="53">
        <f t="shared" si="72"/>
        <v>30</v>
      </c>
      <c r="CF35" s="78">
        <f t="shared" si="73"/>
        <v>0</v>
      </c>
      <c r="CG35" s="49">
        <f t="shared" si="74"/>
        <v>0</v>
      </c>
      <c r="CH35" s="78">
        <f t="shared" si="75"/>
        <v>0</v>
      </c>
      <c r="CI35" s="49">
        <f t="shared" si="15"/>
        <v>0</v>
      </c>
      <c r="CJ35" s="53">
        <f t="shared" si="76"/>
        <v>30</v>
      </c>
      <c r="CK35" s="78">
        <f t="shared" si="77"/>
        <v>0</v>
      </c>
      <c r="CL35" s="49">
        <f t="shared" si="78"/>
        <v>0</v>
      </c>
      <c r="CM35" s="78">
        <f t="shared" si="79"/>
        <v>0</v>
      </c>
      <c r="CN35" s="49">
        <f t="shared" si="16"/>
        <v>0</v>
      </c>
      <c r="CO35">
        <f t="shared" si="80"/>
        <v>30</v>
      </c>
      <c r="CP35" s="78">
        <f t="shared" si="81"/>
        <v>0</v>
      </c>
      <c r="CQ35" s="49">
        <f t="shared" si="82"/>
        <v>0</v>
      </c>
      <c r="CR35" s="78">
        <f t="shared" si="83"/>
        <v>0</v>
      </c>
      <c r="CS35" s="49">
        <f t="shared" si="17"/>
        <v>0</v>
      </c>
      <c r="CT35">
        <f t="shared" si="84"/>
        <v>30</v>
      </c>
      <c r="CU35" s="78">
        <f t="shared" si="85"/>
        <v>0</v>
      </c>
      <c r="CV35" s="49">
        <f t="shared" si="86"/>
        <v>0</v>
      </c>
      <c r="CW35" s="78">
        <f t="shared" si="87"/>
        <v>0</v>
      </c>
      <c r="CX35" s="49">
        <f t="shared" si="18"/>
        <v>0</v>
      </c>
      <c r="CY35" s="53">
        <f t="shared" si="88"/>
        <v>30</v>
      </c>
      <c r="CZ35" s="78">
        <f t="shared" si="89"/>
        <v>0</v>
      </c>
      <c r="DA35" s="49">
        <f t="shared" si="90"/>
        <v>0</v>
      </c>
      <c r="DB35" s="78">
        <f t="shared" si="91"/>
        <v>0</v>
      </c>
      <c r="DC35" s="49">
        <f t="shared" si="19"/>
        <v>0</v>
      </c>
      <c r="DD35" s="49">
        <f t="shared" si="3"/>
        <v>0</v>
      </c>
      <c r="DE35" s="49">
        <f t="shared" si="107"/>
        <v>-20128966.262481503</v>
      </c>
      <c r="DF35" s="49">
        <f t="shared" si="108"/>
        <v>0</v>
      </c>
      <c r="DG35" s="49">
        <f t="shared" si="109"/>
        <v>-20128966.262481503</v>
      </c>
      <c r="DH35" s="78">
        <f t="shared" si="93"/>
        <v>82855616.86277996</v>
      </c>
      <c r="DI35" s="49">
        <f t="shared" si="94"/>
        <v>104603172.12108585</v>
      </c>
      <c r="DJ35" s="53">
        <f t="shared" si="95"/>
        <v>30</v>
      </c>
    </row>
    <row r="36" spans="1:114" x14ac:dyDescent="0.25">
      <c r="A36" s="47" t="s">
        <v>63</v>
      </c>
      <c r="B36" s="53"/>
      <c r="C36" s="51">
        <v>11714219</v>
      </c>
    </row>
    <row r="37" spans="1:114" x14ac:dyDescent="0.25">
      <c r="A37" s="47" t="s">
        <v>64</v>
      </c>
      <c r="B37" s="53"/>
      <c r="C37" s="50">
        <v>7.6463000000000003E-2</v>
      </c>
    </row>
    <row r="38" spans="1:114" x14ac:dyDescent="0.25">
      <c r="A38" s="53"/>
      <c r="B38" s="53"/>
      <c r="C38" s="53"/>
    </row>
    <row r="39" spans="1:114" x14ac:dyDescent="0.25">
      <c r="A39" s="47" t="s">
        <v>65</v>
      </c>
      <c r="B39" s="53"/>
      <c r="C39" s="51">
        <v>27333177</v>
      </c>
    </row>
    <row r="40" spans="1:114" x14ac:dyDescent="0.25">
      <c r="A40" s="47" t="s">
        <v>66</v>
      </c>
      <c r="B40" s="53"/>
      <c r="C40" s="50">
        <v>7.4880000000000002E-2</v>
      </c>
    </row>
    <row r="41" spans="1:114" x14ac:dyDescent="0.25">
      <c r="A41" s="53"/>
      <c r="B41" s="53"/>
      <c r="C41" s="53"/>
    </row>
    <row r="42" spans="1:114" x14ac:dyDescent="0.25">
      <c r="A42" s="47" t="s">
        <v>67</v>
      </c>
      <c r="B42" s="53"/>
      <c r="C42" s="51">
        <v>11714219</v>
      </c>
    </row>
    <row r="43" spans="1:114" x14ac:dyDescent="0.25">
      <c r="A43" s="47" t="s">
        <v>68</v>
      </c>
      <c r="B43" s="53"/>
      <c r="C43" s="50">
        <v>7.4880000000000002E-2</v>
      </c>
    </row>
    <row r="44" spans="1:114" x14ac:dyDescent="0.25">
      <c r="A44" s="54" t="s">
        <v>69</v>
      </c>
      <c r="B44" s="55"/>
      <c r="C44" s="55"/>
    </row>
    <row r="45" spans="1:114" x14ac:dyDescent="0.25">
      <c r="A45" s="47" t="s">
        <v>70</v>
      </c>
      <c r="B45" s="53"/>
      <c r="C45" s="49">
        <v>11714219</v>
      </c>
    </row>
    <row r="46" spans="1:114" x14ac:dyDescent="0.25">
      <c r="A46" s="47" t="s">
        <v>71</v>
      </c>
      <c r="B46" s="53"/>
      <c r="C46" s="56">
        <v>6.8500000000000005E-2</v>
      </c>
    </row>
    <row r="47" spans="1:114" x14ac:dyDescent="0.25">
      <c r="A47" s="53"/>
      <c r="B47" s="53"/>
      <c r="C47" s="53"/>
    </row>
    <row r="48" spans="1:114" x14ac:dyDescent="0.25">
      <c r="A48" s="47" t="s">
        <v>72</v>
      </c>
      <c r="B48" s="53"/>
      <c r="C48" s="49">
        <v>19523698</v>
      </c>
    </row>
    <row r="49" spans="1:6" x14ac:dyDescent="0.25">
      <c r="A49" s="47" t="s">
        <v>73</v>
      </c>
      <c r="B49" s="53"/>
      <c r="C49" s="56">
        <v>6.8500000000000005E-2</v>
      </c>
    </row>
    <row r="50" spans="1:6" x14ac:dyDescent="0.25">
      <c r="A50" s="53"/>
      <c r="B50" s="53"/>
      <c r="C50" s="53"/>
    </row>
    <row r="51" spans="1:6" x14ac:dyDescent="0.25">
      <c r="A51" s="47" t="s">
        <v>74</v>
      </c>
      <c r="B51" s="53"/>
      <c r="C51" s="49">
        <v>3904740</v>
      </c>
    </row>
    <row r="52" spans="1:6" x14ac:dyDescent="0.25">
      <c r="A52" s="47" t="s">
        <v>75</v>
      </c>
      <c r="B52" s="53"/>
      <c r="C52" s="56">
        <v>6.8500000000000005E-2</v>
      </c>
    </row>
    <row r="53" spans="1:6" x14ac:dyDescent="0.25">
      <c r="A53" s="53"/>
      <c r="B53" s="53"/>
      <c r="C53" s="53"/>
    </row>
    <row r="54" spans="1:6" x14ac:dyDescent="0.25">
      <c r="A54" s="47" t="s">
        <v>76</v>
      </c>
      <c r="B54" s="53"/>
      <c r="C54" s="49">
        <v>15618958</v>
      </c>
    </row>
    <row r="55" spans="1:6" x14ac:dyDescent="0.25">
      <c r="A55" s="47" t="s">
        <v>77</v>
      </c>
      <c r="B55" s="53"/>
      <c r="C55" s="56">
        <v>0.06</v>
      </c>
    </row>
    <row r="56" spans="1:6" x14ac:dyDescent="0.25">
      <c r="A56" s="57"/>
      <c r="B56" s="53"/>
      <c r="C56" s="53"/>
    </row>
    <row r="57" spans="1:6" x14ac:dyDescent="0.25">
      <c r="A57" s="47" t="s">
        <v>78</v>
      </c>
      <c r="B57" s="53"/>
      <c r="C57" s="49">
        <v>7809479</v>
      </c>
    </row>
    <row r="58" spans="1:6" x14ac:dyDescent="0.25">
      <c r="A58" s="47" t="s">
        <v>79</v>
      </c>
      <c r="B58" s="53"/>
      <c r="C58" s="56">
        <v>0.06</v>
      </c>
    </row>
    <row r="59" spans="1:6" x14ac:dyDescent="0.25">
      <c r="A59" s="53"/>
      <c r="B59" s="53"/>
      <c r="C59" s="53"/>
    </row>
    <row r="60" spans="1:6" x14ac:dyDescent="0.25">
      <c r="A60" s="47" t="s">
        <v>80</v>
      </c>
      <c r="B60" s="53"/>
      <c r="C60" s="49">
        <v>19523699</v>
      </c>
      <c r="F60" s="37"/>
    </row>
    <row r="61" spans="1:6" x14ac:dyDescent="0.25">
      <c r="A61" s="47" t="s">
        <v>81</v>
      </c>
      <c r="B61" s="53"/>
      <c r="C61" s="56">
        <v>0.06</v>
      </c>
      <c r="F61" s="37"/>
    </row>
    <row r="62" spans="1:6" x14ac:dyDescent="0.25">
      <c r="F62" s="37"/>
    </row>
    <row r="63" spans="1:6" x14ac:dyDescent="0.25">
      <c r="F63" s="37"/>
    </row>
    <row r="64" spans="1:6" x14ac:dyDescent="0.25">
      <c r="F64" s="37"/>
    </row>
    <row r="65" spans="6:6" x14ac:dyDescent="0.25">
      <c r="F65" s="37"/>
    </row>
    <row r="66" spans="6:6" x14ac:dyDescent="0.25">
      <c r="F66" s="37"/>
    </row>
    <row r="67" spans="6:6" x14ac:dyDescent="0.25">
      <c r="F67" s="37"/>
    </row>
    <row r="68" spans="6:6" x14ac:dyDescent="0.25">
      <c r="F68" s="37"/>
    </row>
    <row r="69" spans="6:6" x14ac:dyDescent="0.25">
      <c r="F69" s="37"/>
    </row>
    <row r="70" spans="6:6" x14ac:dyDescent="0.25">
      <c r="F70" s="37"/>
    </row>
    <row r="71" spans="6:6" x14ac:dyDescent="0.25">
      <c r="F71" s="37"/>
    </row>
    <row r="72" spans="6:6" x14ac:dyDescent="0.25">
      <c r="F72" s="37"/>
    </row>
    <row r="73" spans="6:6" x14ac:dyDescent="0.25">
      <c r="F73" s="37"/>
    </row>
    <row r="74" spans="6:6" x14ac:dyDescent="0.25">
      <c r="F74" s="37"/>
    </row>
    <row r="75" spans="6:6" x14ac:dyDescent="0.25">
      <c r="F75" s="37"/>
    </row>
    <row r="76" spans="6:6" x14ac:dyDescent="0.25">
      <c r="F76" s="37"/>
    </row>
    <row r="77" spans="6:6" x14ac:dyDescent="0.25">
      <c r="F77" s="37"/>
    </row>
    <row r="78" spans="6:6" x14ac:dyDescent="0.25">
      <c r="F78" s="37"/>
    </row>
    <row r="79" spans="6:6" x14ac:dyDescent="0.25">
      <c r="F79" s="37"/>
    </row>
    <row r="80" spans="6:6" x14ac:dyDescent="0.25">
      <c r="F80" s="37"/>
    </row>
    <row r="81" spans="6:6" x14ac:dyDescent="0.25">
      <c r="F81" s="37"/>
    </row>
    <row r="82" spans="6:6" x14ac:dyDescent="0.25">
      <c r="F82" s="37"/>
    </row>
    <row r="83" spans="6:6" x14ac:dyDescent="0.25">
      <c r="F83" s="37"/>
    </row>
    <row r="84" spans="6:6" x14ac:dyDescent="0.25">
      <c r="F84" s="37"/>
    </row>
    <row r="85" spans="6:6" x14ac:dyDescent="0.25">
      <c r="F85" s="37"/>
    </row>
    <row r="86" spans="6:6" x14ac:dyDescent="0.25">
      <c r="F86" s="37"/>
    </row>
    <row r="87" spans="6:6" x14ac:dyDescent="0.25">
      <c r="F87" s="37"/>
    </row>
    <row r="88" spans="6:6" x14ac:dyDescent="0.25">
      <c r="F88" s="37"/>
    </row>
    <row r="89" spans="6:6" x14ac:dyDescent="0.25">
      <c r="F89" s="37"/>
    </row>
    <row r="90" spans="6:6" x14ac:dyDescent="0.25">
      <c r="F90" s="37"/>
    </row>
    <row r="91" spans="6:6" x14ac:dyDescent="0.25">
      <c r="F91" s="37"/>
    </row>
    <row r="92" spans="6:6" x14ac:dyDescent="0.25">
      <c r="F92" s="37"/>
    </row>
    <row r="93" spans="6:6" x14ac:dyDescent="0.25">
      <c r="F93" s="37"/>
    </row>
    <row r="94" spans="6:6" x14ac:dyDescent="0.25">
      <c r="F94" s="37"/>
    </row>
    <row r="95" spans="6:6" x14ac:dyDescent="0.25">
      <c r="F95" s="37"/>
    </row>
    <row r="96" spans="6:6" x14ac:dyDescent="0.25">
      <c r="F96" s="37"/>
    </row>
    <row r="97" spans="6:6" x14ac:dyDescent="0.25">
      <c r="F97" s="37"/>
    </row>
    <row r="98" spans="6:6" x14ac:dyDescent="0.25">
      <c r="F98" s="37"/>
    </row>
    <row r="99" spans="6:6" x14ac:dyDescent="0.25">
      <c r="F99" s="37"/>
    </row>
    <row r="100" spans="6:6" x14ac:dyDescent="0.25">
      <c r="F100" s="37"/>
    </row>
    <row r="101" spans="6:6" x14ac:dyDescent="0.25">
      <c r="F101" s="37"/>
    </row>
    <row r="102" spans="6:6" x14ac:dyDescent="0.25">
      <c r="F102" s="37"/>
    </row>
    <row r="103" spans="6:6" x14ac:dyDescent="0.25">
      <c r="F103" s="37"/>
    </row>
    <row r="104" spans="6:6" x14ac:dyDescent="0.25">
      <c r="F104" s="37"/>
    </row>
    <row r="105" spans="6:6" x14ac:dyDescent="0.25">
      <c r="F105" s="37"/>
    </row>
    <row r="106" spans="6:6" x14ac:dyDescent="0.25">
      <c r="F106" s="37"/>
    </row>
    <row r="107" spans="6:6" x14ac:dyDescent="0.25">
      <c r="F107" s="37"/>
    </row>
    <row r="108" spans="6:6" x14ac:dyDescent="0.25">
      <c r="F108" s="37"/>
    </row>
    <row r="109" spans="6:6" x14ac:dyDescent="0.25">
      <c r="F109" s="37"/>
    </row>
    <row r="110" spans="6:6" x14ac:dyDescent="0.25">
      <c r="F110" s="37"/>
    </row>
    <row r="111" spans="6:6" x14ac:dyDescent="0.25">
      <c r="F111" s="37"/>
    </row>
    <row r="112" spans="6:6" x14ac:dyDescent="0.25">
      <c r="F112" s="37"/>
    </row>
    <row r="113" spans="6:6" x14ac:dyDescent="0.25">
      <c r="F113" s="37"/>
    </row>
    <row r="114" spans="6:6" x14ac:dyDescent="0.25">
      <c r="F114" s="37"/>
    </row>
    <row r="115" spans="6:6" x14ac:dyDescent="0.25">
      <c r="F115" s="37"/>
    </row>
    <row r="116" spans="6:6" x14ac:dyDescent="0.25">
      <c r="F116" s="37"/>
    </row>
    <row r="117" spans="6:6" x14ac:dyDescent="0.25">
      <c r="F117" s="37"/>
    </row>
    <row r="118" spans="6:6" x14ac:dyDescent="0.25">
      <c r="F118" s="37"/>
    </row>
    <row r="119" spans="6:6" x14ac:dyDescent="0.25">
      <c r="F119" s="37"/>
    </row>
    <row r="120" spans="6:6" x14ac:dyDescent="0.25">
      <c r="F120" s="37"/>
    </row>
    <row r="121" spans="6:6" x14ac:dyDescent="0.25">
      <c r="F121" s="37"/>
    </row>
    <row r="122" spans="6:6" x14ac:dyDescent="0.25">
      <c r="F122" s="37"/>
    </row>
    <row r="123" spans="6:6" x14ac:dyDescent="0.25">
      <c r="F123" s="37"/>
    </row>
    <row r="124" spans="6:6" x14ac:dyDescent="0.25">
      <c r="F124" s="37"/>
    </row>
    <row r="125" spans="6:6" x14ac:dyDescent="0.25">
      <c r="F125" s="37"/>
    </row>
    <row r="126" spans="6:6" x14ac:dyDescent="0.25">
      <c r="F126" s="37"/>
    </row>
    <row r="127" spans="6:6" x14ac:dyDescent="0.25">
      <c r="F127" s="37"/>
    </row>
    <row r="128" spans="6:6" x14ac:dyDescent="0.25">
      <c r="F128" s="37"/>
    </row>
    <row r="129" spans="6:6" x14ac:dyDescent="0.25">
      <c r="F129" s="37"/>
    </row>
    <row r="130" spans="6:6" x14ac:dyDescent="0.25">
      <c r="F130" s="37"/>
    </row>
    <row r="131" spans="6:6" x14ac:dyDescent="0.25">
      <c r="F131" s="37"/>
    </row>
    <row r="132" spans="6:6" x14ac:dyDescent="0.25">
      <c r="F132" s="37"/>
    </row>
    <row r="133" spans="6:6" x14ac:dyDescent="0.25">
      <c r="F133" s="37"/>
    </row>
    <row r="134" spans="6:6" x14ac:dyDescent="0.25">
      <c r="F134" s="37"/>
    </row>
    <row r="135" spans="6:6" x14ac:dyDescent="0.25">
      <c r="F135" s="37"/>
    </row>
    <row r="136" spans="6:6" x14ac:dyDescent="0.25">
      <c r="F136" s="37"/>
    </row>
    <row r="137" spans="6:6" x14ac:dyDescent="0.25">
      <c r="F137" s="37"/>
    </row>
    <row r="138" spans="6:6" x14ac:dyDescent="0.25">
      <c r="F138" s="37"/>
    </row>
    <row r="139" spans="6:6" x14ac:dyDescent="0.25">
      <c r="F139" s="37"/>
    </row>
    <row r="140" spans="6:6" x14ac:dyDescent="0.25">
      <c r="F140" s="37"/>
    </row>
    <row r="141" spans="6:6" x14ac:dyDescent="0.25">
      <c r="F141" s="37"/>
    </row>
    <row r="142" spans="6:6" x14ac:dyDescent="0.25">
      <c r="F142" s="37"/>
    </row>
    <row r="143" spans="6:6" x14ac:dyDescent="0.25">
      <c r="F143" s="37"/>
    </row>
    <row r="144" spans="6:6" x14ac:dyDescent="0.25">
      <c r="F144" s="37"/>
    </row>
    <row r="145" spans="6:6" x14ac:dyDescent="0.25">
      <c r="F145" s="37"/>
    </row>
    <row r="146" spans="6:6" x14ac:dyDescent="0.25">
      <c r="F146" s="37"/>
    </row>
    <row r="147" spans="6:6" x14ac:dyDescent="0.25">
      <c r="F147" s="37"/>
    </row>
    <row r="148" spans="6:6" x14ac:dyDescent="0.25">
      <c r="F148" s="37"/>
    </row>
    <row r="149" spans="6:6" x14ac:dyDescent="0.25">
      <c r="F149" s="37"/>
    </row>
    <row r="150" spans="6:6" x14ac:dyDescent="0.25">
      <c r="F150" s="37"/>
    </row>
    <row r="151" spans="6:6" x14ac:dyDescent="0.25">
      <c r="F151" s="37"/>
    </row>
    <row r="152" spans="6:6" x14ac:dyDescent="0.25">
      <c r="F152" s="37"/>
    </row>
    <row r="153" spans="6:6" x14ac:dyDescent="0.25">
      <c r="F153" s="37"/>
    </row>
    <row r="154" spans="6:6" x14ac:dyDescent="0.25">
      <c r="F154" s="37"/>
    </row>
    <row r="155" spans="6:6" x14ac:dyDescent="0.25">
      <c r="F155" s="37"/>
    </row>
    <row r="156" spans="6:6" x14ac:dyDescent="0.25">
      <c r="F156" s="37"/>
    </row>
    <row r="157" spans="6:6" x14ac:dyDescent="0.25">
      <c r="F157" s="37"/>
    </row>
    <row r="158" spans="6:6" x14ac:dyDescent="0.25">
      <c r="F158" s="37"/>
    </row>
    <row r="159" spans="6:6" x14ac:dyDescent="0.25">
      <c r="F159" s="37"/>
    </row>
    <row r="160" spans="6:6" x14ac:dyDescent="0.25">
      <c r="F160" s="37"/>
    </row>
    <row r="161" spans="6:6" x14ac:dyDescent="0.25">
      <c r="F161" s="37"/>
    </row>
    <row r="162" spans="6:6" x14ac:dyDescent="0.25">
      <c r="F162" s="37"/>
    </row>
    <row r="163" spans="6:6" x14ac:dyDescent="0.25">
      <c r="F163" s="37"/>
    </row>
    <row r="164" spans="6:6" x14ac:dyDescent="0.25">
      <c r="F164" s="37"/>
    </row>
    <row r="165" spans="6:6" x14ac:dyDescent="0.25">
      <c r="F165" s="37"/>
    </row>
    <row r="166" spans="6:6" x14ac:dyDescent="0.25">
      <c r="F166" s="37"/>
    </row>
    <row r="167" spans="6:6" x14ac:dyDescent="0.25">
      <c r="F167" s="37"/>
    </row>
    <row r="168" spans="6:6" x14ac:dyDescent="0.25">
      <c r="F168" s="37"/>
    </row>
    <row r="169" spans="6:6" x14ac:dyDescent="0.25">
      <c r="F169" s="37"/>
    </row>
    <row r="170" spans="6:6" x14ac:dyDescent="0.25">
      <c r="F170" s="37"/>
    </row>
    <row r="171" spans="6:6" x14ac:dyDescent="0.25">
      <c r="F171" s="37"/>
    </row>
    <row r="172" spans="6:6" x14ac:dyDescent="0.25">
      <c r="F172" s="37"/>
    </row>
    <row r="173" spans="6:6" x14ac:dyDescent="0.25">
      <c r="F173" s="37"/>
    </row>
    <row r="174" spans="6:6" x14ac:dyDescent="0.25">
      <c r="F174" s="37"/>
    </row>
    <row r="175" spans="6:6" x14ac:dyDescent="0.25">
      <c r="F175" s="37"/>
    </row>
    <row r="176" spans="6:6" x14ac:dyDescent="0.25">
      <c r="F176" s="37"/>
    </row>
    <row r="177" spans="6:6" x14ac:dyDescent="0.25">
      <c r="F177" s="37"/>
    </row>
    <row r="178" spans="6:6" x14ac:dyDescent="0.25">
      <c r="F178" s="37"/>
    </row>
    <row r="179" spans="6:6" x14ac:dyDescent="0.25">
      <c r="F179" s="37"/>
    </row>
    <row r="180" spans="6:6" x14ac:dyDescent="0.25">
      <c r="F180" s="37"/>
    </row>
    <row r="181" spans="6:6" x14ac:dyDescent="0.25">
      <c r="F181" s="37"/>
    </row>
    <row r="182" spans="6:6" x14ac:dyDescent="0.25">
      <c r="F182" s="37"/>
    </row>
    <row r="183" spans="6:6" x14ac:dyDescent="0.25">
      <c r="F183" s="37"/>
    </row>
    <row r="184" spans="6:6" x14ac:dyDescent="0.25">
      <c r="F184" s="37"/>
    </row>
    <row r="185" spans="6:6" x14ac:dyDescent="0.25">
      <c r="F185" s="37"/>
    </row>
    <row r="186" spans="6:6" x14ac:dyDescent="0.25">
      <c r="F186" s="37"/>
    </row>
    <row r="187" spans="6:6" x14ac:dyDescent="0.25">
      <c r="F187" s="37"/>
    </row>
    <row r="188" spans="6:6" x14ac:dyDescent="0.25">
      <c r="F188" s="37"/>
    </row>
    <row r="189" spans="6:6" x14ac:dyDescent="0.25">
      <c r="F189" s="37"/>
    </row>
    <row r="190" spans="6:6" x14ac:dyDescent="0.25">
      <c r="F190" s="37"/>
    </row>
    <row r="191" spans="6:6" x14ac:dyDescent="0.25">
      <c r="F191" s="37"/>
    </row>
    <row r="192" spans="6:6" x14ac:dyDescent="0.25">
      <c r="F192" s="37"/>
    </row>
    <row r="193" spans="6:6" x14ac:dyDescent="0.25">
      <c r="F193" s="37"/>
    </row>
    <row r="194" spans="6:6" x14ac:dyDescent="0.25">
      <c r="F194" s="37"/>
    </row>
    <row r="195" spans="6:6" x14ac:dyDescent="0.25">
      <c r="F195" s="37"/>
    </row>
    <row r="196" spans="6:6" x14ac:dyDescent="0.25">
      <c r="F196" s="37"/>
    </row>
    <row r="197" spans="6:6" x14ac:dyDescent="0.25">
      <c r="F197" s="37"/>
    </row>
    <row r="198" spans="6:6" x14ac:dyDescent="0.25">
      <c r="F198" s="37"/>
    </row>
    <row r="199" spans="6:6" x14ac:dyDescent="0.25">
      <c r="F199" s="37"/>
    </row>
    <row r="200" spans="6:6" x14ac:dyDescent="0.25">
      <c r="F200" s="37"/>
    </row>
    <row r="201" spans="6:6" x14ac:dyDescent="0.25">
      <c r="F201" s="37"/>
    </row>
    <row r="202" spans="6:6" x14ac:dyDescent="0.25">
      <c r="F202" s="37"/>
    </row>
    <row r="203" spans="6:6" x14ac:dyDescent="0.25">
      <c r="F203" s="37"/>
    </row>
    <row r="204" spans="6:6" x14ac:dyDescent="0.25">
      <c r="F204" s="37"/>
    </row>
    <row r="205" spans="6:6" x14ac:dyDescent="0.25">
      <c r="F205" s="37"/>
    </row>
    <row r="206" spans="6:6" x14ac:dyDescent="0.25">
      <c r="F206" s="37"/>
    </row>
    <row r="207" spans="6:6" x14ac:dyDescent="0.25">
      <c r="F207" s="37"/>
    </row>
    <row r="208" spans="6:6" x14ac:dyDescent="0.25">
      <c r="F208" s="37"/>
    </row>
    <row r="209" spans="6:6" x14ac:dyDescent="0.25">
      <c r="F209" s="37"/>
    </row>
    <row r="210" spans="6:6" x14ac:dyDescent="0.25">
      <c r="F210" s="37"/>
    </row>
    <row r="211" spans="6:6" x14ac:dyDescent="0.25">
      <c r="F211" s="37"/>
    </row>
    <row r="212" spans="6:6" x14ac:dyDescent="0.25">
      <c r="F212" s="37"/>
    </row>
    <row r="213" spans="6:6" x14ac:dyDescent="0.25">
      <c r="F213" s="37"/>
    </row>
    <row r="214" spans="6:6" x14ac:dyDescent="0.25">
      <c r="F214" s="37"/>
    </row>
    <row r="215" spans="6:6" x14ac:dyDescent="0.25">
      <c r="F215" s="37"/>
    </row>
    <row r="216" spans="6:6" x14ac:dyDescent="0.25">
      <c r="F216" s="37"/>
    </row>
    <row r="217" spans="6:6" x14ac:dyDescent="0.25">
      <c r="F217" s="37"/>
    </row>
    <row r="218" spans="6:6" x14ac:dyDescent="0.25">
      <c r="F218" s="37"/>
    </row>
    <row r="219" spans="6:6" x14ac:dyDescent="0.25">
      <c r="F219" s="37"/>
    </row>
    <row r="220" spans="6:6" x14ac:dyDescent="0.25">
      <c r="F220" s="37"/>
    </row>
    <row r="221" spans="6:6" x14ac:dyDescent="0.25">
      <c r="F221" s="37"/>
    </row>
    <row r="222" spans="6:6" x14ac:dyDescent="0.25">
      <c r="F222" s="37"/>
    </row>
    <row r="223" spans="6:6" x14ac:dyDescent="0.25">
      <c r="F223" s="37"/>
    </row>
    <row r="224" spans="6:6" x14ac:dyDescent="0.25">
      <c r="F224" s="37"/>
    </row>
    <row r="225" spans="6:6" x14ac:dyDescent="0.25">
      <c r="F225" s="37"/>
    </row>
    <row r="226" spans="6:6" x14ac:dyDescent="0.25">
      <c r="F226" s="37"/>
    </row>
    <row r="227" spans="6:6" x14ac:dyDescent="0.25">
      <c r="F227" s="37"/>
    </row>
    <row r="228" spans="6:6" x14ac:dyDescent="0.25">
      <c r="F228" s="37"/>
    </row>
    <row r="229" spans="6:6" x14ac:dyDescent="0.25">
      <c r="F229" s="37"/>
    </row>
    <row r="230" spans="6:6" x14ac:dyDescent="0.25">
      <c r="F230" s="37"/>
    </row>
    <row r="231" spans="6:6" x14ac:dyDescent="0.25">
      <c r="F231" s="37"/>
    </row>
    <row r="232" spans="6:6" x14ac:dyDescent="0.25">
      <c r="F232" s="37"/>
    </row>
    <row r="233" spans="6:6" x14ac:dyDescent="0.25">
      <c r="F233" s="37"/>
    </row>
    <row r="234" spans="6:6" x14ac:dyDescent="0.25">
      <c r="F234" s="37"/>
    </row>
    <row r="235" spans="6:6" x14ac:dyDescent="0.25">
      <c r="F235" s="37"/>
    </row>
    <row r="236" spans="6:6" x14ac:dyDescent="0.25">
      <c r="F236" s="37"/>
    </row>
    <row r="237" spans="6:6" x14ac:dyDescent="0.25">
      <c r="F237" s="37"/>
    </row>
    <row r="238" spans="6:6" x14ac:dyDescent="0.25">
      <c r="F238" s="37"/>
    </row>
    <row r="239" spans="6:6" x14ac:dyDescent="0.25">
      <c r="F239" s="37"/>
    </row>
    <row r="240" spans="6:6" x14ac:dyDescent="0.25">
      <c r="F240" s="37"/>
    </row>
    <row r="241" spans="6:6" x14ac:dyDescent="0.25">
      <c r="F241" s="37"/>
    </row>
    <row r="242" spans="6:6" x14ac:dyDescent="0.25">
      <c r="F242" s="37"/>
    </row>
    <row r="243" spans="6:6" x14ac:dyDescent="0.25">
      <c r="F243" s="37"/>
    </row>
    <row r="244" spans="6:6" x14ac:dyDescent="0.25">
      <c r="F244" s="37"/>
    </row>
    <row r="245" spans="6:6" x14ac:dyDescent="0.25">
      <c r="F245" s="37"/>
    </row>
    <row r="246" spans="6:6" x14ac:dyDescent="0.25">
      <c r="F246" s="37"/>
    </row>
    <row r="247" spans="6:6" x14ac:dyDescent="0.25">
      <c r="F247" s="37"/>
    </row>
    <row r="248" spans="6:6" x14ac:dyDescent="0.25">
      <c r="F248" s="37"/>
    </row>
    <row r="249" spans="6:6" x14ac:dyDescent="0.25">
      <c r="F249" s="37"/>
    </row>
    <row r="250" spans="6:6" x14ac:dyDescent="0.25">
      <c r="F250" s="37"/>
    </row>
    <row r="251" spans="6:6" x14ac:dyDescent="0.25">
      <c r="F251" s="37"/>
    </row>
    <row r="252" spans="6:6" x14ac:dyDescent="0.25">
      <c r="F252" s="37"/>
    </row>
    <row r="253" spans="6:6" x14ac:dyDescent="0.25">
      <c r="F253" s="37"/>
    </row>
    <row r="254" spans="6:6" x14ac:dyDescent="0.25">
      <c r="F254" s="37"/>
    </row>
    <row r="255" spans="6:6" x14ac:dyDescent="0.25">
      <c r="F255" s="37"/>
    </row>
    <row r="256" spans="6:6" x14ac:dyDescent="0.25">
      <c r="F256" s="37"/>
    </row>
    <row r="257" spans="6:6" x14ac:dyDescent="0.25">
      <c r="F257" s="37"/>
    </row>
    <row r="258" spans="6:6" x14ac:dyDescent="0.25">
      <c r="F258" s="37"/>
    </row>
    <row r="259" spans="6:6" x14ac:dyDescent="0.25">
      <c r="F259" s="37"/>
    </row>
    <row r="260" spans="6:6" x14ac:dyDescent="0.25">
      <c r="F260" s="37"/>
    </row>
    <row r="261" spans="6:6" x14ac:dyDescent="0.25">
      <c r="F261" s="37"/>
    </row>
    <row r="262" spans="6:6" x14ac:dyDescent="0.25">
      <c r="F262" s="37"/>
    </row>
    <row r="263" spans="6:6" x14ac:dyDescent="0.25">
      <c r="F263" s="37"/>
    </row>
    <row r="264" spans="6:6" x14ac:dyDescent="0.25">
      <c r="F264" s="37"/>
    </row>
    <row r="265" spans="6:6" x14ac:dyDescent="0.25">
      <c r="F265" s="37"/>
    </row>
    <row r="266" spans="6:6" x14ac:dyDescent="0.25">
      <c r="F266" s="37"/>
    </row>
    <row r="267" spans="6:6" x14ac:dyDescent="0.25">
      <c r="F267" s="37"/>
    </row>
    <row r="268" spans="6:6" x14ac:dyDescent="0.25">
      <c r="F268" s="37"/>
    </row>
    <row r="269" spans="6:6" x14ac:dyDescent="0.25">
      <c r="F269" s="37"/>
    </row>
    <row r="270" spans="6:6" x14ac:dyDescent="0.25">
      <c r="F270" s="37"/>
    </row>
    <row r="271" spans="6:6" x14ac:dyDescent="0.25">
      <c r="F271" s="37"/>
    </row>
    <row r="272" spans="6:6" x14ac:dyDescent="0.25">
      <c r="F272" s="37"/>
    </row>
    <row r="273" spans="6:6" x14ac:dyDescent="0.25">
      <c r="F273" s="37"/>
    </row>
    <row r="274" spans="6:6" x14ac:dyDescent="0.25">
      <c r="F274" s="37"/>
    </row>
    <row r="275" spans="6:6" x14ac:dyDescent="0.25">
      <c r="F275" s="37"/>
    </row>
    <row r="276" spans="6:6" x14ac:dyDescent="0.25">
      <c r="F276" s="37"/>
    </row>
    <row r="277" spans="6:6" x14ac:dyDescent="0.25">
      <c r="F277" s="37"/>
    </row>
    <row r="278" spans="6:6" x14ac:dyDescent="0.25">
      <c r="F278" s="37"/>
    </row>
    <row r="279" spans="6:6" x14ac:dyDescent="0.25">
      <c r="F279" s="37"/>
    </row>
    <row r="280" spans="6:6" x14ac:dyDescent="0.25">
      <c r="F280" s="37"/>
    </row>
    <row r="281" spans="6:6" x14ac:dyDescent="0.25">
      <c r="F281" s="37"/>
    </row>
    <row r="282" spans="6:6" x14ac:dyDescent="0.25">
      <c r="F282" s="37"/>
    </row>
    <row r="283" spans="6:6" x14ac:dyDescent="0.25">
      <c r="F283" s="37"/>
    </row>
    <row r="284" spans="6:6" x14ac:dyDescent="0.25">
      <c r="F284" s="37"/>
    </row>
    <row r="285" spans="6:6" x14ac:dyDescent="0.25">
      <c r="F285" s="37"/>
    </row>
    <row r="286" spans="6:6" x14ac:dyDescent="0.25">
      <c r="F286" s="37"/>
    </row>
    <row r="287" spans="6:6" x14ac:dyDescent="0.25">
      <c r="F287" s="37"/>
    </row>
    <row r="288" spans="6:6" x14ac:dyDescent="0.25">
      <c r="F288" s="37"/>
    </row>
    <row r="289" spans="6:6" x14ac:dyDescent="0.25">
      <c r="F289" s="37"/>
    </row>
    <row r="290" spans="6:6" x14ac:dyDescent="0.25">
      <c r="F290" s="37"/>
    </row>
    <row r="291" spans="6:6" x14ac:dyDescent="0.25">
      <c r="F291" s="37"/>
    </row>
    <row r="292" spans="6:6" x14ac:dyDescent="0.25">
      <c r="F292" s="37"/>
    </row>
    <row r="293" spans="6:6" x14ac:dyDescent="0.25">
      <c r="F293" s="37"/>
    </row>
    <row r="294" spans="6:6" x14ac:dyDescent="0.25">
      <c r="F294" s="37"/>
    </row>
    <row r="295" spans="6:6" x14ac:dyDescent="0.25">
      <c r="F295" s="37"/>
    </row>
    <row r="296" spans="6:6" x14ac:dyDescent="0.25">
      <c r="F296" s="37"/>
    </row>
    <row r="297" spans="6:6" x14ac:dyDescent="0.25">
      <c r="F297" s="37"/>
    </row>
    <row r="298" spans="6:6" x14ac:dyDescent="0.25">
      <c r="F298" s="37"/>
    </row>
    <row r="299" spans="6:6" x14ac:dyDescent="0.25">
      <c r="F299" s="37"/>
    </row>
    <row r="300" spans="6:6" x14ac:dyDescent="0.25">
      <c r="F300" s="37"/>
    </row>
    <row r="301" spans="6:6" x14ac:dyDescent="0.25">
      <c r="F301" s="37"/>
    </row>
    <row r="302" spans="6:6" x14ac:dyDescent="0.25">
      <c r="F302" s="37"/>
    </row>
    <row r="303" spans="6:6" x14ac:dyDescent="0.25">
      <c r="F303" s="37"/>
    </row>
    <row r="304" spans="6:6" x14ac:dyDescent="0.25">
      <c r="F304" s="37"/>
    </row>
    <row r="305" spans="6:6" x14ac:dyDescent="0.25">
      <c r="F305" s="37"/>
    </row>
    <row r="306" spans="6:6" x14ac:dyDescent="0.25">
      <c r="F306" s="37"/>
    </row>
    <row r="307" spans="6:6" x14ac:dyDescent="0.25">
      <c r="F307" s="37"/>
    </row>
    <row r="308" spans="6:6" x14ac:dyDescent="0.25">
      <c r="F308" s="37"/>
    </row>
    <row r="309" spans="6:6" x14ac:dyDescent="0.25">
      <c r="F309" s="37"/>
    </row>
    <row r="310" spans="6:6" x14ac:dyDescent="0.25">
      <c r="F310" s="37"/>
    </row>
    <row r="311" spans="6:6" x14ac:dyDescent="0.25">
      <c r="F311" s="37"/>
    </row>
    <row r="312" spans="6:6" x14ac:dyDescent="0.25">
      <c r="F312" s="37"/>
    </row>
    <row r="313" spans="6:6" x14ac:dyDescent="0.25">
      <c r="F313" s="37"/>
    </row>
    <row r="314" spans="6:6" x14ac:dyDescent="0.25">
      <c r="F314" s="37"/>
    </row>
    <row r="315" spans="6:6" x14ac:dyDescent="0.25">
      <c r="F315" s="37"/>
    </row>
    <row r="316" spans="6:6" x14ac:dyDescent="0.25">
      <c r="F316" s="37"/>
    </row>
    <row r="317" spans="6:6" x14ac:dyDescent="0.25">
      <c r="F317" s="37"/>
    </row>
    <row r="318" spans="6:6" x14ac:dyDescent="0.25">
      <c r="F318" s="37"/>
    </row>
    <row r="319" spans="6:6" x14ac:dyDescent="0.25">
      <c r="F319" s="37"/>
    </row>
    <row r="320" spans="6:6" x14ac:dyDescent="0.25">
      <c r="F320" s="37"/>
    </row>
    <row r="321" spans="6:6" x14ac:dyDescent="0.25">
      <c r="F321" s="37"/>
    </row>
    <row r="322" spans="6:6" x14ac:dyDescent="0.25">
      <c r="F322" s="37"/>
    </row>
    <row r="323" spans="6:6" x14ac:dyDescent="0.25">
      <c r="F323" s="37"/>
    </row>
    <row r="324" spans="6:6" x14ac:dyDescent="0.25">
      <c r="F324" s="37"/>
    </row>
    <row r="325" spans="6:6" x14ac:dyDescent="0.25">
      <c r="F325" s="37"/>
    </row>
    <row r="326" spans="6:6" x14ac:dyDescent="0.25">
      <c r="F326" s="37"/>
    </row>
    <row r="327" spans="6:6" x14ac:dyDescent="0.25">
      <c r="F327" s="37"/>
    </row>
    <row r="328" spans="6:6" x14ac:dyDescent="0.25">
      <c r="F328" s="37"/>
    </row>
    <row r="329" spans="6:6" x14ac:dyDescent="0.25">
      <c r="F329" s="37"/>
    </row>
    <row r="330" spans="6:6" x14ac:dyDescent="0.25">
      <c r="F330" s="37"/>
    </row>
    <row r="331" spans="6:6" x14ac:dyDescent="0.25">
      <c r="F331" s="37"/>
    </row>
    <row r="332" spans="6:6" x14ac:dyDescent="0.25">
      <c r="F332" s="37"/>
    </row>
    <row r="333" spans="6:6" x14ac:dyDescent="0.25">
      <c r="F333" s="37"/>
    </row>
    <row r="334" spans="6:6" x14ac:dyDescent="0.25">
      <c r="F334" s="37"/>
    </row>
    <row r="335" spans="6:6" x14ac:dyDescent="0.25">
      <c r="F335" s="37"/>
    </row>
    <row r="336" spans="6:6" x14ac:dyDescent="0.25">
      <c r="F336" s="37"/>
    </row>
    <row r="337" spans="6:6" x14ac:dyDescent="0.25">
      <c r="F337" s="37"/>
    </row>
    <row r="338" spans="6:6" x14ac:dyDescent="0.25">
      <c r="F338" s="37"/>
    </row>
    <row r="339" spans="6:6" x14ac:dyDescent="0.25">
      <c r="F339" s="37"/>
    </row>
    <row r="340" spans="6:6" x14ac:dyDescent="0.25">
      <c r="F340" s="37"/>
    </row>
    <row r="341" spans="6:6" x14ac:dyDescent="0.25">
      <c r="F341" s="37"/>
    </row>
    <row r="342" spans="6:6" x14ac:dyDescent="0.25">
      <c r="F342" s="37"/>
    </row>
    <row r="343" spans="6:6" x14ac:dyDescent="0.25">
      <c r="F343" s="37"/>
    </row>
    <row r="344" spans="6:6" x14ac:dyDescent="0.25">
      <c r="F344" s="37"/>
    </row>
    <row r="345" spans="6:6" x14ac:dyDescent="0.25">
      <c r="F345" s="37"/>
    </row>
    <row r="346" spans="6:6" x14ac:dyDescent="0.25">
      <c r="F346" s="37"/>
    </row>
    <row r="347" spans="6:6" x14ac:dyDescent="0.25">
      <c r="F347" s="37"/>
    </row>
    <row r="348" spans="6:6" x14ac:dyDescent="0.25">
      <c r="F348" s="37"/>
    </row>
    <row r="349" spans="6:6" x14ac:dyDescent="0.25">
      <c r="F349" s="37"/>
    </row>
    <row r="350" spans="6:6" x14ac:dyDescent="0.25">
      <c r="F350" s="37"/>
    </row>
    <row r="351" spans="6:6" x14ac:dyDescent="0.25">
      <c r="F351" s="37"/>
    </row>
    <row r="352" spans="6:6" x14ac:dyDescent="0.25">
      <c r="F352" s="37"/>
    </row>
    <row r="353" spans="6:6" x14ac:dyDescent="0.25">
      <c r="F353" s="37"/>
    </row>
    <row r="354" spans="6:6" x14ac:dyDescent="0.25">
      <c r="F354" s="37"/>
    </row>
    <row r="355" spans="6:6" x14ac:dyDescent="0.25">
      <c r="F355" s="37"/>
    </row>
    <row r="356" spans="6:6" x14ac:dyDescent="0.25">
      <c r="F356" s="37"/>
    </row>
    <row r="357" spans="6:6" x14ac:dyDescent="0.25">
      <c r="F357" s="37"/>
    </row>
    <row r="358" spans="6:6" x14ac:dyDescent="0.25">
      <c r="F358" s="37"/>
    </row>
    <row r="359" spans="6:6" x14ac:dyDescent="0.25">
      <c r="F359" s="37"/>
    </row>
    <row r="360" spans="6:6" x14ac:dyDescent="0.25">
      <c r="F360" s="37"/>
    </row>
    <row r="361" spans="6:6" x14ac:dyDescent="0.25">
      <c r="F361" s="37"/>
    </row>
    <row r="362" spans="6:6" x14ac:dyDescent="0.25">
      <c r="F362" s="37"/>
    </row>
    <row r="363" spans="6:6" x14ac:dyDescent="0.25">
      <c r="F363" s="37"/>
    </row>
    <row r="364" spans="6:6" x14ac:dyDescent="0.25">
      <c r="F364" s="37"/>
    </row>
    <row r="365" spans="6:6" x14ac:dyDescent="0.25">
      <c r="F365" s="37"/>
    </row>
    <row r="366" spans="6:6" x14ac:dyDescent="0.25">
      <c r="F366" s="37"/>
    </row>
    <row r="367" spans="6:6" x14ac:dyDescent="0.25">
      <c r="F367" s="37"/>
    </row>
    <row r="368" spans="6:6" x14ac:dyDescent="0.25">
      <c r="F368" s="37"/>
    </row>
    <row r="369" spans="6:6" x14ac:dyDescent="0.25">
      <c r="F369" s="37"/>
    </row>
    <row r="370" spans="6:6" x14ac:dyDescent="0.25">
      <c r="F370" s="37"/>
    </row>
    <row r="371" spans="6:6" x14ac:dyDescent="0.25">
      <c r="F371" s="37"/>
    </row>
    <row r="372" spans="6:6" x14ac:dyDescent="0.25">
      <c r="F372" s="37"/>
    </row>
    <row r="373" spans="6:6" x14ac:dyDescent="0.25">
      <c r="F373" s="37"/>
    </row>
    <row r="374" spans="6:6" x14ac:dyDescent="0.25">
      <c r="F374" s="37"/>
    </row>
    <row r="375" spans="6:6" x14ac:dyDescent="0.25">
      <c r="F375" s="37"/>
    </row>
    <row r="376" spans="6:6" x14ac:dyDescent="0.25">
      <c r="F376" s="37"/>
    </row>
    <row r="377" spans="6:6" x14ac:dyDescent="0.25">
      <c r="F377" s="37"/>
    </row>
    <row r="378" spans="6:6" x14ac:dyDescent="0.25">
      <c r="F378" s="37"/>
    </row>
    <row r="379" spans="6:6" x14ac:dyDescent="0.25">
      <c r="F379" s="37"/>
    </row>
    <row r="380" spans="6:6" x14ac:dyDescent="0.25">
      <c r="F380" s="37"/>
    </row>
    <row r="381" spans="6:6" x14ac:dyDescent="0.25">
      <c r="F381" s="37"/>
    </row>
    <row r="382" spans="6:6" x14ac:dyDescent="0.25">
      <c r="F382" s="37"/>
    </row>
    <row r="383" spans="6:6" x14ac:dyDescent="0.25">
      <c r="F383" s="37"/>
    </row>
    <row r="384" spans="6:6" x14ac:dyDescent="0.25">
      <c r="F384" s="37"/>
    </row>
    <row r="385" spans="6:6" x14ac:dyDescent="0.25">
      <c r="F385" s="37"/>
    </row>
    <row r="386" spans="6:6" x14ac:dyDescent="0.25">
      <c r="F386" s="37"/>
    </row>
    <row r="387" spans="6:6" x14ac:dyDescent="0.25">
      <c r="F387" s="37"/>
    </row>
    <row r="388" spans="6:6" x14ac:dyDescent="0.25">
      <c r="F388" s="37"/>
    </row>
    <row r="389" spans="6:6" x14ac:dyDescent="0.25">
      <c r="F389" s="37"/>
    </row>
    <row r="390" spans="6:6" x14ac:dyDescent="0.25">
      <c r="F390" s="37"/>
    </row>
    <row r="391" spans="6:6" x14ac:dyDescent="0.25">
      <c r="F391" s="37"/>
    </row>
    <row r="392" spans="6:6" x14ac:dyDescent="0.25">
      <c r="F392" s="37"/>
    </row>
    <row r="393" spans="6:6" x14ac:dyDescent="0.25">
      <c r="F393" s="37"/>
    </row>
    <row r="394" spans="6:6" x14ac:dyDescent="0.25">
      <c r="F394" s="37"/>
    </row>
    <row r="395" spans="6:6" x14ac:dyDescent="0.25">
      <c r="F395" s="37"/>
    </row>
    <row r="396" spans="6:6" x14ac:dyDescent="0.25">
      <c r="F396" s="37"/>
    </row>
    <row r="397" spans="6:6" x14ac:dyDescent="0.25">
      <c r="F397" s="37"/>
    </row>
    <row r="398" spans="6:6" x14ac:dyDescent="0.25">
      <c r="F398" s="37"/>
    </row>
    <row r="399" spans="6:6" x14ac:dyDescent="0.25">
      <c r="F399" s="37"/>
    </row>
    <row r="400" spans="6:6" x14ac:dyDescent="0.25">
      <c r="F400" s="37"/>
    </row>
    <row r="401" spans="6:6" x14ac:dyDescent="0.25">
      <c r="F401" s="37"/>
    </row>
    <row r="402" spans="6:6" x14ac:dyDescent="0.25">
      <c r="F402" s="37"/>
    </row>
    <row r="403" spans="6:6" x14ac:dyDescent="0.25">
      <c r="F403" s="37"/>
    </row>
    <row r="404" spans="6:6" x14ac:dyDescent="0.25">
      <c r="F404" s="37"/>
    </row>
    <row r="405" spans="6:6" x14ac:dyDescent="0.25">
      <c r="F405" s="37"/>
    </row>
    <row r="406" spans="6:6" x14ac:dyDescent="0.25">
      <c r="F406" s="37"/>
    </row>
    <row r="407" spans="6:6" x14ac:dyDescent="0.25">
      <c r="F407" s="37"/>
    </row>
    <row r="408" spans="6:6" x14ac:dyDescent="0.25">
      <c r="F408" s="37"/>
    </row>
    <row r="409" spans="6:6" x14ac:dyDescent="0.25">
      <c r="F409" s="37"/>
    </row>
    <row r="410" spans="6:6" x14ac:dyDescent="0.25">
      <c r="F410" s="37"/>
    </row>
    <row r="411" spans="6:6" x14ac:dyDescent="0.25">
      <c r="F411" s="37"/>
    </row>
    <row r="412" spans="6:6" x14ac:dyDescent="0.25">
      <c r="F412" s="37"/>
    </row>
    <row r="413" spans="6:6" x14ac:dyDescent="0.25">
      <c r="F413" s="37"/>
    </row>
    <row r="414" spans="6:6" x14ac:dyDescent="0.25">
      <c r="F414" s="37"/>
    </row>
    <row r="415" spans="6:6" x14ac:dyDescent="0.25">
      <c r="F415" s="37"/>
    </row>
    <row r="416" spans="6:6" x14ac:dyDescent="0.25">
      <c r="F416" s="37"/>
    </row>
    <row r="417" spans="6:6" x14ac:dyDescent="0.25">
      <c r="F417" s="37"/>
    </row>
    <row r="418" spans="6:6" x14ac:dyDescent="0.25">
      <c r="F418" s="37"/>
    </row>
    <row r="419" spans="6:6" x14ac:dyDescent="0.25">
      <c r="F419" s="37"/>
    </row>
    <row r="420" spans="6:6" x14ac:dyDescent="0.25">
      <c r="F420" s="37"/>
    </row>
    <row r="421" spans="6:6" x14ac:dyDescent="0.25">
      <c r="F421" s="37"/>
    </row>
    <row r="422" spans="6:6" x14ac:dyDescent="0.25">
      <c r="F422" s="37"/>
    </row>
    <row r="423" spans="6:6" x14ac:dyDescent="0.25">
      <c r="F423" s="37"/>
    </row>
    <row r="424" spans="6:6" x14ac:dyDescent="0.25">
      <c r="F424" s="37"/>
    </row>
    <row r="425" spans="6:6" x14ac:dyDescent="0.25">
      <c r="F425" s="37"/>
    </row>
    <row r="426" spans="6:6" x14ac:dyDescent="0.25">
      <c r="F426" s="37"/>
    </row>
    <row r="427" spans="6:6" x14ac:dyDescent="0.25">
      <c r="F427" s="37"/>
    </row>
    <row r="428" spans="6:6" x14ac:dyDescent="0.25">
      <c r="F428" s="37"/>
    </row>
    <row r="429" spans="6:6" x14ac:dyDescent="0.25">
      <c r="F429" s="37"/>
    </row>
    <row r="430" spans="6:6" x14ac:dyDescent="0.25">
      <c r="F430" s="37"/>
    </row>
    <row r="431" spans="6:6" x14ac:dyDescent="0.25">
      <c r="F431" s="37"/>
    </row>
    <row r="432" spans="6:6" x14ac:dyDescent="0.25">
      <c r="F432" s="37"/>
    </row>
    <row r="433" spans="6:6" x14ac:dyDescent="0.25">
      <c r="F433" s="37"/>
    </row>
    <row r="434" spans="6:6" x14ac:dyDescent="0.25">
      <c r="F434" s="37"/>
    </row>
    <row r="435" spans="6:6" x14ac:dyDescent="0.25">
      <c r="F435" s="37"/>
    </row>
    <row r="436" spans="6:6" x14ac:dyDescent="0.25">
      <c r="F436" s="37"/>
    </row>
    <row r="437" spans="6:6" x14ac:dyDescent="0.25">
      <c r="F437" s="37"/>
    </row>
    <row r="438" spans="6:6" x14ac:dyDescent="0.25">
      <c r="F438" s="37"/>
    </row>
    <row r="439" spans="6:6" x14ac:dyDescent="0.25">
      <c r="F439" s="37"/>
    </row>
    <row r="440" spans="6:6" x14ac:dyDescent="0.25">
      <c r="F440" s="37"/>
    </row>
    <row r="441" spans="6:6" x14ac:dyDescent="0.25">
      <c r="F441" s="37"/>
    </row>
    <row r="442" spans="6:6" x14ac:dyDescent="0.25">
      <c r="F442" s="37"/>
    </row>
    <row r="443" spans="6:6" x14ac:dyDescent="0.25">
      <c r="F443" s="37"/>
    </row>
    <row r="444" spans="6:6" x14ac:dyDescent="0.25">
      <c r="F444" s="37"/>
    </row>
    <row r="445" spans="6:6" x14ac:dyDescent="0.25">
      <c r="F445" s="37"/>
    </row>
    <row r="446" spans="6:6" x14ac:dyDescent="0.25">
      <c r="F446" s="37"/>
    </row>
    <row r="447" spans="6:6" x14ac:dyDescent="0.25">
      <c r="F447" s="37"/>
    </row>
    <row r="448" spans="6:6" x14ac:dyDescent="0.25">
      <c r="F448" s="37"/>
    </row>
    <row r="449" spans="6:6" x14ac:dyDescent="0.25">
      <c r="F449" s="37"/>
    </row>
    <row r="450" spans="6:6" x14ac:dyDescent="0.25">
      <c r="F450" s="37"/>
    </row>
    <row r="451" spans="6:6" x14ac:dyDescent="0.25">
      <c r="F451" s="37"/>
    </row>
    <row r="452" spans="6:6" x14ac:dyDescent="0.25">
      <c r="F452" s="37"/>
    </row>
    <row r="453" spans="6:6" x14ac:dyDescent="0.25">
      <c r="F453" s="37"/>
    </row>
    <row r="454" spans="6:6" x14ac:dyDescent="0.25">
      <c r="F454" s="37"/>
    </row>
    <row r="455" spans="6:6" x14ac:dyDescent="0.25">
      <c r="F455" s="37"/>
    </row>
    <row r="456" spans="6:6" x14ac:dyDescent="0.25">
      <c r="F456" s="37"/>
    </row>
    <row r="457" spans="6:6" x14ac:dyDescent="0.25">
      <c r="F457" s="37"/>
    </row>
    <row r="458" spans="6:6" x14ac:dyDescent="0.25">
      <c r="F458" s="37"/>
    </row>
    <row r="459" spans="6:6" x14ac:dyDescent="0.25">
      <c r="F459" s="37"/>
    </row>
    <row r="460" spans="6:6" x14ac:dyDescent="0.25">
      <c r="F460" s="37"/>
    </row>
    <row r="461" spans="6:6" x14ac:dyDescent="0.25">
      <c r="F461" s="37"/>
    </row>
    <row r="462" spans="6:6" x14ac:dyDescent="0.25">
      <c r="F462" s="37"/>
    </row>
    <row r="463" spans="6:6" x14ac:dyDescent="0.25">
      <c r="F463" s="37"/>
    </row>
    <row r="464" spans="6:6" x14ac:dyDescent="0.25">
      <c r="F464" s="37"/>
    </row>
    <row r="465" spans="6:6" x14ac:dyDescent="0.25">
      <c r="F465" s="37"/>
    </row>
    <row r="466" spans="6:6" x14ac:dyDescent="0.25">
      <c r="F466" s="37"/>
    </row>
    <row r="467" spans="6:6" x14ac:dyDescent="0.25">
      <c r="F467" s="37"/>
    </row>
    <row r="468" spans="6:6" x14ac:dyDescent="0.25">
      <c r="F468" s="37"/>
    </row>
    <row r="469" spans="6:6" x14ac:dyDescent="0.25">
      <c r="F469" s="37"/>
    </row>
    <row r="470" spans="6:6" x14ac:dyDescent="0.25">
      <c r="F470" s="37"/>
    </row>
    <row r="471" spans="6:6" x14ac:dyDescent="0.25">
      <c r="F471" s="37"/>
    </row>
    <row r="472" spans="6:6" x14ac:dyDescent="0.25">
      <c r="F472" s="37"/>
    </row>
    <row r="473" spans="6:6" x14ac:dyDescent="0.25">
      <c r="F473" s="37"/>
    </row>
    <row r="474" spans="6:6" x14ac:dyDescent="0.25">
      <c r="F474" s="37"/>
    </row>
    <row r="475" spans="6:6" x14ac:dyDescent="0.25">
      <c r="F475" s="37"/>
    </row>
    <row r="476" spans="6:6" x14ac:dyDescent="0.25">
      <c r="F476" s="37"/>
    </row>
    <row r="477" spans="6:6" x14ac:dyDescent="0.25">
      <c r="F477" s="37"/>
    </row>
    <row r="478" spans="6:6" x14ac:dyDescent="0.25">
      <c r="F478" s="37"/>
    </row>
    <row r="479" spans="6:6" x14ac:dyDescent="0.25">
      <c r="F479" s="37"/>
    </row>
    <row r="480" spans="6:6" x14ac:dyDescent="0.25">
      <c r="F480" s="37"/>
    </row>
    <row r="481" spans="6:6" x14ac:dyDescent="0.25">
      <c r="F481" s="37"/>
    </row>
    <row r="482" spans="6:6" x14ac:dyDescent="0.25">
      <c r="F482" s="37"/>
    </row>
    <row r="483" spans="6:6" x14ac:dyDescent="0.25">
      <c r="F483" s="37"/>
    </row>
    <row r="484" spans="6:6" x14ac:dyDescent="0.25">
      <c r="F484" s="37"/>
    </row>
    <row r="485" spans="6:6" x14ac:dyDescent="0.25">
      <c r="F485" s="37"/>
    </row>
    <row r="486" spans="6:6" x14ac:dyDescent="0.25">
      <c r="F486" s="37"/>
    </row>
    <row r="487" spans="6:6" x14ac:dyDescent="0.25">
      <c r="F487" s="37"/>
    </row>
    <row r="488" spans="6:6" x14ac:dyDescent="0.25">
      <c r="F488" s="37"/>
    </row>
    <row r="489" spans="6:6" x14ac:dyDescent="0.25">
      <c r="F489" s="37"/>
    </row>
    <row r="490" spans="6:6" x14ac:dyDescent="0.25">
      <c r="F490" s="37"/>
    </row>
    <row r="491" spans="6:6" x14ac:dyDescent="0.25">
      <c r="F491" s="37"/>
    </row>
    <row r="492" spans="6:6" x14ac:dyDescent="0.25">
      <c r="F492" s="37"/>
    </row>
    <row r="493" spans="6:6" x14ac:dyDescent="0.25">
      <c r="F493" s="37"/>
    </row>
    <row r="494" spans="6:6" x14ac:dyDescent="0.25">
      <c r="F494" s="37"/>
    </row>
    <row r="495" spans="6:6" x14ac:dyDescent="0.25">
      <c r="F495" s="37"/>
    </row>
    <row r="496" spans="6:6" x14ac:dyDescent="0.25">
      <c r="F496" s="37"/>
    </row>
    <row r="497" spans="6:6" x14ac:dyDescent="0.25">
      <c r="F497" s="37"/>
    </row>
    <row r="498" spans="6:6" x14ac:dyDescent="0.25">
      <c r="F498" s="37"/>
    </row>
    <row r="499" spans="6:6" x14ac:dyDescent="0.25">
      <c r="F499" s="37"/>
    </row>
    <row r="500" spans="6:6" x14ac:dyDescent="0.25">
      <c r="F500" s="37"/>
    </row>
    <row r="501" spans="6:6" x14ac:dyDescent="0.25">
      <c r="F501" s="37"/>
    </row>
    <row r="502" spans="6:6" x14ac:dyDescent="0.25">
      <c r="F502" s="37"/>
    </row>
    <row r="503" spans="6:6" x14ac:dyDescent="0.25">
      <c r="F503" s="37"/>
    </row>
    <row r="504" spans="6:6" x14ac:dyDescent="0.25">
      <c r="F504" s="37"/>
    </row>
    <row r="505" spans="6:6" x14ac:dyDescent="0.25">
      <c r="F505" s="37"/>
    </row>
    <row r="506" spans="6:6" x14ac:dyDescent="0.25">
      <c r="F506" s="37"/>
    </row>
    <row r="507" spans="6:6" x14ac:dyDescent="0.25">
      <c r="F507" s="37"/>
    </row>
    <row r="508" spans="6:6" x14ac:dyDescent="0.25">
      <c r="F508" s="37"/>
    </row>
    <row r="509" spans="6:6" x14ac:dyDescent="0.25">
      <c r="F509" s="37"/>
    </row>
    <row r="510" spans="6:6" x14ac:dyDescent="0.25">
      <c r="F510" s="37"/>
    </row>
    <row r="511" spans="6:6" x14ac:dyDescent="0.25">
      <c r="F511" s="37"/>
    </row>
    <row r="512" spans="6:6" x14ac:dyDescent="0.25">
      <c r="F512" s="37"/>
    </row>
    <row r="513" spans="6:6" x14ac:dyDescent="0.25">
      <c r="F513" s="37"/>
    </row>
    <row r="514" spans="6:6" x14ac:dyDescent="0.25">
      <c r="F514" s="37"/>
    </row>
    <row r="515" spans="6:6" x14ac:dyDescent="0.25">
      <c r="F515" s="37"/>
    </row>
    <row r="516" spans="6:6" x14ac:dyDescent="0.25">
      <c r="F516" s="37"/>
    </row>
    <row r="517" spans="6:6" x14ac:dyDescent="0.25">
      <c r="F517" s="37"/>
    </row>
    <row r="518" spans="6:6" x14ac:dyDescent="0.25">
      <c r="F518" s="37"/>
    </row>
    <row r="519" spans="6:6" x14ac:dyDescent="0.25">
      <c r="F519" s="37"/>
    </row>
    <row r="520" spans="6:6" x14ac:dyDescent="0.25">
      <c r="F520" s="37"/>
    </row>
    <row r="521" spans="6:6" x14ac:dyDescent="0.25">
      <c r="F521" s="37"/>
    </row>
    <row r="522" spans="6:6" x14ac:dyDescent="0.25">
      <c r="F522" s="37"/>
    </row>
    <row r="523" spans="6:6" x14ac:dyDescent="0.25">
      <c r="F523" s="37"/>
    </row>
    <row r="524" spans="6:6" x14ac:dyDescent="0.25">
      <c r="F524" s="37"/>
    </row>
    <row r="525" spans="6:6" x14ac:dyDescent="0.25">
      <c r="F525" s="37"/>
    </row>
    <row r="526" spans="6:6" x14ac:dyDescent="0.25">
      <c r="F526" s="37"/>
    </row>
    <row r="527" spans="6:6" x14ac:dyDescent="0.25">
      <c r="F527" s="37"/>
    </row>
    <row r="528" spans="6:6" x14ac:dyDescent="0.25">
      <c r="F528" s="37"/>
    </row>
    <row r="529" spans="6:6" x14ac:dyDescent="0.25">
      <c r="F529" s="37"/>
    </row>
    <row r="530" spans="6:6" x14ac:dyDescent="0.25">
      <c r="F530" s="37"/>
    </row>
    <row r="531" spans="6:6" x14ac:dyDescent="0.25">
      <c r="F531" s="37"/>
    </row>
    <row r="532" spans="6:6" x14ac:dyDescent="0.25">
      <c r="F532" s="37"/>
    </row>
    <row r="533" spans="6:6" x14ac:dyDescent="0.25">
      <c r="F533" s="37"/>
    </row>
    <row r="534" spans="6:6" x14ac:dyDescent="0.25">
      <c r="F534" s="37"/>
    </row>
    <row r="535" spans="6:6" x14ac:dyDescent="0.25">
      <c r="F535" s="37"/>
    </row>
    <row r="536" spans="6:6" x14ac:dyDescent="0.25">
      <c r="F536" s="37"/>
    </row>
    <row r="537" spans="6:6" x14ac:dyDescent="0.25">
      <c r="F537" s="37"/>
    </row>
    <row r="538" spans="6:6" x14ac:dyDescent="0.25">
      <c r="F538" s="37"/>
    </row>
    <row r="539" spans="6:6" x14ac:dyDescent="0.25">
      <c r="F539" s="37"/>
    </row>
    <row r="540" spans="6:6" x14ac:dyDescent="0.25">
      <c r="F540" s="37"/>
    </row>
    <row r="541" spans="6:6" x14ac:dyDescent="0.25">
      <c r="F541" s="37"/>
    </row>
    <row r="542" spans="6:6" x14ac:dyDescent="0.25">
      <c r="F542" s="37"/>
    </row>
    <row r="543" spans="6:6" x14ac:dyDescent="0.25">
      <c r="F543" s="37"/>
    </row>
    <row r="544" spans="6:6" x14ac:dyDescent="0.25">
      <c r="F544" s="37"/>
    </row>
    <row r="545" spans="6:6" x14ac:dyDescent="0.25">
      <c r="F545" s="37"/>
    </row>
    <row r="546" spans="6:6" x14ac:dyDescent="0.25">
      <c r="F546" s="37"/>
    </row>
    <row r="547" spans="6:6" x14ac:dyDescent="0.25">
      <c r="F547" s="37"/>
    </row>
    <row r="548" spans="6:6" x14ac:dyDescent="0.25">
      <c r="F548" s="37"/>
    </row>
    <row r="549" spans="6:6" x14ac:dyDescent="0.25">
      <c r="F549" s="37"/>
    </row>
    <row r="550" spans="6:6" x14ac:dyDescent="0.25">
      <c r="F550" s="37"/>
    </row>
    <row r="551" spans="6:6" x14ac:dyDescent="0.25">
      <c r="F551" s="37"/>
    </row>
    <row r="552" spans="6:6" x14ac:dyDescent="0.25">
      <c r="F552" s="37"/>
    </row>
    <row r="553" spans="6:6" x14ac:dyDescent="0.25">
      <c r="F553" s="37"/>
    </row>
    <row r="554" spans="6:6" x14ac:dyDescent="0.25">
      <c r="F554" s="37"/>
    </row>
    <row r="555" spans="6:6" x14ac:dyDescent="0.25">
      <c r="F555" s="37"/>
    </row>
    <row r="556" spans="6:6" x14ac:dyDescent="0.25">
      <c r="F556" s="37"/>
    </row>
    <row r="557" spans="6:6" x14ac:dyDescent="0.25">
      <c r="F557" s="37"/>
    </row>
    <row r="558" spans="6:6" x14ac:dyDescent="0.25">
      <c r="F558" s="37"/>
    </row>
    <row r="559" spans="6:6" x14ac:dyDescent="0.25">
      <c r="F559" s="37"/>
    </row>
    <row r="560" spans="6:6" x14ac:dyDescent="0.25">
      <c r="F560" s="37"/>
    </row>
    <row r="561" spans="6:6" x14ac:dyDescent="0.25">
      <c r="F561" s="37"/>
    </row>
    <row r="562" spans="6:6" x14ac:dyDescent="0.25">
      <c r="F562" s="37"/>
    </row>
    <row r="563" spans="6:6" x14ac:dyDescent="0.25">
      <c r="F563" s="37"/>
    </row>
    <row r="564" spans="6:6" x14ac:dyDescent="0.25">
      <c r="F564" s="37"/>
    </row>
    <row r="565" spans="6:6" x14ac:dyDescent="0.25">
      <c r="F565" s="37"/>
    </row>
    <row r="566" spans="6:6" x14ac:dyDescent="0.25">
      <c r="F566" s="37"/>
    </row>
    <row r="567" spans="6:6" x14ac:dyDescent="0.25">
      <c r="F567" s="37"/>
    </row>
    <row r="568" spans="6:6" x14ac:dyDescent="0.25">
      <c r="F568" s="37"/>
    </row>
    <row r="569" spans="6:6" x14ac:dyDescent="0.25">
      <c r="F569" s="37"/>
    </row>
    <row r="570" spans="6:6" x14ac:dyDescent="0.25">
      <c r="F570" s="37"/>
    </row>
    <row r="571" spans="6:6" x14ac:dyDescent="0.25">
      <c r="F571" s="37"/>
    </row>
    <row r="572" spans="6:6" x14ac:dyDescent="0.25">
      <c r="F572" s="37"/>
    </row>
    <row r="573" spans="6:6" x14ac:dyDescent="0.25">
      <c r="F573" s="37"/>
    </row>
    <row r="574" spans="6:6" x14ac:dyDescent="0.25">
      <c r="F574" s="37"/>
    </row>
    <row r="575" spans="6:6" x14ac:dyDescent="0.25">
      <c r="F575" s="37"/>
    </row>
    <row r="576" spans="6:6" x14ac:dyDescent="0.25">
      <c r="F576" s="37"/>
    </row>
    <row r="577" spans="6:6" x14ac:dyDescent="0.25">
      <c r="F577" s="37"/>
    </row>
    <row r="578" spans="6:6" x14ac:dyDescent="0.25">
      <c r="F578" s="37"/>
    </row>
    <row r="579" spans="6:6" x14ac:dyDescent="0.25">
      <c r="F579" s="37"/>
    </row>
    <row r="580" spans="6:6" x14ac:dyDescent="0.25">
      <c r="F580" s="37"/>
    </row>
    <row r="581" spans="6:6" x14ac:dyDescent="0.25">
      <c r="F581" s="37"/>
    </row>
    <row r="582" spans="6:6" x14ac:dyDescent="0.25">
      <c r="F582" s="37"/>
    </row>
    <row r="583" spans="6:6" x14ac:dyDescent="0.25">
      <c r="F583" s="37"/>
    </row>
    <row r="584" spans="6:6" x14ac:dyDescent="0.25">
      <c r="F584" s="37"/>
    </row>
    <row r="585" spans="6:6" x14ac:dyDescent="0.25">
      <c r="F585" s="37"/>
    </row>
    <row r="586" spans="6:6" x14ac:dyDescent="0.25">
      <c r="F586" s="37"/>
    </row>
    <row r="587" spans="6:6" x14ac:dyDescent="0.25">
      <c r="F587" s="37"/>
    </row>
    <row r="588" spans="6:6" x14ac:dyDescent="0.25">
      <c r="F588" s="37"/>
    </row>
    <row r="589" spans="6:6" x14ac:dyDescent="0.25">
      <c r="F589" s="37"/>
    </row>
    <row r="590" spans="6:6" x14ac:dyDescent="0.25">
      <c r="F590" s="37"/>
    </row>
    <row r="591" spans="6:6" x14ac:dyDescent="0.25">
      <c r="F591" s="37"/>
    </row>
    <row r="592" spans="6:6" x14ac:dyDescent="0.25">
      <c r="F592" s="37"/>
    </row>
    <row r="593" spans="6:6" x14ac:dyDescent="0.25">
      <c r="F593" s="37"/>
    </row>
    <row r="594" spans="6:6" x14ac:dyDescent="0.25">
      <c r="F594" s="37"/>
    </row>
    <row r="595" spans="6:6" x14ac:dyDescent="0.25">
      <c r="F595" s="37"/>
    </row>
    <row r="596" spans="6:6" x14ac:dyDescent="0.25">
      <c r="F596" s="37"/>
    </row>
    <row r="597" spans="6:6" x14ac:dyDescent="0.25">
      <c r="F597" s="37"/>
    </row>
    <row r="598" spans="6:6" x14ac:dyDescent="0.25">
      <c r="F598" s="37"/>
    </row>
    <row r="599" spans="6:6" x14ac:dyDescent="0.25">
      <c r="F599" s="37"/>
    </row>
    <row r="600" spans="6:6" x14ac:dyDescent="0.25">
      <c r="F600" s="37"/>
    </row>
    <row r="601" spans="6:6" x14ac:dyDescent="0.25">
      <c r="F601" s="37"/>
    </row>
    <row r="602" spans="6:6" x14ac:dyDescent="0.25">
      <c r="F602" s="37"/>
    </row>
    <row r="603" spans="6:6" x14ac:dyDescent="0.25">
      <c r="F603" s="37"/>
    </row>
    <row r="604" spans="6:6" x14ac:dyDescent="0.25">
      <c r="F604" s="37"/>
    </row>
    <row r="605" spans="6:6" x14ac:dyDescent="0.25">
      <c r="F605" s="37"/>
    </row>
    <row r="606" spans="6:6" x14ac:dyDescent="0.25">
      <c r="F606" s="37"/>
    </row>
    <row r="607" spans="6:6" x14ac:dyDescent="0.25">
      <c r="F607" s="37"/>
    </row>
    <row r="608" spans="6:6" x14ac:dyDescent="0.25">
      <c r="F608" s="37"/>
    </row>
    <row r="609" spans="6:6" x14ac:dyDescent="0.25">
      <c r="F609" s="37"/>
    </row>
    <row r="610" spans="6:6" x14ac:dyDescent="0.25">
      <c r="F610" s="37"/>
    </row>
    <row r="611" spans="6:6" x14ac:dyDescent="0.25">
      <c r="F611" s="37"/>
    </row>
    <row r="612" spans="6:6" x14ac:dyDescent="0.25">
      <c r="F612" s="37"/>
    </row>
    <row r="613" spans="6:6" x14ac:dyDescent="0.25">
      <c r="F613" s="37"/>
    </row>
    <row r="614" spans="6:6" x14ac:dyDescent="0.25">
      <c r="F614" s="37"/>
    </row>
    <row r="615" spans="6:6" x14ac:dyDescent="0.25">
      <c r="F615" s="37"/>
    </row>
    <row r="616" spans="6:6" x14ac:dyDescent="0.25">
      <c r="F616" s="37"/>
    </row>
    <row r="617" spans="6:6" x14ac:dyDescent="0.25">
      <c r="F617" s="37"/>
    </row>
    <row r="618" spans="6:6" x14ac:dyDescent="0.25">
      <c r="F618" s="37"/>
    </row>
    <row r="619" spans="6:6" x14ac:dyDescent="0.25">
      <c r="F619" s="37"/>
    </row>
    <row r="620" spans="6:6" x14ac:dyDescent="0.25">
      <c r="F620" s="37"/>
    </row>
    <row r="621" spans="6:6" x14ac:dyDescent="0.25">
      <c r="F621" s="37"/>
    </row>
    <row r="622" spans="6:6" x14ac:dyDescent="0.25">
      <c r="F622" s="37"/>
    </row>
    <row r="623" spans="6:6" x14ac:dyDescent="0.25">
      <c r="F623" s="37"/>
    </row>
    <row r="624" spans="6:6" x14ac:dyDescent="0.25">
      <c r="F624" s="37"/>
    </row>
    <row r="625" spans="6:6" x14ac:dyDescent="0.25">
      <c r="F625" s="37"/>
    </row>
    <row r="626" spans="6:6" x14ac:dyDescent="0.25">
      <c r="F626" s="37"/>
    </row>
    <row r="627" spans="6:6" x14ac:dyDescent="0.25">
      <c r="F627" s="37"/>
    </row>
    <row r="628" spans="6:6" x14ac:dyDescent="0.25">
      <c r="F628" s="37"/>
    </row>
    <row r="629" spans="6:6" x14ac:dyDescent="0.25">
      <c r="F629" s="37"/>
    </row>
    <row r="630" spans="6:6" x14ac:dyDescent="0.25">
      <c r="F630" s="37"/>
    </row>
    <row r="631" spans="6:6" x14ac:dyDescent="0.25">
      <c r="F631" s="37"/>
    </row>
    <row r="632" spans="6:6" x14ac:dyDescent="0.25">
      <c r="F632" s="37"/>
    </row>
    <row r="633" spans="6:6" x14ac:dyDescent="0.25">
      <c r="F633" s="37"/>
    </row>
    <row r="634" spans="6:6" x14ac:dyDescent="0.25">
      <c r="F634" s="37"/>
    </row>
    <row r="635" spans="6:6" x14ac:dyDescent="0.25">
      <c r="F635" s="37"/>
    </row>
    <row r="636" spans="6:6" x14ac:dyDescent="0.25">
      <c r="F636" s="37"/>
    </row>
    <row r="637" spans="6:6" x14ac:dyDescent="0.25">
      <c r="F637" s="37"/>
    </row>
    <row r="638" spans="6:6" x14ac:dyDescent="0.25">
      <c r="F638" s="37"/>
    </row>
    <row r="639" spans="6:6" x14ac:dyDescent="0.25">
      <c r="F639" s="37"/>
    </row>
    <row r="640" spans="6:6" x14ac:dyDescent="0.25">
      <c r="F640" s="37"/>
    </row>
    <row r="641" spans="6:6" x14ac:dyDescent="0.25">
      <c r="F641" s="37"/>
    </row>
    <row r="642" spans="6:6" x14ac:dyDescent="0.25">
      <c r="F642" s="37"/>
    </row>
    <row r="643" spans="6:6" x14ac:dyDescent="0.25">
      <c r="F643" s="37"/>
    </row>
    <row r="644" spans="6:6" x14ac:dyDescent="0.25">
      <c r="F644" s="37"/>
    </row>
    <row r="645" spans="6:6" x14ac:dyDescent="0.25">
      <c r="F645" s="37"/>
    </row>
    <row r="646" spans="6:6" x14ac:dyDescent="0.25">
      <c r="F646" s="37"/>
    </row>
    <row r="647" spans="6:6" x14ac:dyDescent="0.25">
      <c r="F647" s="37"/>
    </row>
    <row r="648" spans="6:6" x14ac:dyDescent="0.25">
      <c r="F648" s="37"/>
    </row>
    <row r="649" spans="6:6" x14ac:dyDescent="0.25">
      <c r="F649" s="37"/>
    </row>
    <row r="650" spans="6:6" x14ac:dyDescent="0.25">
      <c r="F650" s="37"/>
    </row>
    <row r="651" spans="6:6" x14ac:dyDescent="0.25">
      <c r="F651" s="37"/>
    </row>
    <row r="652" spans="6:6" x14ac:dyDescent="0.25">
      <c r="F652" s="37"/>
    </row>
    <row r="653" spans="6:6" x14ac:dyDescent="0.25">
      <c r="F653" s="37"/>
    </row>
    <row r="654" spans="6:6" x14ac:dyDescent="0.25">
      <c r="F654" s="37"/>
    </row>
    <row r="655" spans="6:6" x14ac:dyDescent="0.25">
      <c r="F655" s="37"/>
    </row>
    <row r="656" spans="6:6" x14ac:dyDescent="0.25">
      <c r="F656" s="37"/>
    </row>
    <row r="657" spans="6:6" x14ac:dyDescent="0.25">
      <c r="F657" s="37"/>
    </row>
    <row r="658" spans="6:6" x14ac:dyDescent="0.25">
      <c r="F658" s="37"/>
    </row>
    <row r="659" spans="6:6" x14ac:dyDescent="0.25">
      <c r="F659" s="37"/>
    </row>
    <row r="660" spans="6:6" x14ac:dyDescent="0.25">
      <c r="F660" s="37"/>
    </row>
    <row r="661" spans="6:6" x14ac:dyDescent="0.25">
      <c r="F661" s="37"/>
    </row>
    <row r="662" spans="6:6" x14ac:dyDescent="0.25">
      <c r="F662" s="37"/>
    </row>
    <row r="663" spans="6:6" x14ac:dyDescent="0.25">
      <c r="F663" s="37"/>
    </row>
    <row r="664" spans="6:6" x14ac:dyDescent="0.25">
      <c r="F664" s="37"/>
    </row>
    <row r="665" spans="6:6" x14ac:dyDescent="0.25">
      <c r="F665" s="37"/>
    </row>
    <row r="666" spans="6:6" x14ac:dyDescent="0.25">
      <c r="F666" s="37"/>
    </row>
    <row r="667" spans="6:6" x14ac:dyDescent="0.25">
      <c r="F667" s="37"/>
    </row>
    <row r="668" spans="6:6" x14ac:dyDescent="0.25">
      <c r="F668" s="37"/>
    </row>
    <row r="669" spans="6:6" x14ac:dyDescent="0.25">
      <c r="F669" s="37"/>
    </row>
    <row r="670" spans="6:6" x14ac:dyDescent="0.25">
      <c r="F670" s="37"/>
    </row>
    <row r="671" spans="6:6" x14ac:dyDescent="0.25">
      <c r="F671" s="37"/>
    </row>
    <row r="672" spans="6:6" x14ac:dyDescent="0.25">
      <c r="F672" s="37"/>
    </row>
    <row r="673" spans="6:6" x14ac:dyDescent="0.25">
      <c r="F673" s="37"/>
    </row>
    <row r="674" spans="6:6" x14ac:dyDescent="0.25">
      <c r="F674" s="37"/>
    </row>
    <row r="675" spans="6:6" x14ac:dyDescent="0.25">
      <c r="F675" s="37"/>
    </row>
    <row r="676" spans="6:6" x14ac:dyDescent="0.25">
      <c r="F676" s="37"/>
    </row>
    <row r="677" spans="6:6" x14ac:dyDescent="0.25">
      <c r="F677" s="37"/>
    </row>
    <row r="678" spans="6:6" x14ac:dyDescent="0.25">
      <c r="F678" s="37"/>
    </row>
    <row r="679" spans="6:6" x14ac:dyDescent="0.25">
      <c r="F679" s="37"/>
    </row>
    <row r="680" spans="6:6" x14ac:dyDescent="0.25">
      <c r="F680" s="37"/>
    </row>
    <row r="681" spans="6:6" x14ac:dyDescent="0.25">
      <c r="F681" s="37"/>
    </row>
    <row r="682" spans="6:6" x14ac:dyDescent="0.25">
      <c r="F682" s="37"/>
    </row>
    <row r="683" spans="6:6" x14ac:dyDescent="0.25">
      <c r="F683" s="37"/>
    </row>
    <row r="684" spans="6:6" x14ac:dyDescent="0.25">
      <c r="F684" s="37"/>
    </row>
    <row r="685" spans="6:6" x14ac:dyDescent="0.25">
      <c r="F685" s="37"/>
    </row>
    <row r="686" spans="6:6" x14ac:dyDescent="0.25">
      <c r="F686" s="37"/>
    </row>
    <row r="687" spans="6:6" x14ac:dyDescent="0.25">
      <c r="F687" s="37"/>
    </row>
    <row r="688" spans="6:6" x14ac:dyDescent="0.25">
      <c r="F688" s="37"/>
    </row>
    <row r="689" spans="6:6" x14ac:dyDescent="0.25">
      <c r="F689" s="37"/>
    </row>
    <row r="690" spans="6:6" x14ac:dyDescent="0.25">
      <c r="F690" s="37"/>
    </row>
    <row r="691" spans="6:6" x14ac:dyDescent="0.25">
      <c r="F691" s="37"/>
    </row>
    <row r="692" spans="6:6" x14ac:dyDescent="0.25">
      <c r="F692" s="37"/>
    </row>
    <row r="693" spans="6:6" x14ac:dyDescent="0.25">
      <c r="F693" s="37"/>
    </row>
    <row r="694" spans="6:6" x14ac:dyDescent="0.25">
      <c r="F694" s="37"/>
    </row>
    <row r="695" spans="6:6" x14ac:dyDescent="0.25">
      <c r="F695" s="37"/>
    </row>
    <row r="696" spans="6:6" x14ac:dyDescent="0.25">
      <c r="F696" s="37"/>
    </row>
    <row r="697" spans="6:6" x14ac:dyDescent="0.25">
      <c r="F697" s="37"/>
    </row>
    <row r="698" spans="6:6" x14ac:dyDescent="0.25">
      <c r="F698" s="37"/>
    </row>
    <row r="699" spans="6:6" x14ac:dyDescent="0.25">
      <c r="F699" s="37"/>
    </row>
    <row r="700" spans="6:6" x14ac:dyDescent="0.25">
      <c r="F700" s="37"/>
    </row>
    <row r="701" spans="6:6" x14ac:dyDescent="0.25">
      <c r="F701" s="37"/>
    </row>
    <row r="702" spans="6:6" x14ac:dyDescent="0.25">
      <c r="F702" s="37"/>
    </row>
    <row r="703" spans="6:6" x14ac:dyDescent="0.25">
      <c r="F703" s="37"/>
    </row>
    <row r="704" spans="6:6" x14ac:dyDescent="0.25">
      <c r="F704" s="37"/>
    </row>
    <row r="705" spans="6:6" x14ac:dyDescent="0.25">
      <c r="F705" s="37"/>
    </row>
    <row r="706" spans="6:6" x14ac:dyDescent="0.25">
      <c r="F706" s="37"/>
    </row>
    <row r="707" spans="6:6" x14ac:dyDescent="0.25">
      <c r="F707" s="37"/>
    </row>
    <row r="708" spans="6:6" x14ac:dyDescent="0.25">
      <c r="F708" s="37"/>
    </row>
    <row r="709" spans="6:6" x14ac:dyDescent="0.25">
      <c r="F709" s="37"/>
    </row>
    <row r="710" spans="6:6" x14ac:dyDescent="0.25">
      <c r="F710" s="37"/>
    </row>
    <row r="711" spans="6:6" x14ac:dyDescent="0.25">
      <c r="F711" s="37"/>
    </row>
    <row r="712" spans="6:6" x14ac:dyDescent="0.25">
      <c r="F712" s="37"/>
    </row>
    <row r="713" spans="6:6" x14ac:dyDescent="0.25">
      <c r="F713" s="37"/>
    </row>
    <row r="714" spans="6:6" x14ac:dyDescent="0.25">
      <c r="F714" s="37"/>
    </row>
    <row r="715" spans="6:6" x14ac:dyDescent="0.25">
      <c r="F715" s="37"/>
    </row>
    <row r="716" spans="6:6" x14ac:dyDescent="0.25">
      <c r="F716" s="37"/>
    </row>
    <row r="717" spans="6:6" x14ac:dyDescent="0.25">
      <c r="F717" s="37"/>
    </row>
    <row r="718" spans="6:6" x14ac:dyDescent="0.25">
      <c r="F718" s="37"/>
    </row>
    <row r="719" spans="6:6" x14ac:dyDescent="0.25">
      <c r="F719" s="37"/>
    </row>
    <row r="720" spans="6:6" x14ac:dyDescent="0.25">
      <c r="F720" s="37"/>
    </row>
    <row r="721" spans="6:6" x14ac:dyDescent="0.25">
      <c r="F721" s="37"/>
    </row>
    <row r="722" spans="6:6" x14ac:dyDescent="0.25">
      <c r="F722" s="37"/>
    </row>
    <row r="723" spans="6:6" x14ac:dyDescent="0.25">
      <c r="F723" s="37"/>
    </row>
    <row r="724" spans="6:6" x14ac:dyDescent="0.25">
      <c r="F724" s="37"/>
    </row>
    <row r="725" spans="6:6" x14ac:dyDescent="0.25">
      <c r="F725" s="37"/>
    </row>
    <row r="726" spans="6:6" x14ac:dyDescent="0.25">
      <c r="F726" s="37"/>
    </row>
    <row r="727" spans="6:6" x14ac:dyDescent="0.25">
      <c r="F727" s="37"/>
    </row>
    <row r="728" spans="6:6" x14ac:dyDescent="0.25">
      <c r="F728" s="37"/>
    </row>
    <row r="729" spans="6:6" x14ac:dyDescent="0.25">
      <c r="F729" s="37"/>
    </row>
    <row r="730" spans="6:6" x14ac:dyDescent="0.25">
      <c r="F730" s="37"/>
    </row>
    <row r="731" spans="6:6" x14ac:dyDescent="0.25">
      <c r="F731" s="37"/>
    </row>
    <row r="732" spans="6:6" x14ac:dyDescent="0.25">
      <c r="F732" s="37"/>
    </row>
    <row r="733" spans="6:6" x14ac:dyDescent="0.25">
      <c r="F733" s="37"/>
    </row>
    <row r="734" spans="6:6" x14ac:dyDescent="0.25">
      <c r="F734" s="37"/>
    </row>
    <row r="735" spans="6:6" x14ac:dyDescent="0.25">
      <c r="F735" s="37"/>
    </row>
    <row r="736" spans="6:6" x14ac:dyDescent="0.25">
      <c r="F736" s="37"/>
    </row>
    <row r="737" spans="6:6" x14ac:dyDescent="0.25">
      <c r="F737" s="37"/>
    </row>
    <row r="738" spans="6:6" x14ac:dyDescent="0.25">
      <c r="F738" s="37"/>
    </row>
    <row r="739" spans="6:6" x14ac:dyDescent="0.25">
      <c r="F739" s="37"/>
    </row>
    <row r="740" spans="6:6" x14ac:dyDescent="0.25">
      <c r="F740" s="37"/>
    </row>
    <row r="741" spans="6:6" x14ac:dyDescent="0.25">
      <c r="F741" s="37"/>
    </row>
    <row r="742" spans="6:6" x14ac:dyDescent="0.25">
      <c r="F742" s="37"/>
    </row>
    <row r="743" spans="6:6" x14ac:dyDescent="0.25">
      <c r="F743" s="37"/>
    </row>
    <row r="744" spans="6:6" x14ac:dyDescent="0.25">
      <c r="F744" s="37"/>
    </row>
    <row r="745" spans="6:6" x14ac:dyDescent="0.25">
      <c r="F745" s="37"/>
    </row>
    <row r="746" spans="6:6" x14ac:dyDescent="0.25">
      <c r="F746" s="37"/>
    </row>
    <row r="747" spans="6:6" x14ac:dyDescent="0.25">
      <c r="F747" s="37"/>
    </row>
    <row r="748" spans="6:6" x14ac:dyDescent="0.25">
      <c r="F748" s="37"/>
    </row>
    <row r="749" spans="6:6" x14ac:dyDescent="0.25">
      <c r="F749" s="37"/>
    </row>
    <row r="750" spans="6:6" x14ac:dyDescent="0.25">
      <c r="F750" s="37"/>
    </row>
    <row r="751" spans="6:6" x14ac:dyDescent="0.25">
      <c r="F751" s="37"/>
    </row>
    <row r="752" spans="6:6" x14ac:dyDescent="0.25">
      <c r="F752" s="37"/>
    </row>
    <row r="753" spans="6:6" x14ac:dyDescent="0.25">
      <c r="F753" s="37"/>
    </row>
    <row r="754" spans="6:6" x14ac:dyDescent="0.25">
      <c r="F754" s="37"/>
    </row>
    <row r="755" spans="6:6" x14ac:dyDescent="0.25">
      <c r="F755" s="37"/>
    </row>
    <row r="756" spans="6:6" x14ac:dyDescent="0.25">
      <c r="F756" s="37"/>
    </row>
    <row r="757" spans="6:6" x14ac:dyDescent="0.25">
      <c r="F757" s="37"/>
    </row>
    <row r="758" spans="6:6" x14ac:dyDescent="0.25">
      <c r="F758" s="37"/>
    </row>
    <row r="759" spans="6:6" x14ac:dyDescent="0.25">
      <c r="F759" s="37"/>
    </row>
    <row r="760" spans="6:6" x14ac:dyDescent="0.25">
      <c r="F760" s="37"/>
    </row>
    <row r="761" spans="6:6" x14ac:dyDescent="0.25">
      <c r="F761" s="37"/>
    </row>
    <row r="762" spans="6:6" x14ac:dyDescent="0.25">
      <c r="F762" s="37"/>
    </row>
    <row r="763" spans="6:6" x14ac:dyDescent="0.25">
      <c r="F763" s="37"/>
    </row>
    <row r="764" spans="6:6" x14ac:dyDescent="0.25">
      <c r="F764" s="37"/>
    </row>
    <row r="765" spans="6:6" x14ac:dyDescent="0.25">
      <c r="F765" s="37"/>
    </row>
    <row r="766" spans="6:6" x14ac:dyDescent="0.25">
      <c r="F766" s="37"/>
    </row>
    <row r="767" spans="6:6" x14ac:dyDescent="0.25">
      <c r="F767" s="37"/>
    </row>
    <row r="768" spans="6:6" x14ac:dyDescent="0.25">
      <c r="F768" s="37"/>
    </row>
    <row r="769" spans="6:6" x14ac:dyDescent="0.25">
      <c r="F769" s="37"/>
    </row>
    <row r="770" spans="6:6" x14ac:dyDescent="0.25">
      <c r="F770" s="37"/>
    </row>
    <row r="771" spans="6:6" x14ac:dyDescent="0.25">
      <c r="F771" s="37"/>
    </row>
    <row r="772" spans="6:6" x14ac:dyDescent="0.25">
      <c r="F772" s="37"/>
    </row>
    <row r="773" spans="6:6" x14ac:dyDescent="0.25">
      <c r="F773" s="37"/>
    </row>
    <row r="774" spans="6:6" x14ac:dyDescent="0.25">
      <c r="F774" s="37"/>
    </row>
    <row r="775" spans="6:6" x14ac:dyDescent="0.25">
      <c r="F775" s="37"/>
    </row>
    <row r="776" spans="6:6" x14ac:dyDescent="0.25">
      <c r="F776" s="37"/>
    </row>
    <row r="777" spans="6:6" x14ac:dyDescent="0.25">
      <c r="F777" s="37"/>
    </row>
    <row r="778" spans="6:6" x14ac:dyDescent="0.25">
      <c r="F778" s="37"/>
    </row>
    <row r="779" spans="6:6" x14ac:dyDescent="0.25">
      <c r="F779" s="37"/>
    </row>
    <row r="780" spans="6:6" x14ac:dyDescent="0.25">
      <c r="F780" s="37"/>
    </row>
    <row r="781" spans="6:6" x14ac:dyDescent="0.25">
      <c r="F781" s="37"/>
    </row>
    <row r="782" spans="6:6" x14ac:dyDescent="0.25">
      <c r="F782" s="37"/>
    </row>
    <row r="783" spans="6:6" x14ac:dyDescent="0.25">
      <c r="F783" s="37"/>
    </row>
    <row r="784" spans="6:6" x14ac:dyDescent="0.25">
      <c r="F784" s="37"/>
    </row>
    <row r="785" spans="6:6" x14ac:dyDescent="0.25">
      <c r="F785" s="37"/>
    </row>
    <row r="786" spans="6:6" x14ac:dyDescent="0.25">
      <c r="F786" s="37"/>
    </row>
    <row r="787" spans="6:6" x14ac:dyDescent="0.25">
      <c r="F787" s="37"/>
    </row>
    <row r="788" spans="6:6" x14ac:dyDescent="0.25">
      <c r="F788" s="37"/>
    </row>
    <row r="789" spans="6:6" x14ac:dyDescent="0.25">
      <c r="F789" s="37"/>
    </row>
    <row r="790" spans="6:6" x14ac:dyDescent="0.25">
      <c r="F790" s="37"/>
    </row>
    <row r="791" spans="6:6" x14ac:dyDescent="0.25">
      <c r="F791" s="37"/>
    </row>
    <row r="792" spans="6:6" x14ac:dyDescent="0.25">
      <c r="F792" s="37"/>
    </row>
    <row r="793" spans="6:6" x14ac:dyDescent="0.25">
      <c r="F793" s="37"/>
    </row>
    <row r="794" spans="6:6" x14ac:dyDescent="0.25">
      <c r="F794" s="37"/>
    </row>
    <row r="795" spans="6:6" x14ac:dyDescent="0.25">
      <c r="F795" s="37"/>
    </row>
    <row r="796" spans="6:6" x14ac:dyDescent="0.25">
      <c r="F796" s="37"/>
    </row>
    <row r="797" spans="6:6" x14ac:dyDescent="0.25">
      <c r="F797" s="37"/>
    </row>
    <row r="798" spans="6:6" x14ac:dyDescent="0.25">
      <c r="F798" s="37"/>
    </row>
    <row r="799" spans="6:6" x14ac:dyDescent="0.25">
      <c r="F799" s="37"/>
    </row>
    <row r="800" spans="6:6" x14ac:dyDescent="0.25">
      <c r="F800" s="37"/>
    </row>
    <row r="801" spans="6:6" x14ac:dyDescent="0.25">
      <c r="F801" s="37"/>
    </row>
    <row r="802" spans="6:6" x14ac:dyDescent="0.25">
      <c r="F802" s="37"/>
    </row>
    <row r="803" spans="6:6" x14ac:dyDescent="0.25">
      <c r="F803" s="37"/>
    </row>
    <row r="804" spans="6:6" x14ac:dyDescent="0.25">
      <c r="F804" s="37"/>
    </row>
    <row r="805" spans="6:6" x14ac:dyDescent="0.25">
      <c r="F805" s="37"/>
    </row>
    <row r="806" spans="6:6" x14ac:dyDescent="0.25">
      <c r="F806" s="37"/>
    </row>
    <row r="807" spans="6:6" x14ac:dyDescent="0.25">
      <c r="F807" s="37"/>
    </row>
    <row r="808" spans="6:6" x14ac:dyDescent="0.25">
      <c r="F808" s="37"/>
    </row>
    <row r="809" spans="6:6" x14ac:dyDescent="0.25">
      <c r="F809" s="37"/>
    </row>
    <row r="810" spans="6:6" x14ac:dyDescent="0.25">
      <c r="F810" s="37"/>
    </row>
    <row r="811" spans="6:6" x14ac:dyDescent="0.25">
      <c r="F811" s="37"/>
    </row>
    <row r="812" spans="6:6" x14ac:dyDescent="0.25">
      <c r="F812" s="37"/>
    </row>
    <row r="813" spans="6:6" x14ac:dyDescent="0.25">
      <c r="F813" s="37"/>
    </row>
    <row r="814" spans="6:6" x14ac:dyDescent="0.25">
      <c r="F814" s="37"/>
    </row>
    <row r="815" spans="6:6" x14ac:dyDescent="0.25">
      <c r="F815" s="37"/>
    </row>
    <row r="816" spans="6:6" x14ac:dyDescent="0.25">
      <c r="F816" s="37"/>
    </row>
    <row r="817" spans="6:6" x14ac:dyDescent="0.25">
      <c r="F817" s="37"/>
    </row>
    <row r="818" spans="6:6" x14ac:dyDescent="0.25">
      <c r="F818" s="37"/>
    </row>
    <row r="819" spans="6:6" x14ac:dyDescent="0.25">
      <c r="F819" s="37"/>
    </row>
    <row r="820" spans="6:6" x14ac:dyDescent="0.25">
      <c r="F820" s="37"/>
    </row>
    <row r="821" spans="6:6" x14ac:dyDescent="0.25">
      <c r="F821" s="37"/>
    </row>
    <row r="822" spans="6:6" x14ac:dyDescent="0.25">
      <c r="F822" s="37"/>
    </row>
    <row r="823" spans="6:6" x14ac:dyDescent="0.25">
      <c r="F823" s="37"/>
    </row>
    <row r="824" spans="6:6" x14ac:dyDescent="0.25">
      <c r="F824" s="37"/>
    </row>
    <row r="825" spans="6:6" x14ac:dyDescent="0.25">
      <c r="F825" s="37"/>
    </row>
    <row r="826" spans="6:6" x14ac:dyDescent="0.25">
      <c r="F826" s="37"/>
    </row>
    <row r="827" spans="6:6" x14ac:dyDescent="0.25">
      <c r="F827" s="37"/>
    </row>
    <row r="828" spans="6:6" x14ac:dyDescent="0.25">
      <c r="F828" s="37"/>
    </row>
    <row r="829" spans="6:6" x14ac:dyDescent="0.25">
      <c r="F829" s="37"/>
    </row>
    <row r="830" spans="6:6" x14ac:dyDescent="0.25">
      <c r="F830" s="37"/>
    </row>
    <row r="831" spans="6:6" x14ac:dyDescent="0.25">
      <c r="F831" s="37"/>
    </row>
    <row r="832" spans="6:6" x14ac:dyDescent="0.25">
      <c r="F832" s="37"/>
    </row>
    <row r="833" spans="6:6" x14ac:dyDescent="0.25">
      <c r="F833" s="37"/>
    </row>
    <row r="834" spans="6:6" x14ac:dyDescent="0.25">
      <c r="F834" s="37"/>
    </row>
    <row r="835" spans="6:6" x14ac:dyDescent="0.25">
      <c r="F835" s="37"/>
    </row>
    <row r="836" spans="6:6" x14ac:dyDescent="0.25">
      <c r="F836" s="37"/>
    </row>
    <row r="837" spans="6:6" x14ac:dyDescent="0.25">
      <c r="F837" s="37"/>
    </row>
    <row r="838" spans="6:6" x14ac:dyDescent="0.25">
      <c r="F838" s="37"/>
    </row>
    <row r="839" spans="6:6" x14ac:dyDescent="0.25">
      <c r="F839" s="37"/>
    </row>
    <row r="840" spans="6:6" x14ac:dyDescent="0.25">
      <c r="F840" s="37"/>
    </row>
    <row r="841" spans="6:6" x14ac:dyDescent="0.25">
      <c r="F841" s="37"/>
    </row>
    <row r="842" spans="6:6" x14ac:dyDescent="0.25">
      <c r="F842" s="37"/>
    </row>
    <row r="843" spans="6:6" x14ac:dyDescent="0.25">
      <c r="F843" s="37"/>
    </row>
    <row r="844" spans="6:6" x14ac:dyDescent="0.25">
      <c r="F844" s="37"/>
    </row>
    <row r="845" spans="6:6" x14ac:dyDescent="0.25">
      <c r="F845" s="37"/>
    </row>
    <row r="846" spans="6:6" x14ac:dyDescent="0.25">
      <c r="F846" s="37"/>
    </row>
    <row r="847" spans="6:6" x14ac:dyDescent="0.25">
      <c r="F847" s="37"/>
    </row>
    <row r="848" spans="6:6" x14ac:dyDescent="0.25">
      <c r="F848" s="37"/>
    </row>
    <row r="849" spans="6:6" x14ac:dyDescent="0.25">
      <c r="F849" s="37"/>
    </row>
    <row r="850" spans="6:6" x14ac:dyDescent="0.25">
      <c r="F850" s="37"/>
    </row>
    <row r="851" spans="6:6" x14ac:dyDescent="0.25">
      <c r="F851" s="37"/>
    </row>
    <row r="852" spans="6:6" x14ac:dyDescent="0.25">
      <c r="F852" s="37"/>
    </row>
    <row r="853" spans="6:6" x14ac:dyDescent="0.25">
      <c r="F853" s="37"/>
    </row>
    <row r="854" spans="6:6" x14ac:dyDescent="0.25">
      <c r="F854" s="37"/>
    </row>
    <row r="855" spans="6:6" x14ac:dyDescent="0.25">
      <c r="F855" s="37"/>
    </row>
    <row r="856" spans="6:6" x14ac:dyDescent="0.25">
      <c r="F856" s="37"/>
    </row>
    <row r="857" spans="6:6" x14ac:dyDescent="0.25">
      <c r="F857" s="37"/>
    </row>
    <row r="858" spans="6:6" x14ac:dyDescent="0.25">
      <c r="F858" s="37"/>
    </row>
    <row r="859" spans="6:6" x14ac:dyDescent="0.25">
      <c r="F859" s="37"/>
    </row>
    <row r="860" spans="6:6" x14ac:dyDescent="0.25">
      <c r="F860" s="37"/>
    </row>
    <row r="861" spans="6:6" x14ac:dyDescent="0.25">
      <c r="F861" s="37"/>
    </row>
    <row r="862" spans="6:6" x14ac:dyDescent="0.25">
      <c r="F862" s="37"/>
    </row>
    <row r="863" spans="6:6" x14ac:dyDescent="0.25">
      <c r="F863" s="37"/>
    </row>
    <row r="864" spans="6:6" x14ac:dyDescent="0.25">
      <c r="F864" s="37"/>
    </row>
    <row r="865" spans="6:6" x14ac:dyDescent="0.25">
      <c r="F865" s="37"/>
    </row>
    <row r="866" spans="6:6" x14ac:dyDescent="0.25">
      <c r="F866" s="37"/>
    </row>
    <row r="867" spans="6:6" x14ac:dyDescent="0.25">
      <c r="F867" s="37"/>
    </row>
    <row r="868" spans="6:6" x14ac:dyDescent="0.25">
      <c r="F868" s="37"/>
    </row>
    <row r="869" spans="6:6" x14ac:dyDescent="0.25">
      <c r="F869" s="37"/>
    </row>
    <row r="870" spans="6:6" x14ac:dyDescent="0.25">
      <c r="F870" s="37"/>
    </row>
    <row r="871" spans="6:6" x14ac:dyDescent="0.25">
      <c r="F871" s="37"/>
    </row>
    <row r="872" spans="6:6" x14ac:dyDescent="0.25">
      <c r="F872" s="37"/>
    </row>
    <row r="873" spans="6:6" x14ac:dyDescent="0.25">
      <c r="F873" s="37"/>
    </row>
    <row r="874" spans="6:6" x14ac:dyDescent="0.25">
      <c r="F874" s="37"/>
    </row>
    <row r="875" spans="6:6" x14ac:dyDescent="0.25">
      <c r="F875" s="37"/>
    </row>
    <row r="876" spans="6:6" x14ac:dyDescent="0.25">
      <c r="F876" s="37"/>
    </row>
    <row r="877" spans="6:6" x14ac:dyDescent="0.25">
      <c r="F877" s="37"/>
    </row>
    <row r="878" spans="6:6" x14ac:dyDescent="0.25">
      <c r="F878" s="37"/>
    </row>
    <row r="879" spans="6:6" x14ac:dyDescent="0.25">
      <c r="F879" s="37"/>
    </row>
    <row r="880" spans="6:6" x14ac:dyDescent="0.25">
      <c r="F880" s="37"/>
    </row>
    <row r="881" spans="6:6" x14ac:dyDescent="0.25">
      <c r="F881" s="37"/>
    </row>
    <row r="882" spans="6:6" x14ac:dyDescent="0.25">
      <c r="F882" s="37"/>
    </row>
    <row r="883" spans="6:6" x14ac:dyDescent="0.25">
      <c r="F883" s="37"/>
    </row>
    <row r="884" spans="6:6" x14ac:dyDescent="0.25">
      <c r="F884" s="37"/>
    </row>
    <row r="885" spans="6:6" x14ac:dyDescent="0.25">
      <c r="F885" s="37"/>
    </row>
    <row r="886" spans="6:6" x14ac:dyDescent="0.25">
      <c r="F886" s="37"/>
    </row>
    <row r="887" spans="6:6" x14ac:dyDescent="0.25">
      <c r="F887" s="37"/>
    </row>
    <row r="888" spans="6:6" x14ac:dyDescent="0.25">
      <c r="F888" s="37"/>
    </row>
    <row r="889" spans="6:6" x14ac:dyDescent="0.25">
      <c r="F889" s="37"/>
    </row>
    <row r="890" spans="6:6" x14ac:dyDescent="0.25">
      <c r="F890" s="37"/>
    </row>
    <row r="891" spans="6:6" x14ac:dyDescent="0.25">
      <c r="F891" s="37"/>
    </row>
    <row r="892" spans="6:6" x14ac:dyDescent="0.25">
      <c r="F892" s="37"/>
    </row>
    <row r="893" spans="6:6" x14ac:dyDescent="0.25">
      <c r="F893" s="37"/>
    </row>
    <row r="894" spans="6:6" x14ac:dyDescent="0.25">
      <c r="F894" s="37"/>
    </row>
    <row r="895" spans="6:6" x14ac:dyDescent="0.25">
      <c r="F895" s="37"/>
    </row>
    <row r="896" spans="6:6" x14ac:dyDescent="0.25">
      <c r="F896" s="37"/>
    </row>
    <row r="897" spans="6:6" x14ac:dyDescent="0.25">
      <c r="F897" s="37"/>
    </row>
    <row r="898" spans="6:6" x14ac:dyDescent="0.25">
      <c r="F898" s="37"/>
    </row>
    <row r="899" spans="6:6" x14ac:dyDescent="0.25">
      <c r="F899" s="37"/>
    </row>
    <row r="900" spans="6:6" x14ac:dyDescent="0.25">
      <c r="F900" s="37"/>
    </row>
    <row r="901" spans="6:6" x14ac:dyDescent="0.25">
      <c r="F901" s="37"/>
    </row>
    <row r="902" spans="6:6" x14ac:dyDescent="0.25">
      <c r="F902" s="37"/>
    </row>
    <row r="903" spans="6:6" x14ac:dyDescent="0.25">
      <c r="F903" s="37"/>
    </row>
    <row r="904" spans="6:6" x14ac:dyDescent="0.25">
      <c r="F904" s="37"/>
    </row>
    <row r="905" spans="6:6" x14ac:dyDescent="0.25">
      <c r="F905" s="37"/>
    </row>
    <row r="906" spans="6:6" x14ac:dyDescent="0.25">
      <c r="F906" s="37"/>
    </row>
    <row r="907" spans="6:6" x14ac:dyDescent="0.25">
      <c r="F907" s="37"/>
    </row>
    <row r="908" spans="6:6" x14ac:dyDescent="0.25">
      <c r="F908" s="37"/>
    </row>
    <row r="909" spans="6:6" x14ac:dyDescent="0.25">
      <c r="F909" s="37"/>
    </row>
    <row r="910" spans="6:6" x14ac:dyDescent="0.25">
      <c r="F910" s="37"/>
    </row>
    <row r="911" spans="6:6" x14ac:dyDescent="0.25">
      <c r="F911" s="37"/>
    </row>
    <row r="912" spans="6:6" x14ac:dyDescent="0.25">
      <c r="F912" s="37"/>
    </row>
    <row r="913" spans="6:6" x14ac:dyDescent="0.25">
      <c r="F913" s="37"/>
    </row>
    <row r="914" spans="6:6" x14ac:dyDescent="0.25">
      <c r="F914" s="37"/>
    </row>
    <row r="915" spans="6:6" x14ac:dyDescent="0.25">
      <c r="F915" s="37"/>
    </row>
    <row r="916" spans="6:6" x14ac:dyDescent="0.25">
      <c r="F916" s="37"/>
    </row>
    <row r="917" spans="6:6" x14ac:dyDescent="0.25">
      <c r="F917" s="37"/>
    </row>
    <row r="918" spans="6:6" x14ac:dyDescent="0.25">
      <c r="F918" s="37"/>
    </row>
    <row r="919" spans="6:6" x14ac:dyDescent="0.25">
      <c r="F919" s="37"/>
    </row>
    <row r="920" spans="6:6" x14ac:dyDescent="0.25">
      <c r="F920" s="37"/>
    </row>
    <row r="921" spans="6:6" x14ac:dyDescent="0.25">
      <c r="F921" s="37"/>
    </row>
    <row r="922" spans="6:6" x14ac:dyDescent="0.25">
      <c r="F922" s="37"/>
    </row>
    <row r="923" spans="6:6" x14ac:dyDescent="0.25">
      <c r="F923" s="37"/>
    </row>
    <row r="924" spans="6:6" x14ac:dyDescent="0.25">
      <c r="F924" s="37"/>
    </row>
    <row r="925" spans="6:6" x14ac:dyDescent="0.25">
      <c r="F925" s="37"/>
    </row>
    <row r="926" spans="6:6" x14ac:dyDescent="0.25">
      <c r="F926" s="37"/>
    </row>
    <row r="927" spans="6:6" x14ac:dyDescent="0.25">
      <c r="F927" s="37"/>
    </row>
    <row r="928" spans="6:6" x14ac:dyDescent="0.25">
      <c r="F928" s="37"/>
    </row>
    <row r="929" spans="6:6" x14ac:dyDescent="0.25">
      <c r="F929" s="37"/>
    </row>
    <row r="930" spans="6:6" x14ac:dyDescent="0.25">
      <c r="F930" s="37"/>
    </row>
    <row r="931" spans="6:6" x14ac:dyDescent="0.25">
      <c r="F931" s="37"/>
    </row>
    <row r="932" spans="6:6" x14ac:dyDescent="0.25">
      <c r="F932" s="37"/>
    </row>
    <row r="933" spans="6:6" x14ac:dyDescent="0.25">
      <c r="F933" s="37"/>
    </row>
    <row r="934" spans="6:6" x14ac:dyDescent="0.25">
      <c r="F934" s="37"/>
    </row>
    <row r="935" spans="6:6" x14ac:dyDescent="0.25">
      <c r="F935" s="37"/>
    </row>
    <row r="936" spans="6:6" x14ac:dyDescent="0.25">
      <c r="F936" s="37"/>
    </row>
    <row r="937" spans="6:6" x14ac:dyDescent="0.25">
      <c r="F937" s="37"/>
    </row>
    <row r="938" spans="6:6" x14ac:dyDescent="0.25">
      <c r="F938" s="37"/>
    </row>
    <row r="939" spans="6:6" x14ac:dyDescent="0.25">
      <c r="F939" s="37"/>
    </row>
    <row r="940" spans="6:6" x14ac:dyDescent="0.25">
      <c r="F940" s="37"/>
    </row>
    <row r="941" spans="6:6" x14ac:dyDescent="0.25">
      <c r="F941" s="37"/>
    </row>
    <row r="942" spans="6:6" x14ac:dyDescent="0.25">
      <c r="F942" s="37"/>
    </row>
    <row r="943" spans="6:6" x14ac:dyDescent="0.25">
      <c r="F943" s="37"/>
    </row>
    <row r="944" spans="6:6" x14ac:dyDescent="0.25">
      <c r="F944" s="37"/>
    </row>
    <row r="945" spans="6:6" x14ac:dyDescent="0.25">
      <c r="F945" s="37"/>
    </row>
    <row r="946" spans="6:6" x14ac:dyDescent="0.25">
      <c r="F946" s="37"/>
    </row>
    <row r="947" spans="6:6" x14ac:dyDescent="0.25">
      <c r="F947" s="37"/>
    </row>
    <row r="948" spans="6:6" x14ac:dyDescent="0.25">
      <c r="F948" s="37"/>
    </row>
    <row r="949" spans="6:6" x14ac:dyDescent="0.25">
      <c r="F949" s="37"/>
    </row>
    <row r="950" spans="6:6" x14ac:dyDescent="0.25">
      <c r="F950" s="37"/>
    </row>
    <row r="951" spans="6:6" x14ac:dyDescent="0.25">
      <c r="F951" s="37"/>
    </row>
    <row r="952" spans="6:6" x14ac:dyDescent="0.25">
      <c r="F952" s="37"/>
    </row>
    <row r="953" spans="6:6" x14ac:dyDescent="0.25">
      <c r="F953" s="37"/>
    </row>
    <row r="954" spans="6:6" x14ac:dyDescent="0.25">
      <c r="F954" s="37"/>
    </row>
    <row r="955" spans="6:6" x14ac:dyDescent="0.25">
      <c r="F955" s="37"/>
    </row>
    <row r="956" spans="6:6" x14ac:dyDescent="0.25">
      <c r="F956" s="37"/>
    </row>
    <row r="957" spans="6:6" x14ac:dyDescent="0.25">
      <c r="F957" s="37"/>
    </row>
    <row r="958" spans="6:6" x14ac:dyDescent="0.25">
      <c r="F958" s="37"/>
    </row>
    <row r="959" spans="6:6" x14ac:dyDescent="0.25">
      <c r="F959" s="37"/>
    </row>
    <row r="960" spans="6:6" x14ac:dyDescent="0.25">
      <c r="F960" s="37"/>
    </row>
    <row r="961" spans="6:6" x14ac:dyDescent="0.25">
      <c r="F961" s="37"/>
    </row>
    <row r="962" spans="6:6" x14ac:dyDescent="0.25">
      <c r="F962" s="37"/>
    </row>
    <row r="963" spans="6:6" x14ac:dyDescent="0.25">
      <c r="F963" s="37"/>
    </row>
    <row r="964" spans="6:6" x14ac:dyDescent="0.25">
      <c r="F964" s="37"/>
    </row>
    <row r="965" spans="6:6" x14ac:dyDescent="0.25">
      <c r="F965" s="37"/>
    </row>
    <row r="966" spans="6:6" x14ac:dyDescent="0.25">
      <c r="F966" s="37"/>
    </row>
    <row r="967" spans="6:6" x14ac:dyDescent="0.25">
      <c r="F967" s="37"/>
    </row>
    <row r="968" spans="6:6" x14ac:dyDescent="0.25">
      <c r="F968" s="37"/>
    </row>
    <row r="969" spans="6:6" x14ac:dyDescent="0.25">
      <c r="F969" s="37"/>
    </row>
    <row r="970" spans="6:6" x14ac:dyDescent="0.25">
      <c r="F970" s="37"/>
    </row>
    <row r="971" spans="6:6" x14ac:dyDescent="0.25">
      <c r="F971" s="37"/>
    </row>
    <row r="972" spans="6:6" x14ac:dyDescent="0.25">
      <c r="F972" s="37"/>
    </row>
    <row r="973" spans="6:6" x14ac:dyDescent="0.25">
      <c r="F973" s="37"/>
    </row>
    <row r="974" spans="6:6" x14ac:dyDescent="0.25">
      <c r="F974" s="37"/>
    </row>
    <row r="975" spans="6:6" x14ac:dyDescent="0.25">
      <c r="F975" s="37"/>
    </row>
    <row r="976" spans="6:6" x14ac:dyDescent="0.25">
      <c r="F976" s="37"/>
    </row>
    <row r="977" spans="6:6" x14ac:dyDescent="0.25">
      <c r="F977" s="37"/>
    </row>
    <row r="978" spans="6:6" x14ac:dyDescent="0.25">
      <c r="F978" s="37"/>
    </row>
    <row r="979" spans="6:6" x14ac:dyDescent="0.25">
      <c r="F979" s="37"/>
    </row>
    <row r="980" spans="6:6" x14ac:dyDescent="0.25">
      <c r="F980" s="37"/>
    </row>
    <row r="981" spans="6:6" x14ac:dyDescent="0.25">
      <c r="F981" s="37"/>
    </row>
    <row r="982" spans="6:6" x14ac:dyDescent="0.25">
      <c r="F982" s="37"/>
    </row>
    <row r="983" spans="6:6" x14ac:dyDescent="0.25">
      <c r="F983" s="37"/>
    </row>
    <row r="984" spans="6:6" x14ac:dyDescent="0.25">
      <c r="F984" s="37"/>
    </row>
    <row r="985" spans="6:6" x14ac:dyDescent="0.25">
      <c r="F985" s="37"/>
    </row>
    <row r="986" spans="6:6" x14ac:dyDescent="0.25">
      <c r="F986" s="37"/>
    </row>
    <row r="987" spans="6:6" x14ac:dyDescent="0.25">
      <c r="F987" s="37"/>
    </row>
    <row r="988" spans="6:6" x14ac:dyDescent="0.25">
      <c r="F988" s="37"/>
    </row>
    <row r="989" spans="6:6" x14ac:dyDescent="0.25">
      <c r="F989" s="37"/>
    </row>
    <row r="990" spans="6:6" x14ac:dyDescent="0.25">
      <c r="F990" s="37"/>
    </row>
    <row r="991" spans="6:6" x14ac:dyDescent="0.25">
      <c r="F991" s="37"/>
    </row>
    <row r="992" spans="6:6" x14ac:dyDescent="0.25">
      <c r="F992" s="37"/>
    </row>
    <row r="993" spans="6:6" x14ac:dyDescent="0.25">
      <c r="F993" s="37"/>
    </row>
    <row r="994" spans="6:6" x14ac:dyDescent="0.25">
      <c r="F994" s="37"/>
    </row>
    <row r="995" spans="6:6" x14ac:dyDescent="0.25">
      <c r="F995" s="37"/>
    </row>
    <row r="996" spans="6:6" x14ac:dyDescent="0.25">
      <c r="F996" s="37"/>
    </row>
    <row r="997" spans="6:6" x14ac:dyDescent="0.25">
      <c r="F997" s="37"/>
    </row>
    <row r="998" spans="6:6" x14ac:dyDescent="0.25">
      <c r="F998" s="37"/>
    </row>
    <row r="999" spans="6:6" x14ac:dyDescent="0.25">
      <c r="F999" s="37"/>
    </row>
    <row r="1000" spans="6:6" x14ac:dyDescent="0.25">
      <c r="F1000" s="37"/>
    </row>
    <row r="1001" spans="6:6" x14ac:dyDescent="0.25">
      <c r="F1001" s="37"/>
    </row>
    <row r="1002" spans="6:6" x14ac:dyDescent="0.25">
      <c r="F1002" s="37"/>
    </row>
    <row r="1003" spans="6:6" x14ac:dyDescent="0.25">
      <c r="F1003" s="37"/>
    </row>
    <row r="1004" spans="6:6" x14ac:dyDescent="0.25">
      <c r="F1004" s="37"/>
    </row>
    <row r="1005" spans="6:6" x14ac:dyDescent="0.25">
      <c r="F1005" s="37"/>
    </row>
    <row r="1006" spans="6:6" x14ac:dyDescent="0.25">
      <c r="F1006" s="37"/>
    </row>
    <row r="1007" spans="6:6" x14ac:dyDescent="0.25">
      <c r="F1007" s="37"/>
    </row>
    <row r="1008" spans="6:6" x14ac:dyDescent="0.25">
      <c r="F1008" s="37"/>
    </row>
    <row r="1009" spans="6:6" x14ac:dyDescent="0.25">
      <c r="F1009" s="37"/>
    </row>
    <row r="1010" spans="6:6" x14ac:dyDescent="0.25">
      <c r="F1010" s="37"/>
    </row>
    <row r="1011" spans="6:6" x14ac:dyDescent="0.25">
      <c r="F1011" s="37"/>
    </row>
    <row r="1012" spans="6:6" x14ac:dyDescent="0.25">
      <c r="F1012" s="37"/>
    </row>
    <row r="1013" spans="6:6" x14ac:dyDescent="0.25">
      <c r="F1013" s="37"/>
    </row>
    <row r="1014" spans="6:6" x14ac:dyDescent="0.25">
      <c r="F1014" s="37"/>
    </row>
    <row r="1015" spans="6:6" x14ac:dyDescent="0.25">
      <c r="F1015" s="37"/>
    </row>
    <row r="1016" spans="6:6" x14ac:dyDescent="0.25">
      <c r="F1016" s="37"/>
    </row>
    <row r="1017" spans="6:6" x14ac:dyDescent="0.25">
      <c r="F1017" s="37"/>
    </row>
    <row r="1018" spans="6:6" x14ac:dyDescent="0.25">
      <c r="F1018" s="37"/>
    </row>
    <row r="1019" spans="6:6" x14ac:dyDescent="0.25">
      <c r="F1019" s="37"/>
    </row>
    <row r="1020" spans="6:6" x14ac:dyDescent="0.25">
      <c r="F1020" s="37"/>
    </row>
    <row r="1021" spans="6:6" x14ac:dyDescent="0.25">
      <c r="F1021" s="37"/>
    </row>
    <row r="1022" spans="6:6" x14ac:dyDescent="0.25">
      <c r="F1022" s="37"/>
    </row>
    <row r="1023" spans="6:6" x14ac:dyDescent="0.25">
      <c r="F1023" s="37"/>
    </row>
    <row r="1024" spans="6:6" x14ac:dyDescent="0.25">
      <c r="F1024" s="37"/>
    </row>
    <row r="1025" spans="6:6" x14ac:dyDescent="0.25">
      <c r="F1025" s="37"/>
    </row>
    <row r="1026" spans="6:6" x14ac:dyDescent="0.25">
      <c r="F1026" s="37"/>
    </row>
    <row r="1027" spans="6:6" x14ac:dyDescent="0.25">
      <c r="F1027" s="37"/>
    </row>
    <row r="1028" spans="6:6" x14ac:dyDescent="0.25">
      <c r="F1028" s="37"/>
    </row>
    <row r="1029" spans="6:6" x14ac:dyDescent="0.25">
      <c r="F1029" s="37"/>
    </row>
    <row r="1030" spans="6:6" x14ac:dyDescent="0.25">
      <c r="F1030" s="37"/>
    </row>
    <row r="1031" spans="6:6" x14ac:dyDescent="0.25">
      <c r="F1031" s="37"/>
    </row>
    <row r="1032" spans="6:6" x14ac:dyDescent="0.25">
      <c r="F1032" s="37"/>
    </row>
    <row r="1033" spans="6:6" x14ac:dyDescent="0.25">
      <c r="F1033" s="37"/>
    </row>
    <row r="1034" spans="6:6" x14ac:dyDescent="0.25">
      <c r="F1034" s="37"/>
    </row>
    <row r="1035" spans="6:6" x14ac:dyDescent="0.25">
      <c r="F1035" s="37"/>
    </row>
    <row r="1036" spans="6:6" x14ac:dyDescent="0.25">
      <c r="F1036" s="37"/>
    </row>
    <row r="1037" spans="6:6" x14ac:dyDescent="0.25">
      <c r="F1037" s="37"/>
    </row>
    <row r="1038" spans="6:6" x14ac:dyDescent="0.25">
      <c r="F1038" s="37"/>
    </row>
    <row r="1039" spans="6:6" x14ac:dyDescent="0.25">
      <c r="F1039" s="37"/>
    </row>
    <row r="1040" spans="6:6" x14ac:dyDescent="0.25">
      <c r="F1040" s="37"/>
    </row>
    <row r="1041" spans="6:6" x14ac:dyDescent="0.25">
      <c r="F1041" s="37"/>
    </row>
    <row r="1042" spans="6:6" x14ac:dyDescent="0.25">
      <c r="F1042" s="37"/>
    </row>
    <row r="1043" spans="6:6" x14ac:dyDescent="0.25">
      <c r="F1043" s="37"/>
    </row>
    <row r="1044" spans="6:6" x14ac:dyDescent="0.25">
      <c r="F1044" s="37"/>
    </row>
    <row r="1045" spans="6:6" x14ac:dyDescent="0.25">
      <c r="F1045" s="37"/>
    </row>
    <row r="1046" spans="6:6" x14ac:dyDescent="0.25">
      <c r="F1046" s="37"/>
    </row>
    <row r="1047" spans="6:6" x14ac:dyDescent="0.25">
      <c r="F1047" s="37"/>
    </row>
    <row r="1048" spans="6:6" x14ac:dyDescent="0.25">
      <c r="F1048" s="37"/>
    </row>
    <row r="1049" spans="6:6" x14ac:dyDescent="0.25">
      <c r="F1049" s="37"/>
    </row>
    <row r="1050" spans="6:6" x14ac:dyDescent="0.25">
      <c r="F1050" s="37"/>
    </row>
    <row r="1051" spans="6:6" x14ac:dyDescent="0.25">
      <c r="F1051" s="37"/>
    </row>
    <row r="1052" spans="6:6" x14ac:dyDescent="0.25">
      <c r="F1052" s="37"/>
    </row>
    <row r="1053" spans="6:6" x14ac:dyDescent="0.25">
      <c r="F1053" s="37"/>
    </row>
    <row r="1054" spans="6:6" x14ac:dyDescent="0.25">
      <c r="F1054" s="37"/>
    </row>
    <row r="1055" spans="6:6" x14ac:dyDescent="0.25">
      <c r="F1055" s="37"/>
    </row>
    <row r="1056" spans="6:6" x14ac:dyDescent="0.25">
      <c r="F1056" s="37"/>
    </row>
    <row r="1057" spans="6:6" x14ac:dyDescent="0.25">
      <c r="F1057" s="37"/>
    </row>
    <row r="1058" spans="6:6" x14ac:dyDescent="0.25">
      <c r="F1058" s="37"/>
    </row>
    <row r="1059" spans="6:6" x14ac:dyDescent="0.25">
      <c r="F1059" s="37"/>
    </row>
    <row r="1060" spans="6:6" x14ac:dyDescent="0.25">
      <c r="F1060" s="37"/>
    </row>
    <row r="1061" spans="6:6" x14ac:dyDescent="0.25">
      <c r="F1061" s="37"/>
    </row>
    <row r="1062" spans="6:6" x14ac:dyDescent="0.25">
      <c r="F1062" s="37"/>
    </row>
    <row r="1063" spans="6:6" x14ac:dyDescent="0.25">
      <c r="F1063" s="37"/>
    </row>
    <row r="1064" spans="6:6" x14ac:dyDescent="0.25">
      <c r="F1064" s="37"/>
    </row>
    <row r="1065" spans="6:6" x14ac:dyDescent="0.25">
      <c r="F1065" s="37"/>
    </row>
    <row r="1066" spans="6:6" x14ac:dyDescent="0.25">
      <c r="F1066" s="37"/>
    </row>
    <row r="1067" spans="6:6" x14ac:dyDescent="0.25">
      <c r="F1067" s="37"/>
    </row>
    <row r="1068" spans="6:6" x14ac:dyDescent="0.25">
      <c r="F1068" s="37"/>
    </row>
    <row r="1069" spans="6:6" x14ac:dyDescent="0.25">
      <c r="F1069" s="37"/>
    </row>
    <row r="1070" spans="6:6" x14ac:dyDescent="0.25">
      <c r="F1070" s="37"/>
    </row>
    <row r="1071" spans="6:6" x14ac:dyDescent="0.25">
      <c r="F1071" s="37"/>
    </row>
    <row r="1072" spans="6:6" x14ac:dyDescent="0.25">
      <c r="F1072" s="37"/>
    </row>
    <row r="1073" spans="6:6" x14ac:dyDescent="0.25">
      <c r="F1073" s="37"/>
    </row>
    <row r="1074" spans="6:6" x14ac:dyDescent="0.25">
      <c r="F1074" s="37"/>
    </row>
    <row r="1075" spans="6:6" x14ac:dyDescent="0.25">
      <c r="F1075" s="37"/>
    </row>
    <row r="1076" spans="6:6" x14ac:dyDescent="0.25">
      <c r="F1076" s="37"/>
    </row>
    <row r="1077" spans="6:6" x14ac:dyDescent="0.25">
      <c r="F1077" s="37"/>
    </row>
    <row r="1078" spans="6:6" x14ac:dyDescent="0.25">
      <c r="F1078" s="37"/>
    </row>
    <row r="1079" spans="6:6" x14ac:dyDescent="0.25">
      <c r="F1079" s="37"/>
    </row>
    <row r="1080" spans="6:6" x14ac:dyDescent="0.25">
      <c r="F1080" s="37"/>
    </row>
    <row r="1081" spans="6:6" x14ac:dyDescent="0.25">
      <c r="F1081" s="37"/>
    </row>
    <row r="1082" spans="6:6" x14ac:dyDescent="0.25">
      <c r="F1082" s="37"/>
    </row>
    <row r="1083" spans="6:6" x14ac:dyDescent="0.25">
      <c r="F1083" s="37"/>
    </row>
    <row r="1084" spans="6:6" x14ac:dyDescent="0.25">
      <c r="F1084" s="37"/>
    </row>
    <row r="1085" spans="6:6" x14ac:dyDescent="0.25">
      <c r="F1085" s="37"/>
    </row>
    <row r="1086" spans="6:6" x14ac:dyDescent="0.25">
      <c r="F1086" s="37"/>
    </row>
    <row r="1087" spans="6:6" x14ac:dyDescent="0.25">
      <c r="F1087" s="37"/>
    </row>
    <row r="1088" spans="6:6" x14ac:dyDescent="0.25">
      <c r="F1088" s="37"/>
    </row>
    <row r="1089" spans="6:6" x14ac:dyDescent="0.25">
      <c r="F1089" s="37"/>
    </row>
    <row r="1090" spans="6:6" x14ac:dyDescent="0.25">
      <c r="F1090" s="37"/>
    </row>
    <row r="1091" spans="6:6" x14ac:dyDescent="0.25">
      <c r="F1091" s="37"/>
    </row>
    <row r="1092" spans="6:6" x14ac:dyDescent="0.25">
      <c r="F1092" s="37"/>
    </row>
    <row r="1093" spans="6:6" x14ac:dyDescent="0.25">
      <c r="F1093" s="37"/>
    </row>
    <row r="1094" spans="6:6" x14ac:dyDescent="0.25">
      <c r="F1094" s="37"/>
    </row>
    <row r="1095" spans="6:6" x14ac:dyDescent="0.25">
      <c r="F1095" s="37"/>
    </row>
    <row r="1096" spans="6:6" x14ac:dyDescent="0.25">
      <c r="F1096" s="37"/>
    </row>
    <row r="1097" spans="6:6" x14ac:dyDescent="0.25">
      <c r="F1097" s="37"/>
    </row>
    <row r="1098" spans="6:6" x14ac:dyDescent="0.25">
      <c r="F1098" s="37"/>
    </row>
    <row r="1099" spans="6:6" x14ac:dyDescent="0.25">
      <c r="F1099" s="37"/>
    </row>
    <row r="1100" spans="6:6" x14ac:dyDescent="0.25">
      <c r="F1100" s="37"/>
    </row>
    <row r="1101" spans="6:6" x14ac:dyDescent="0.25">
      <c r="F1101" s="37"/>
    </row>
    <row r="1102" spans="6:6" x14ac:dyDescent="0.25">
      <c r="F1102" s="37"/>
    </row>
    <row r="1103" spans="6:6" x14ac:dyDescent="0.25">
      <c r="F1103" s="37"/>
    </row>
    <row r="1104" spans="6:6" x14ac:dyDescent="0.25">
      <c r="F1104" s="37"/>
    </row>
    <row r="1105" spans="6:6" x14ac:dyDescent="0.25">
      <c r="F1105" s="37"/>
    </row>
    <row r="1106" spans="6:6" x14ac:dyDescent="0.25">
      <c r="F1106" s="37"/>
    </row>
    <row r="1107" spans="6:6" x14ac:dyDescent="0.25">
      <c r="F1107" s="37"/>
    </row>
    <row r="1108" spans="6:6" x14ac:dyDescent="0.25">
      <c r="F1108" s="37"/>
    </row>
    <row r="1109" spans="6:6" x14ac:dyDescent="0.25">
      <c r="F1109" s="37"/>
    </row>
    <row r="1110" spans="6:6" x14ac:dyDescent="0.25">
      <c r="F1110" s="37"/>
    </row>
    <row r="1111" spans="6:6" x14ac:dyDescent="0.25">
      <c r="F1111" s="37"/>
    </row>
    <row r="1112" spans="6:6" x14ac:dyDescent="0.25">
      <c r="F1112" s="37"/>
    </row>
    <row r="1113" spans="6:6" x14ac:dyDescent="0.25">
      <c r="F1113" s="37"/>
    </row>
    <row r="1114" spans="6:6" x14ac:dyDescent="0.25">
      <c r="F1114" s="37"/>
    </row>
    <row r="1115" spans="6:6" x14ac:dyDescent="0.25">
      <c r="F1115" s="37"/>
    </row>
    <row r="1116" spans="6:6" x14ac:dyDescent="0.25">
      <c r="F1116" s="37"/>
    </row>
    <row r="1117" spans="6:6" x14ac:dyDescent="0.25">
      <c r="F1117" s="37"/>
    </row>
    <row r="1118" spans="6:6" x14ac:dyDescent="0.25">
      <c r="F1118" s="37"/>
    </row>
    <row r="1119" spans="6:6" x14ac:dyDescent="0.25">
      <c r="F1119" s="37"/>
    </row>
    <row r="1120" spans="6:6" x14ac:dyDescent="0.25">
      <c r="F1120" s="37"/>
    </row>
    <row r="1121" spans="6:6" x14ac:dyDescent="0.25">
      <c r="F1121" s="37"/>
    </row>
    <row r="1122" spans="6:6" x14ac:dyDescent="0.25">
      <c r="F1122" s="37"/>
    </row>
    <row r="1123" spans="6:6" x14ac:dyDescent="0.25">
      <c r="F1123" s="37"/>
    </row>
    <row r="1124" spans="6:6" x14ac:dyDescent="0.25">
      <c r="F1124" s="37"/>
    </row>
    <row r="1125" spans="6:6" x14ac:dyDescent="0.25">
      <c r="F1125" s="37"/>
    </row>
    <row r="1126" spans="6:6" x14ac:dyDescent="0.25">
      <c r="F1126" s="37"/>
    </row>
    <row r="1127" spans="6:6" x14ac:dyDescent="0.25">
      <c r="F1127" s="37"/>
    </row>
    <row r="1128" spans="6:6" x14ac:dyDescent="0.25">
      <c r="F1128" s="37"/>
    </row>
    <row r="1129" spans="6:6" x14ac:dyDescent="0.25">
      <c r="F1129" s="37"/>
    </row>
    <row r="1130" spans="6:6" x14ac:dyDescent="0.25">
      <c r="F1130" s="37"/>
    </row>
    <row r="1131" spans="6:6" x14ac:dyDescent="0.25">
      <c r="F1131" s="37"/>
    </row>
    <row r="1132" spans="6:6" x14ac:dyDescent="0.25">
      <c r="F1132" s="37"/>
    </row>
    <row r="1133" spans="6:6" x14ac:dyDescent="0.25">
      <c r="F1133" s="37"/>
    </row>
    <row r="1134" spans="6:6" x14ac:dyDescent="0.25">
      <c r="F1134" s="37"/>
    </row>
    <row r="1135" spans="6:6" x14ac:dyDescent="0.25">
      <c r="F1135" s="37"/>
    </row>
    <row r="1136" spans="6:6" x14ac:dyDescent="0.25">
      <c r="F1136" s="37"/>
    </row>
    <row r="1137" spans="6:6" x14ac:dyDescent="0.25">
      <c r="F1137" s="37"/>
    </row>
    <row r="1138" spans="6:6" x14ac:dyDescent="0.25">
      <c r="F1138" s="37"/>
    </row>
    <row r="1139" spans="6:6" x14ac:dyDescent="0.25">
      <c r="F1139" s="37"/>
    </row>
    <row r="1140" spans="6:6" x14ac:dyDescent="0.25">
      <c r="F1140" s="37"/>
    </row>
    <row r="1141" spans="6:6" x14ac:dyDescent="0.25">
      <c r="F1141" s="37"/>
    </row>
    <row r="1142" spans="6:6" x14ac:dyDescent="0.25">
      <c r="F1142" s="37"/>
    </row>
    <row r="1143" spans="6:6" x14ac:dyDescent="0.25">
      <c r="F1143" s="37"/>
    </row>
    <row r="1144" spans="6:6" x14ac:dyDescent="0.25">
      <c r="F1144" s="37"/>
    </row>
    <row r="1145" spans="6:6" x14ac:dyDescent="0.25">
      <c r="F1145" s="37"/>
    </row>
    <row r="1146" spans="6:6" x14ac:dyDescent="0.25">
      <c r="F1146" s="37"/>
    </row>
    <row r="1147" spans="6:6" x14ac:dyDescent="0.25">
      <c r="F1147" s="37"/>
    </row>
    <row r="1148" spans="6:6" x14ac:dyDescent="0.25">
      <c r="F1148" s="37"/>
    </row>
    <row r="1149" spans="6:6" x14ac:dyDescent="0.25">
      <c r="F1149" s="37"/>
    </row>
    <row r="1150" spans="6:6" x14ac:dyDescent="0.25">
      <c r="F1150" s="37"/>
    </row>
    <row r="1151" spans="6:6" x14ac:dyDescent="0.25">
      <c r="F1151" s="37"/>
    </row>
    <row r="1152" spans="6:6" x14ac:dyDescent="0.25">
      <c r="F1152" s="37"/>
    </row>
    <row r="1153" spans="6:6" x14ac:dyDescent="0.25">
      <c r="F1153" s="37"/>
    </row>
    <row r="1154" spans="6:6" x14ac:dyDescent="0.25">
      <c r="F1154" s="37"/>
    </row>
    <row r="1155" spans="6:6" x14ac:dyDescent="0.25">
      <c r="F1155" s="37"/>
    </row>
    <row r="1156" spans="6:6" x14ac:dyDescent="0.25">
      <c r="F1156" s="37"/>
    </row>
    <row r="1157" spans="6:6" x14ac:dyDescent="0.25">
      <c r="F1157" s="37"/>
    </row>
    <row r="1158" spans="6:6" x14ac:dyDescent="0.25">
      <c r="F1158" s="37"/>
    </row>
    <row r="1159" spans="6:6" x14ac:dyDescent="0.25">
      <c r="F1159" s="37"/>
    </row>
    <row r="1160" spans="6:6" x14ac:dyDescent="0.25">
      <c r="F1160" s="37"/>
    </row>
    <row r="1161" spans="6:6" x14ac:dyDescent="0.25">
      <c r="F1161" s="37"/>
    </row>
    <row r="1162" spans="6:6" x14ac:dyDescent="0.25">
      <c r="F1162" s="37"/>
    </row>
    <row r="1163" spans="6:6" x14ac:dyDescent="0.25">
      <c r="F1163" s="37"/>
    </row>
    <row r="1164" spans="6:6" x14ac:dyDescent="0.25">
      <c r="F1164" s="37"/>
    </row>
    <row r="1165" spans="6:6" x14ac:dyDescent="0.25">
      <c r="F1165" s="37"/>
    </row>
    <row r="1166" spans="6:6" x14ac:dyDescent="0.25">
      <c r="F1166" s="37"/>
    </row>
    <row r="1167" spans="6:6" x14ac:dyDescent="0.25">
      <c r="F1167" s="37"/>
    </row>
    <row r="1168" spans="6:6" x14ac:dyDescent="0.25">
      <c r="F1168" s="37"/>
    </row>
    <row r="1169" spans="6:6" x14ac:dyDescent="0.25">
      <c r="F1169" s="37"/>
    </row>
    <row r="1170" spans="6:6" x14ac:dyDescent="0.25">
      <c r="F1170" s="37"/>
    </row>
    <row r="1171" spans="6:6" x14ac:dyDescent="0.25">
      <c r="F1171" s="37"/>
    </row>
    <row r="1172" spans="6:6" x14ac:dyDescent="0.25">
      <c r="F1172" s="37"/>
    </row>
    <row r="1173" spans="6:6" x14ac:dyDescent="0.25">
      <c r="F1173" s="37"/>
    </row>
    <row r="1174" spans="6:6" x14ac:dyDescent="0.25">
      <c r="F1174" s="37"/>
    </row>
    <row r="1175" spans="6:6" x14ac:dyDescent="0.25">
      <c r="F1175" s="37"/>
    </row>
    <row r="1176" spans="6:6" x14ac:dyDescent="0.25">
      <c r="F1176" s="37"/>
    </row>
    <row r="1177" spans="6:6" x14ac:dyDescent="0.25">
      <c r="F1177" s="37"/>
    </row>
    <row r="1178" spans="6:6" x14ac:dyDescent="0.25">
      <c r="F1178" s="37"/>
    </row>
    <row r="1179" spans="6:6" x14ac:dyDescent="0.25">
      <c r="F1179" s="37"/>
    </row>
    <row r="1180" spans="6:6" x14ac:dyDescent="0.25">
      <c r="F1180" s="37"/>
    </row>
    <row r="1181" spans="6:6" x14ac:dyDescent="0.25">
      <c r="F1181" s="37"/>
    </row>
    <row r="1182" spans="6:6" x14ac:dyDescent="0.25">
      <c r="F1182" s="37"/>
    </row>
    <row r="1183" spans="6:6" x14ac:dyDescent="0.25">
      <c r="F1183" s="37"/>
    </row>
    <row r="1184" spans="6:6" x14ac:dyDescent="0.25">
      <c r="F1184" s="37"/>
    </row>
    <row r="1185" spans="6:6" x14ac:dyDescent="0.25">
      <c r="F1185" s="37"/>
    </row>
    <row r="1186" spans="6:6" x14ac:dyDescent="0.25">
      <c r="F1186" s="37"/>
    </row>
    <row r="1187" spans="6:6" x14ac:dyDescent="0.25">
      <c r="F1187" s="37"/>
    </row>
    <row r="1188" spans="6:6" x14ac:dyDescent="0.25">
      <c r="F1188" s="37"/>
    </row>
    <row r="1189" spans="6:6" x14ac:dyDescent="0.25">
      <c r="F1189" s="37"/>
    </row>
    <row r="1190" spans="6:6" x14ac:dyDescent="0.25">
      <c r="F1190" s="37"/>
    </row>
    <row r="1191" spans="6:6" x14ac:dyDescent="0.25">
      <c r="F1191" s="37"/>
    </row>
    <row r="1192" spans="6:6" x14ac:dyDescent="0.25">
      <c r="F1192" s="37"/>
    </row>
    <row r="1193" spans="6:6" x14ac:dyDescent="0.25">
      <c r="F1193" s="37"/>
    </row>
    <row r="1194" spans="6:6" x14ac:dyDescent="0.25">
      <c r="F1194" s="37"/>
    </row>
    <row r="1195" spans="6:6" x14ac:dyDescent="0.25">
      <c r="F1195" s="37"/>
    </row>
    <row r="1196" spans="6:6" x14ac:dyDescent="0.25">
      <c r="F1196" s="37"/>
    </row>
    <row r="1197" spans="6:6" x14ac:dyDescent="0.25">
      <c r="F1197" s="37"/>
    </row>
    <row r="1198" spans="6:6" x14ac:dyDescent="0.25">
      <c r="F1198" s="37"/>
    </row>
    <row r="1199" spans="6:6" x14ac:dyDescent="0.25">
      <c r="F1199" s="37"/>
    </row>
    <row r="1200" spans="6:6" x14ac:dyDescent="0.25">
      <c r="F1200" s="37"/>
    </row>
    <row r="1201" spans="6:6" x14ac:dyDescent="0.25">
      <c r="F1201" s="37"/>
    </row>
    <row r="1202" spans="6:6" x14ac:dyDescent="0.25">
      <c r="F1202" s="37"/>
    </row>
    <row r="1203" spans="6:6" x14ac:dyDescent="0.25">
      <c r="F1203" s="37"/>
    </row>
    <row r="1204" spans="6:6" x14ac:dyDescent="0.25">
      <c r="F1204" s="37"/>
    </row>
    <row r="1205" spans="6:6" x14ac:dyDescent="0.25">
      <c r="F1205" s="37"/>
    </row>
    <row r="1206" spans="6:6" x14ac:dyDescent="0.25">
      <c r="F1206" s="37"/>
    </row>
    <row r="1207" spans="6:6" x14ac:dyDescent="0.25">
      <c r="F1207" s="37"/>
    </row>
    <row r="1208" spans="6:6" x14ac:dyDescent="0.25">
      <c r="F1208" s="37"/>
    </row>
    <row r="1209" spans="6:6" x14ac:dyDescent="0.25">
      <c r="F1209" s="37"/>
    </row>
    <row r="1210" spans="6:6" x14ac:dyDescent="0.25">
      <c r="F1210" s="37"/>
    </row>
    <row r="1211" spans="6:6" x14ac:dyDescent="0.25">
      <c r="F1211" s="37"/>
    </row>
    <row r="1212" spans="6:6" x14ac:dyDescent="0.25">
      <c r="F1212" s="37"/>
    </row>
    <row r="1213" spans="6:6" x14ac:dyDescent="0.25">
      <c r="F1213" s="37"/>
    </row>
    <row r="1214" spans="6:6" x14ac:dyDescent="0.25">
      <c r="F1214" s="37"/>
    </row>
    <row r="1215" spans="6:6" x14ac:dyDescent="0.25">
      <c r="F1215" s="37"/>
    </row>
    <row r="1216" spans="6:6" x14ac:dyDescent="0.25">
      <c r="F1216" s="37"/>
    </row>
    <row r="1217" spans="6:6" x14ac:dyDescent="0.25">
      <c r="F1217" s="37"/>
    </row>
    <row r="1218" spans="6:6" x14ac:dyDescent="0.25">
      <c r="F1218" s="37"/>
    </row>
    <row r="1219" spans="6:6" x14ac:dyDescent="0.25">
      <c r="F1219" s="37"/>
    </row>
    <row r="1220" spans="6:6" x14ac:dyDescent="0.25">
      <c r="F1220" s="37"/>
    </row>
    <row r="1221" spans="6:6" x14ac:dyDescent="0.25">
      <c r="F1221" s="37"/>
    </row>
    <row r="1222" spans="6:6" x14ac:dyDescent="0.25">
      <c r="F1222" s="37"/>
    </row>
    <row r="1223" spans="6:6" x14ac:dyDescent="0.25">
      <c r="F1223" s="37"/>
    </row>
    <row r="1224" spans="6:6" x14ac:dyDescent="0.25">
      <c r="F1224" s="37"/>
    </row>
    <row r="1225" spans="6:6" x14ac:dyDescent="0.25">
      <c r="F1225" s="37"/>
    </row>
    <row r="1226" spans="6:6" x14ac:dyDescent="0.25">
      <c r="F1226" s="37"/>
    </row>
    <row r="1227" spans="6:6" x14ac:dyDescent="0.25">
      <c r="F1227" s="37"/>
    </row>
    <row r="1228" spans="6:6" x14ac:dyDescent="0.25">
      <c r="F1228" s="37"/>
    </row>
    <row r="1229" spans="6:6" x14ac:dyDescent="0.25">
      <c r="F1229" s="37"/>
    </row>
    <row r="1230" spans="6:6" x14ac:dyDescent="0.25">
      <c r="F1230" s="37"/>
    </row>
    <row r="1231" spans="6:6" x14ac:dyDescent="0.25">
      <c r="F1231" s="37"/>
    </row>
    <row r="1232" spans="6:6" x14ac:dyDescent="0.25">
      <c r="F1232" s="37"/>
    </row>
    <row r="1233" spans="6:6" x14ac:dyDescent="0.25">
      <c r="F1233" s="37"/>
    </row>
    <row r="1234" spans="6:6" x14ac:dyDescent="0.25">
      <c r="F1234" s="37"/>
    </row>
    <row r="1235" spans="6:6" x14ac:dyDescent="0.25">
      <c r="F1235" s="37"/>
    </row>
    <row r="1236" spans="6:6" x14ac:dyDescent="0.25">
      <c r="F1236" s="37"/>
    </row>
    <row r="1237" spans="6:6" x14ac:dyDescent="0.25">
      <c r="F1237" s="37"/>
    </row>
    <row r="1238" spans="6:6" x14ac:dyDescent="0.25">
      <c r="F1238" s="37"/>
    </row>
    <row r="1239" spans="6:6" x14ac:dyDescent="0.25">
      <c r="F1239" s="37"/>
    </row>
    <row r="1240" spans="6:6" x14ac:dyDescent="0.25">
      <c r="F1240" s="37"/>
    </row>
    <row r="1241" spans="6:6" x14ac:dyDescent="0.25">
      <c r="F1241" s="37"/>
    </row>
    <row r="1242" spans="6:6" x14ac:dyDescent="0.25">
      <c r="F1242" s="37"/>
    </row>
    <row r="1243" spans="6:6" x14ac:dyDescent="0.25">
      <c r="F1243" s="37"/>
    </row>
    <row r="1244" spans="6:6" x14ac:dyDescent="0.25">
      <c r="F1244" s="37"/>
    </row>
    <row r="1245" spans="6:6" x14ac:dyDescent="0.25">
      <c r="F1245" s="37"/>
    </row>
    <row r="1246" spans="6:6" x14ac:dyDescent="0.25">
      <c r="F1246" s="37"/>
    </row>
    <row r="1247" spans="6:6" x14ac:dyDescent="0.25">
      <c r="F1247" s="37"/>
    </row>
    <row r="1248" spans="6:6" x14ac:dyDescent="0.25">
      <c r="F1248" s="37"/>
    </row>
    <row r="1249" spans="6:6" x14ac:dyDescent="0.25">
      <c r="F1249" s="37"/>
    </row>
    <row r="1250" spans="6:6" x14ac:dyDescent="0.25">
      <c r="F1250" s="37"/>
    </row>
  </sheetData>
  <mergeCells count="1">
    <mergeCell ref="DD3:DF3"/>
  </mergeCells>
  <phoneticPr fontId="0" type="noConversion"/>
  <pageMargins left="0.75" right="0.75" top="1" bottom="1" header="0.5" footer="0.5"/>
  <pageSetup orientation="portrait"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B29" sqref="B29"/>
    </sheetView>
  </sheetViews>
  <sheetFormatPr defaultRowHeight="15.75" x14ac:dyDescent="0.25"/>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workbookViewId="0">
      <selection activeCell="E3" sqref="E3"/>
    </sheetView>
  </sheetViews>
  <sheetFormatPr defaultRowHeight="15.75" x14ac:dyDescent="0.25"/>
  <cols>
    <col min="1" max="1" width="15" customWidth="1"/>
    <col min="3" max="3" width="26.75" customWidth="1"/>
    <col min="4" max="4" width="10.5" customWidth="1"/>
    <col min="5" max="5" width="13.625" customWidth="1"/>
    <col min="6" max="6" width="12.125" customWidth="1"/>
  </cols>
  <sheetData>
    <row r="2" spans="1:5" x14ac:dyDescent="0.25">
      <c r="A2" s="3" t="s">
        <v>24</v>
      </c>
      <c r="B2" s="3"/>
      <c r="C2" s="3" t="s">
        <v>25</v>
      </c>
      <c r="E2" s="3" t="s">
        <v>26</v>
      </c>
    </row>
    <row r="3" spans="1:5" x14ac:dyDescent="0.25">
      <c r="A3" s="38">
        <f>Pool_Cash_Flows!U6</f>
        <v>119846073.95007119</v>
      </c>
      <c r="B3" s="38"/>
      <c r="C3" s="38">
        <v>826521655.79518902</v>
      </c>
      <c r="D3" s="38"/>
      <c r="E3" s="41">
        <v>830875156.48000002</v>
      </c>
    </row>
    <row r="4" spans="1:5" x14ac:dyDescent="0.25">
      <c r="A4" s="38">
        <f>Pool_Cash_Flows!U7</f>
        <v>123549892.17966558</v>
      </c>
      <c r="B4" s="38"/>
      <c r="C4" s="38">
        <v>852848470.30771053</v>
      </c>
      <c r="D4" s="38"/>
      <c r="E4" s="38"/>
    </row>
    <row r="5" spans="1:5" x14ac:dyDescent="0.25">
      <c r="A5" s="38">
        <f>Pool_Cash_Flows!U8</f>
        <v>123936245.33444047</v>
      </c>
      <c r="B5" s="38"/>
      <c r="C5" s="38">
        <v>855774433.80043614</v>
      </c>
      <c r="D5" s="38"/>
      <c r="E5" s="38"/>
    </row>
    <row r="6" spans="1:5" x14ac:dyDescent="0.25">
      <c r="A6" s="38">
        <f>Pool_Cash_Flows!U9</f>
        <v>122085121.96459529</v>
      </c>
      <c r="B6" s="38"/>
      <c r="C6" s="38">
        <v>828250296.63988304</v>
      </c>
      <c r="D6" s="38"/>
      <c r="E6" s="38"/>
    </row>
    <row r="7" spans="1:5" x14ac:dyDescent="0.25">
      <c r="A7" s="38">
        <f>Pool_Cash_Flows!U10</f>
        <v>120070230.0981283</v>
      </c>
      <c r="B7" s="38"/>
      <c r="C7" s="38">
        <v>829125515.12233937</v>
      </c>
      <c r="D7" s="38"/>
      <c r="E7" s="38"/>
    </row>
    <row r="8" spans="1:5" x14ac:dyDescent="0.25">
      <c r="A8" s="38">
        <f>Pool_Cash_Flows!U11</f>
        <v>118100591.19935593</v>
      </c>
      <c r="B8" s="38"/>
      <c r="C8" s="38">
        <v>839162707.07159019</v>
      </c>
      <c r="D8" s="38"/>
      <c r="E8" s="38"/>
    </row>
    <row r="9" spans="1:5" x14ac:dyDescent="0.25">
      <c r="A9" s="38">
        <f>Pool_Cash_Flows!U12</f>
        <v>116176020.81315391</v>
      </c>
      <c r="B9" s="38"/>
      <c r="C9" s="38">
        <v>841847454.02567482</v>
      </c>
      <c r="D9" s="38"/>
      <c r="E9" s="38"/>
    </row>
    <row r="10" spans="1:5" x14ac:dyDescent="0.25">
      <c r="A10" s="38">
        <f>Pool_Cash_Flows!U13</f>
        <v>114296314.4061029</v>
      </c>
      <c r="B10" s="38"/>
      <c r="C10" s="38">
        <v>835630615.10930204</v>
      </c>
      <c r="D10" s="38"/>
      <c r="E10" s="38"/>
    </row>
    <row r="11" spans="1:5" x14ac:dyDescent="0.25">
      <c r="A11" s="38">
        <f>Pool_Cash_Flows!U14</f>
        <v>112461306.77643803</v>
      </c>
      <c r="B11" s="38"/>
      <c r="C11" s="38">
        <v>833784827.92433035</v>
      </c>
      <c r="D11" s="38"/>
      <c r="E11" s="38"/>
    </row>
    <row r="12" spans="1:5" x14ac:dyDescent="0.25">
      <c r="A12" s="38">
        <f>Pool_Cash_Flows!U15</f>
        <v>110670873.48523904</v>
      </c>
      <c r="B12" s="38"/>
      <c r="C12" s="38">
        <v>837349185.47128046</v>
      </c>
      <c r="D12" s="38"/>
      <c r="E12" s="38"/>
    </row>
    <row r="13" spans="1:5" x14ac:dyDescent="0.25">
      <c r="A13" s="38">
        <f>Pool_Cash_Flows!U16</f>
        <v>108924932.38941604</v>
      </c>
      <c r="B13" s="38"/>
      <c r="C13" s="38">
        <v>828609474.3607105</v>
      </c>
      <c r="D13" s="38"/>
      <c r="E13" s="38"/>
    </row>
    <row r="14" spans="1:5" x14ac:dyDescent="0.25">
      <c r="A14" s="38">
        <f>Pool_Cash_Flows!U17</f>
        <v>107223445.28227881</v>
      </c>
      <c r="B14" s="38"/>
      <c r="C14" s="38">
        <v>839178006.56414378</v>
      </c>
      <c r="D14" s="38"/>
      <c r="E14" s="38"/>
    </row>
    <row r="15" spans="1:5" x14ac:dyDescent="0.25">
      <c r="A15" s="38">
        <f>Pool_Cash_Flows!U18</f>
        <v>105566419.64782819</v>
      </c>
      <c r="B15" s="38"/>
      <c r="C15" s="38">
        <v>831871784.63182902</v>
      </c>
      <c r="D15" s="38"/>
      <c r="E15" s="38"/>
    </row>
    <row r="16" spans="1:5" x14ac:dyDescent="0.25">
      <c r="A16" s="38">
        <f>Pool_Cash_Flows!U19</f>
        <v>103953910.53528066</v>
      </c>
      <c r="B16" s="38"/>
      <c r="C16" s="38">
        <v>848943888.6109184</v>
      </c>
      <c r="D16" s="38"/>
      <c r="E16" s="38"/>
    </row>
    <row r="17" spans="1:5" x14ac:dyDescent="0.25">
      <c r="A17" s="38">
        <f>Pool_Cash_Flows!U20</f>
        <v>102386022.56073013</v>
      </c>
      <c r="B17" s="38"/>
      <c r="C17" s="38">
        <v>822302611.11238718</v>
      </c>
      <c r="D17" s="38"/>
      <c r="E17" s="38"/>
    </row>
    <row r="18" spans="1:5" x14ac:dyDescent="0.25">
      <c r="A18" s="38">
        <f>Pool_Cash_Flows!U21</f>
        <v>100862912.043268</v>
      </c>
      <c r="B18" s="38"/>
      <c r="C18" s="38">
        <v>816586808.71416557</v>
      </c>
      <c r="D18" s="38"/>
      <c r="E18" s="38"/>
    </row>
    <row r="19" spans="1:5" x14ac:dyDescent="0.25">
      <c r="A19" s="38">
        <f>Pool_Cash_Flows!U22</f>
        <v>99384789.283325583</v>
      </c>
      <c r="B19" s="38"/>
      <c r="C19" s="38">
        <v>840627153.94065404</v>
      </c>
      <c r="D19" s="38"/>
      <c r="E19" s="38"/>
    </row>
    <row r="20" spans="1:5" x14ac:dyDescent="0.25">
      <c r="A20" s="38">
        <f>Pool_Cash_Flows!U23</f>
        <v>97951920.991470724</v>
      </c>
      <c r="B20" s="38"/>
      <c r="C20" s="38">
        <v>836658985.33636761</v>
      </c>
      <c r="D20" s="38"/>
      <c r="E20" s="38"/>
    </row>
    <row r="21" spans="1:5" x14ac:dyDescent="0.25">
      <c r="A21" s="38">
        <f>Pool_Cash_Flows!U24</f>
        <v>96564632.876385868</v>
      </c>
      <c r="B21" s="38"/>
      <c r="C21" s="38">
        <v>826292539.84692729</v>
      </c>
      <c r="D21" s="38"/>
      <c r="E21" s="38"/>
    </row>
    <row r="22" spans="1:5" x14ac:dyDescent="0.25">
      <c r="A22" s="38">
        <f>Pool_Cash_Flows!U25</f>
        <v>95223312.40128231</v>
      </c>
      <c r="B22" s="38"/>
      <c r="C22" s="38">
        <v>829252727.72944963</v>
      </c>
      <c r="D22" s="38"/>
      <c r="E22" s="38"/>
    </row>
    <row r="23" spans="1:5" x14ac:dyDescent="0.25">
      <c r="A23" s="38">
        <f>Pool_Cash_Flows!U26</f>
        <v>93928411.71856086</v>
      </c>
      <c r="B23" s="38"/>
      <c r="C23" s="38">
        <v>814146315.7495569</v>
      </c>
      <c r="D23" s="38"/>
      <c r="E23" s="38"/>
    </row>
    <row r="24" spans="1:5" x14ac:dyDescent="0.25">
      <c r="A24" s="38">
        <f>Pool_Cash_Flows!U27</f>
        <v>92680450.793120563</v>
      </c>
      <c r="B24" s="38"/>
      <c r="C24" s="38">
        <v>845949960.59790313</v>
      </c>
      <c r="D24" s="38"/>
      <c r="E24" s="38"/>
    </row>
    <row r="25" spans="1:5" x14ac:dyDescent="0.25">
      <c r="A25" s="38">
        <f>Pool_Cash_Flows!U28</f>
        <v>91480020.725341365</v>
      </c>
      <c r="B25" s="38"/>
      <c r="C25" s="38">
        <v>853840680.58116221</v>
      </c>
      <c r="D25" s="38"/>
      <c r="E25" s="38"/>
    </row>
    <row r="26" spans="1:5" x14ac:dyDescent="0.25">
      <c r="A26" s="38">
        <f>Pool_Cash_Flows!U29</f>
        <v>90327787.285430461</v>
      </c>
      <c r="B26" s="38"/>
      <c r="C26" s="38">
        <v>812573263.55250371</v>
      </c>
      <c r="D26" s="38"/>
      <c r="E26" s="38"/>
    </row>
    <row r="27" spans="1:5" x14ac:dyDescent="0.25">
      <c r="A27" s="38">
        <f>Pool_Cash_Flows!U30</f>
        <v>89224494.671524107</v>
      </c>
      <c r="B27" s="38"/>
      <c r="C27" s="38">
        <v>824998715.57957733</v>
      </c>
      <c r="D27" s="38"/>
      <c r="E27" s="38"/>
    </row>
    <row r="28" spans="1:5" x14ac:dyDescent="0.25">
      <c r="A28" s="38">
        <f>Pool_Cash_Flows!U31</f>
        <v>88170969.504679203</v>
      </c>
      <c r="B28" s="38"/>
      <c r="C28" s="38">
        <v>818810239.75184357</v>
      </c>
      <c r="D28" s="38"/>
      <c r="E28" s="38"/>
    </row>
    <row r="29" spans="1:5" x14ac:dyDescent="0.25">
      <c r="A29" s="38">
        <f>Pool_Cash_Flows!U32</f>
        <v>87168125.074679926</v>
      </c>
      <c r="B29" s="38"/>
      <c r="C29" s="38">
        <v>816059473.43497753</v>
      </c>
      <c r="D29" s="38"/>
      <c r="E29" s="38"/>
    </row>
    <row r="30" spans="1:5" x14ac:dyDescent="0.25">
      <c r="A30" s="38">
        <f>Pool_Cash_Flows!U33</f>
        <v>86216965.851418182</v>
      </c>
      <c r="B30" s="38"/>
      <c r="C30" s="38">
        <v>826434869.14051497</v>
      </c>
      <c r="D30" s="38"/>
      <c r="E30" s="38"/>
    </row>
    <row r="31" spans="1:5" x14ac:dyDescent="0.25">
      <c r="A31" s="38">
        <f>Pool_Cash_Flows!U34</f>
        <v>85318592.277491704</v>
      </c>
      <c r="B31" s="38"/>
      <c r="C31" s="38">
        <v>839816920.63076162</v>
      </c>
      <c r="D31" s="38"/>
      <c r="E31" s="38"/>
    </row>
    <row r="32" spans="1:5" x14ac:dyDescent="0.25">
      <c r="A32" s="38">
        <f>Pool_Cash_Flows!U35</f>
        <v>84474205.858604357</v>
      </c>
      <c r="B32" s="38"/>
      <c r="C32" s="38">
        <v>830053456.05306005</v>
      </c>
      <c r="D32" s="38"/>
      <c r="E32" s="38"/>
    </row>
    <row r="33" spans="1:3" x14ac:dyDescent="0.25">
      <c r="C33">
        <v>832705142.85265887</v>
      </c>
    </row>
    <row r="34" spans="1:3" x14ac:dyDescent="0.25">
      <c r="A34" s="38"/>
      <c r="C34">
        <v>819308242.65858829</v>
      </c>
    </row>
    <row r="35" spans="1:3" x14ac:dyDescent="0.25">
      <c r="C35">
        <v>835266922.98141575</v>
      </c>
    </row>
    <row r="36" spans="1:3" x14ac:dyDescent="0.25">
      <c r="C36">
        <v>835300246.45004797</v>
      </c>
    </row>
    <row r="37" spans="1:3" x14ac:dyDescent="0.25">
      <c r="C37">
        <v>832573268.43843913</v>
      </c>
    </row>
    <row r="38" spans="1:3" x14ac:dyDescent="0.25">
      <c r="C38">
        <v>806498283.85275936</v>
      </c>
    </row>
    <row r="39" spans="1:3" x14ac:dyDescent="0.25">
      <c r="C39">
        <v>825650451.3134532</v>
      </c>
    </row>
    <row r="40" spans="1:3" x14ac:dyDescent="0.25">
      <c r="C40">
        <v>833960598.43098152</v>
      </c>
    </row>
    <row r="41" spans="1:3" x14ac:dyDescent="0.25">
      <c r="C41">
        <v>838608739.92069411</v>
      </c>
    </row>
    <row r="42" spans="1:3" x14ac:dyDescent="0.25">
      <c r="C42">
        <v>813977450.79665184</v>
      </c>
    </row>
    <row r="43" spans="1:3" x14ac:dyDescent="0.25">
      <c r="C43">
        <v>817691475.22721398</v>
      </c>
    </row>
    <row r="44" spans="1:3" x14ac:dyDescent="0.25">
      <c r="C44">
        <v>805967741.94976711</v>
      </c>
    </row>
    <row r="45" spans="1:3" x14ac:dyDescent="0.25">
      <c r="C45">
        <v>807056153.40388751</v>
      </c>
    </row>
    <row r="46" spans="1:3" x14ac:dyDescent="0.25">
      <c r="C46">
        <v>845821811.19978976</v>
      </c>
    </row>
    <row r="47" spans="1:3" x14ac:dyDescent="0.25">
      <c r="C47">
        <v>823602116.77964437</v>
      </c>
    </row>
    <row r="48" spans="1:3" x14ac:dyDescent="0.25">
      <c r="C48">
        <v>845391834.79124331</v>
      </c>
    </row>
    <row r="49" spans="3:3" x14ac:dyDescent="0.25">
      <c r="C49">
        <v>830466735.43782485</v>
      </c>
    </row>
    <row r="50" spans="3:3" x14ac:dyDescent="0.25">
      <c r="C50">
        <v>830148311.3016628</v>
      </c>
    </row>
    <row r="51" spans="3:3" x14ac:dyDescent="0.25">
      <c r="C51">
        <v>845089153.92297661</v>
      </c>
    </row>
    <row r="52" spans="3:3" x14ac:dyDescent="0.25">
      <c r="C52">
        <v>836007220.00169492</v>
      </c>
    </row>
    <row r="53" spans="3:3" x14ac:dyDescent="0.25">
      <c r="C53">
        <v>826335267.13903999</v>
      </c>
    </row>
    <row r="54" spans="3:3" x14ac:dyDescent="0.25">
      <c r="C54">
        <v>815687034.01637447</v>
      </c>
    </row>
    <row r="55" spans="3:3" x14ac:dyDescent="0.25">
      <c r="C55">
        <v>829874653.88057923</v>
      </c>
    </row>
    <row r="56" spans="3:3" x14ac:dyDescent="0.25">
      <c r="C56">
        <v>816989800.31995666</v>
      </c>
    </row>
    <row r="57" spans="3:3" x14ac:dyDescent="0.25">
      <c r="C57">
        <v>829309928.20333731</v>
      </c>
    </row>
    <row r="58" spans="3:3" x14ac:dyDescent="0.25">
      <c r="C58">
        <v>844836126.29903066</v>
      </c>
    </row>
    <row r="59" spans="3:3" x14ac:dyDescent="0.25">
      <c r="C59">
        <v>838967215.42053187</v>
      </c>
    </row>
    <row r="60" spans="3:3" x14ac:dyDescent="0.25">
      <c r="C60">
        <v>841073149.17565191</v>
      </c>
    </row>
    <row r="61" spans="3:3" x14ac:dyDescent="0.25">
      <c r="C61">
        <v>811752594.68525648</v>
      </c>
    </row>
    <row r="62" spans="3:3" x14ac:dyDescent="0.25">
      <c r="C62">
        <v>825455059.70640254</v>
      </c>
    </row>
    <row r="63" spans="3:3" x14ac:dyDescent="0.25">
      <c r="C63">
        <v>848495392.27003407</v>
      </c>
    </row>
    <row r="64" spans="3:3" x14ac:dyDescent="0.25">
      <c r="C64">
        <v>824375883.74773228</v>
      </c>
    </row>
    <row r="65" spans="3:3" x14ac:dyDescent="0.25">
      <c r="C65">
        <v>832202756.30431306</v>
      </c>
    </row>
    <row r="66" spans="3:3" x14ac:dyDescent="0.25">
      <c r="C66">
        <v>821725845.73293853</v>
      </c>
    </row>
    <row r="67" spans="3:3" x14ac:dyDescent="0.25">
      <c r="C67">
        <v>830404738.45800114</v>
      </c>
    </row>
    <row r="68" spans="3:3" x14ac:dyDescent="0.25">
      <c r="C68">
        <v>826793067.32495248</v>
      </c>
    </row>
    <row r="69" spans="3:3" x14ac:dyDescent="0.25">
      <c r="C69">
        <v>828348137.38541031</v>
      </c>
    </row>
    <row r="70" spans="3:3" x14ac:dyDescent="0.25">
      <c r="C70">
        <v>826140972.05615735</v>
      </c>
    </row>
    <row r="71" spans="3:3" x14ac:dyDescent="0.25">
      <c r="C71">
        <v>833575365.63938463</v>
      </c>
    </row>
    <row r="72" spans="3:3" x14ac:dyDescent="0.25">
      <c r="C72">
        <v>843645538.59023309</v>
      </c>
    </row>
    <row r="73" spans="3:3" x14ac:dyDescent="0.25">
      <c r="C73">
        <v>825105593.58211672</v>
      </c>
    </row>
    <row r="74" spans="3:3" x14ac:dyDescent="0.25">
      <c r="C74">
        <v>842656397.56028831</v>
      </c>
    </row>
    <row r="75" spans="3:3" x14ac:dyDescent="0.25">
      <c r="C75">
        <v>843201046.45811164</v>
      </c>
    </row>
    <row r="76" spans="3:3" x14ac:dyDescent="0.25">
      <c r="C76">
        <v>842460375.14201164</v>
      </c>
    </row>
    <row r="77" spans="3:3" x14ac:dyDescent="0.25">
      <c r="C77">
        <v>849243200.24310267</v>
      </c>
    </row>
    <row r="78" spans="3:3" x14ac:dyDescent="0.25">
      <c r="C78">
        <v>832971967.93110561</v>
      </c>
    </row>
    <row r="79" spans="3:3" x14ac:dyDescent="0.25">
      <c r="C79">
        <v>834905153.79221094</v>
      </c>
    </row>
    <row r="80" spans="3:3" x14ac:dyDescent="0.25">
      <c r="C80">
        <v>829004588.09209669</v>
      </c>
    </row>
    <row r="81" spans="3:3" x14ac:dyDescent="0.25">
      <c r="C81">
        <v>837404435.73327613</v>
      </c>
    </row>
    <row r="82" spans="3:3" x14ac:dyDescent="0.25">
      <c r="C82">
        <v>825085947.2148596</v>
      </c>
    </row>
    <row r="83" spans="3:3" x14ac:dyDescent="0.25">
      <c r="C83">
        <v>833596215.30298519</v>
      </c>
    </row>
    <row r="84" spans="3:3" x14ac:dyDescent="0.25">
      <c r="C84">
        <v>827350900.00969338</v>
      </c>
    </row>
    <row r="85" spans="3:3" x14ac:dyDescent="0.25">
      <c r="C85">
        <v>849857508.37663794</v>
      </c>
    </row>
    <row r="86" spans="3:3" x14ac:dyDescent="0.25">
      <c r="C86">
        <v>809227437.73016143</v>
      </c>
    </row>
    <row r="87" spans="3:3" x14ac:dyDescent="0.25">
      <c r="C87">
        <v>836052981.83660674</v>
      </c>
    </row>
    <row r="88" spans="3:3" x14ac:dyDescent="0.25">
      <c r="C88">
        <v>836566684.22250772</v>
      </c>
    </row>
    <row r="89" spans="3:3" x14ac:dyDescent="0.25">
      <c r="C89">
        <v>835899349.35493779</v>
      </c>
    </row>
    <row r="90" spans="3:3" x14ac:dyDescent="0.25">
      <c r="C90">
        <v>820226071.03932166</v>
      </c>
    </row>
    <row r="91" spans="3:3" x14ac:dyDescent="0.25">
      <c r="C91">
        <v>808337559.68238139</v>
      </c>
    </row>
    <row r="92" spans="3:3" x14ac:dyDescent="0.25">
      <c r="C92">
        <v>837134955.90953767</v>
      </c>
    </row>
    <row r="93" spans="3:3" x14ac:dyDescent="0.25">
      <c r="C93">
        <v>833383396.34795928</v>
      </c>
    </row>
    <row r="94" spans="3:3" x14ac:dyDescent="0.25">
      <c r="C94">
        <v>842958418.43000793</v>
      </c>
    </row>
    <row r="95" spans="3:3" x14ac:dyDescent="0.25">
      <c r="C95">
        <v>826207031.6433785</v>
      </c>
    </row>
    <row r="96" spans="3:3" x14ac:dyDescent="0.25">
      <c r="C96">
        <v>830018613.21224797</v>
      </c>
    </row>
    <row r="97" spans="3:3" x14ac:dyDescent="0.25">
      <c r="C97">
        <v>838884829.90912819</v>
      </c>
    </row>
    <row r="98" spans="3:3" x14ac:dyDescent="0.25">
      <c r="C98">
        <v>825510228.25327539</v>
      </c>
    </row>
    <row r="99" spans="3:3" x14ac:dyDescent="0.25">
      <c r="C99">
        <v>829139576.37995422</v>
      </c>
    </row>
    <row r="100" spans="3:3" x14ac:dyDescent="0.25">
      <c r="C100">
        <v>847328649.09697604</v>
      </c>
    </row>
    <row r="101" spans="3:3" x14ac:dyDescent="0.25">
      <c r="C101">
        <v>825364192.90242207</v>
      </c>
    </row>
    <row r="102" spans="3:3" x14ac:dyDescent="0.25">
      <c r="C102">
        <v>792056772.83398569</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A3" sqref="A3"/>
    </sheetView>
  </sheetViews>
  <sheetFormatPr defaultRowHeight="15.75" x14ac:dyDescent="0.25"/>
  <cols>
    <col min="1" max="1" width="22.5" customWidth="1"/>
  </cols>
  <sheetData>
    <row r="1" spans="1:2" x14ac:dyDescent="0.25">
      <c r="B1" s="3" t="s">
        <v>11</v>
      </c>
    </row>
    <row r="2" spans="1:2" x14ac:dyDescent="0.25">
      <c r="A2" s="3" t="s">
        <v>9</v>
      </c>
    </row>
    <row r="3" spans="1:2" x14ac:dyDescent="0.25">
      <c r="A3" s="29">
        <f>Data!A14</f>
        <v>100</v>
      </c>
    </row>
    <row r="40" spans="2:31" x14ac:dyDescent="0.25">
      <c r="B40">
        <f t="shared" ref="B40:K49" ca="1" si="0">RAND()</f>
        <v>0.80568023190492788</v>
      </c>
      <c r="C40">
        <f t="shared" ca="1" si="0"/>
        <v>0.47058286867242693</v>
      </c>
      <c r="D40">
        <f t="shared" ca="1" si="0"/>
        <v>0.35009258281933331</v>
      </c>
      <c r="E40">
        <f t="shared" ca="1" si="0"/>
        <v>0.93444035898409727</v>
      </c>
      <c r="F40">
        <f t="shared" ca="1" si="0"/>
        <v>0.16614633065461604</v>
      </c>
      <c r="G40">
        <f t="shared" ca="1" si="0"/>
        <v>0.4309087485317844</v>
      </c>
      <c r="H40">
        <f t="shared" ca="1" si="0"/>
        <v>0.2323815886109899</v>
      </c>
      <c r="I40">
        <f t="shared" ca="1" si="0"/>
        <v>0.22350280568054282</v>
      </c>
      <c r="J40">
        <f t="shared" ca="1" si="0"/>
        <v>0.18287467424963655</v>
      </c>
      <c r="K40">
        <f t="shared" ca="1" si="0"/>
        <v>0.86823862617597491</v>
      </c>
      <c r="L40">
        <f t="shared" ref="L40:U49" ca="1" si="1">RAND()</f>
        <v>0.90628825085288423</v>
      </c>
      <c r="M40">
        <f t="shared" ca="1" si="1"/>
        <v>0.96351644040839557</v>
      </c>
      <c r="N40">
        <f t="shared" ca="1" si="1"/>
        <v>0.26338989812039593</v>
      </c>
      <c r="O40">
        <f t="shared" ca="1" si="1"/>
        <v>0.55809510873618984</v>
      </c>
      <c r="P40">
        <f t="shared" ca="1" si="1"/>
        <v>0.14105964444646535</v>
      </c>
      <c r="Q40">
        <f t="shared" ca="1" si="1"/>
        <v>0.8164066523413549</v>
      </c>
      <c r="R40">
        <f t="shared" ca="1" si="1"/>
        <v>0.83999644431853593</v>
      </c>
      <c r="S40">
        <f t="shared" ca="1" si="1"/>
        <v>0.3952376203486731</v>
      </c>
      <c r="T40">
        <f t="shared" ca="1" si="1"/>
        <v>9.848120462481913E-2</v>
      </c>
      <c r="U40">
        <f t="shared" ca="1" si="1"/>
        <v>0.12227748235461</v>
      </c>
      <c r="V40">
        <f t="shared" ref="V40:AE49" ca="1" si="2">RAND()</f>
        <v>0.49148874355792227</v>
      </c>
      <c r="W40">
        <f t="shared" ca="1" si="2"/>
        <v>0.96876898093305752</v>
      </c>
      <c r="X40">
        <f t="shared" ca="1" si="2"/>
        <v>0.21003537745452938</v>
      </c>
      <c r="Y40">
        <f t="shared" ca="1" si="2"/>
        <v>0.485999257547852</v>
      </c>
      <c r="Z40">
        <f t="shared" ca="1" si="2"/>
        <v>0.59640308240072781</v>
      </c>
      <c r="AA40">
        <f t="shared" ca="1" si="2"/>
        <v>0.26854547154896657</v>
      </c>
      <c r="AB40">
        <f t="shared" ca="1" si="2"/>
        <v>0.61236709280842572</v>
      </c>
      <c r="AC40">
        <f t="shared" ca="1" si="2"/>
        <v>0.65445484574817314</v>
      </c>
      <c r="AD40">
        <f t="shared" ca="1" si="2"/>
        <v>0.81971725158800002</v>
      </c>
      <c r="AE40">
        <f t="shared" ca="1" si="2"/>
        <v>0.67708058143280603</v>
      </c>
    </row>
    <row r="41" spans="2:31" x14ac:dyDescent="0.25">
      <c r="B41">
        <f t="shared" ca="1" si="0"/>
        <v>0.54031827243472486</v>
      </c>
      <c r="C41">
        <f t="shared" ca="1" si="0"/>
        <v>0.34755411783651713</v>
      </c>
      <c r="D41">
        <f t="shared" ca="1" si="0"/>
        <v>0.587530417179293</v>
      </c>
      <c r="E41">
        <f t="shared" ca="1" si="0"/>
        <v>0.45192711571298028</v>
      </c>
      <c r="F41">
        <f t="shared" ca="1" si="0"/>
        <v>0.37687003361324845</v>
      </c>
      <c r="G41">
        <f t="shared" ca="1" si="0"/>
        <v>0.97761587852903098</v>
      </c>
      <c r="H41">
        <f t="shared" ca="1" si="0"/>
        <v>0.50522006810696762</v>
      </c>
      <c r="I41">
        <f t="shared" ca="1" si="0"/>
        <v>0.73060725924733805</v>
      </c>
      <c r="J41">
        <f t="shared" ca="1" si="0"/>
        <v>0.24076155994901205</v>
      </c>
      <c r="K41">
        <f t="shared" ca="1" si="0"/>
        <v>0.63374701502494135</v>
      </c>
      <c r="L41">
        <f t="shared" ca="1" si="1"/>
        <v>0.50090850422716882</v>
      </c>
      <c r="M41">
        <f t="shared" ca="1" si="1"/>
        <v>0.14634859805561828</v>
      </c>
      <c r="N41">
        <f t="shared" ca="1" si="1"/>
        <v>0.38844669805498988</v>
      </c>
      <c r="O41">
        <f t="shared" ca="1" si="1"/>
        <v>0.90695215555422615</v>
      </c>
      <c r="P41">
        <f t="shared" ca="1" si="1"/>
        <v>0.19699578710473009</v>
      </c>
      <c r="Q41">
        <f t="shared" ca="1" si="1"/>
        <v>0.82303081853040472</v>
      </c>
      <c r="R41">
        <f t="shared" ca="1" si="1"/>
        <v>1.0142725162257449E-2</v>
      </c>
      <c r="S41">
        <f t="shared" ca="1" si="1"/>
        <v>0.99488838363966625</v>
      </c>
      <c r="T41">
        <f t="shared" ca="1" si="1"/>
        <v>3.9790608021956997E-2</v>
      </c>
      <c r="U41">
        <f t="shared" ca="1" si="1"/>
        <v>0.11341293795010915</v>
      </c>
      <c r="V41">
        <f t="shared" ca="1" si="2"/>
        <v>9.8147040620909287E-2</v>
      </c>
      <c r="W41">
        <f t="shared" ca="1" si="2"/>
        <v>0.43731665003977405</v>
      </c>
      <c r="X41">
        <f t="shared" ca="1" si="2"/>
        <v>0.43623113630486099</v>
      </c>
      <c r="Y41">
        <f t="shared" ca="1" si="2"/>
        <v>0.93516188821263668</v>
      </c>
      <c r="Z41">
        <f t="shared" ca="1" si="2"/>
        <v>0.63951978768844442</v>
      </c>
      <c r="AA41">
        <f t="shared" ca="1" si="2"/>
        <v>0.2560256789316453</v>
      </c>
      <c r="AB41">
        <f t="shared" ca="1" si="2"/>
        <v>0.88769419597586108</v>
      </c>
      <c r="AC41">
        <f t="shared" ca="1" si="2"/>
        <v>0.49227943867182322</v>
      </c>
      <c r="AD41">
        <f t="shared" ca="1" si="2"/>
        <v>0.876517763205241</v>
      </c>
      <c r="AE41">
        <f t="shared" ca="1" si="2"/>
        <v>0.67321710526048317</v>
      </c>
    </row>
    <row r="42" spans="2:31" x14ac:dyDescent="0.25">
      <c r="B42">
        <f t="shared" ca="1" si="0"/>
        <v>0.43146949293404546</v>
      </c>
      <c r="C42">
        <f t="shared" ca="1" si="0"/>
        <v>0.58967723678779493</v>
      </c>
      <c r="D42">
        <f t="shared" ca="1" si="0"/>
        <v>4.7589690483330394E-2</v>
      </c>
      <c r="E42">
        <f t="shared" ca="1" si="0"/>
        <v>0.96628003896654957</v>
      </c>
      <c r="F42">
        <f t="shared" ca="1" si="0"/>
        <v>0.22082832227257576</v>
      </c>
      <c r="G42">
        <f t="shared" ca="1" si="0"/>
        <v>0.72956007548337976</v>
      </c>
      <c r="H42">
        <f t="shared" ca="1" si="0"/>
        <v>0.83489647012274548</v>
      </c>
      <c r="I42">
        <f t="shared" ca="1" si="0"/>
        <v>8.304893284493664E-2</v>
      </c>
      <c r="J42">
        <f t="shared" ca="1" si="0"/>
        <v>0.21910922736308369</v>
      </c>
      <c r="K42">
        <f t="shared" ca="1" si="0"/>
        <v>0.17564482050986285</v>
      </c>
      <c r="L42">
        <f t="shared" ca="1" si="1"/>
        <v>0.9628311086264647</v>
      </c>
      <c r="M42">
        <f t="shared" ca="1" si="1"/>
        <v>0.85711755463889894</v>
      </c>
      <c r="N42">
        <f t="shared" ca="1" si="1"/>
        <v>0.53137621327305151</v>
      </c>
      <c r="O42">
        <f t="shared" ca="1" si="1"/>
        <v>0.79088891652716353</v>
      </c>
      <c r="P42">
        <f t="shared" ca="1" si="1"/>
        <v>0.28852250910462551</v>
      </c>
      <c r="Q42">
        <f t="shared" ca="1" si="1"/>
        <v>0.49730956068721155</v>
      </c>
      <c r="R42">
        <f t="shared" ca="1" si="1"/>
        <v>0.321483146579848</v>
      </c>
      <c r="S42">
        <f t="shared" ca="1" si="1"/>
        <v>0.48254863620268607</v>
      </c>
      <c r="T42">
        <f t="shared" ca="1" si="1"/>
        <v>0.15540894222952883</v>
      </c>
      <c r="U42">
        <f t="shared" ca="1" si="1"/>
        <v>0.18235862762877808</v>
      </c>
      <c r="V42">
        <f t="shared" ca="1" si="2"/>
        <v>0.86304561975640248</v>
      </c>
      <c r="W42">
        <f t="shared" ca="1" si="2"/>
        <v>7.7655199940918074E-2</v>
      </c>
      <c r="X42">
        <f t="shared" ca="1" si="2"/>
        <v>0.9041712990734081</v>
      </c>
      <c r="Y42">
        <f t="shared" ca="1" si="2"/>
        <v>5.5258409968340638E-2</v>
      </c>
      <c r="Z42">
        <f t="shared" ca="1" si="2"/>
        <v>0.18010833228896939</v>
      </c>
      <c r="AA42">
        <f t="shared" ca="1" si="2"/>
        <v>0.73617439989128286</v>
      </c>
      <c r="AB42">
        <f t="shared" ca="1" si="2"/>
        <v>0.63400110451073122</v>
      </c>
      <c r="AC42">
        <f t="shared" ca="1" si="2"/>
        <v>0.55019068059306697</v>
      </c>
      <c r="AD42">
        <f t="shared" ca="1" si="2"/>
        <v>0.52065358554939345</v>
      </c>
      <c r="AE42">
        <f t="shared" ca="1" si="2"/>
        <v>0.14848888367636182</v>
      </c>
    </row>
    <row r="43" spans="2:31" x14ac:dyDescent="0.25">
      <c r="B43">
        <f t="shared" ca="1" si="0"/>
        <v>0.44892955522692968</v>
      </c>
      <c r="C43">
        <f t="shared" ca="1" si="0"/>
        <v>0.35090495902201679</v>
      </c>
      <c r="D43">
        <f t="shared" ca="1" si="0"/>
        <v>0.64658788086335628</v>
      </c>
      <c r="E43">
        <f t="shared" ca="1" si="0"/>
        <v>0.33381888411372196</v>
      </c>
      <c r="F43">
        <f t="shared" ca="1" si="0"/>
        <v>0.14796074655168656</v>
      </c>
      <c r="G43">
        <f t="shared" ca="1" si="0"/>
        <v>0.62660998205341123</v>
      </c>
      <c r="H43">
        <f t="shared" ca="1" si="0"/>
        <v>0.59906478800346741</v>
      </c>
      <c r="I43">
        <f t="shared" ca="1" si="0"/>
        <v>0.12843781058833148</v>
      </c>
      <c r="J43">
        <f t="shared" ca="1" si="0"/>
        <v>0.98787466763166565</v>
      </c>
      <c r="K43">
        <f t="shared" ca="1" si="0"/>
        <v>0.82911888276831602</v>
      </c>
      <c r="L43">
        <f t="shared" ca="1" si="1"/>
        <v>0.59277240524211061</v>
      </c>
      <c r="M43">
        <f t="shared" ca="1" si="1"/>
        <v>0.79883733279760127</v>
      </c>
      <c r="N43">
        <f t="shared" ca="1" si="1"/>
        <v>0.26479864681120024</v>
      </c>
      <c r="O43">
        <f t="shared" ca="1" si="1"/>
        <v>0.19316296422429602</v>
      </c>
      <c r="P43">
        <f t="shared" ca="1" si="1"/>
        <v>0.46390202993220897</v>
      </c>
      <c r="Q43">
        <f t="shared" ca="1" si="1"/>
        <v>0.22240633082475636</v>
      </c>
      <c r="R43">
        <f t="shared" ca="1" si="1"/>
        <v>0.43783841557181802</v>
      </c>
      <c r="S43">
        <f t="shared" ca="1" si="1"/>
        <v>0.5412103157942747</v>
      </c>
      <c r="T43">
        <f t="shared" ca="1" si="1"/>
        <v>0.50100090452253276</v>
      </c>
      <c r="U43">
        <f t="shared" ca="1" si="1"/>
        <v>0.46627529517406807</v>
      </c>
      <c r="V43">
        <f t="shared" ca="1" si="2"/>
        <v>0.25509163509776744</v>
      </c>
      <c r="W43">
        <f t="shared" ca="1" si="2"/>
        <v>0.65340024077335279</v>
      </c>
      <c r="X43">
        <f t="shared" ca="1" si="2"/>
        <v>0.82898300307919492</v>
      </c>
      <c r="Y43">
        <f t="shared" ca="1" si="2"/>
        <v>0.11115137521668661</v>
      </c>
      <c r="Z43">
        <f t="shared" ca="1" si="2"/>
        <v>0.90509111336678716</v>
      </c>
      <c r="AA43">
        <f t="shared" ca="1" si="2"/>
        <v>0.37406514246139566</v>
      </c>
      <c r="AB43">
        <f t="shared" ca="1" si="2"/>
        <v>0.1546851377805174</v>
      </c>
      <c r="AC43">
        <f t="shared" ca="1" si="2"/>
        <v>0.99154295470296105</v>
      </c>
      <c r="AD43">
        <f t="shared" ca="1" si="2"/>
        <v>0.73065677792024264</v>
      </c>
      <c r="AE43">
        <f t="shared" ca="1" si="2"/>
        <v>0.8577048497890154</v>
      </c>
    </row>
    <row r="44" spans="2:31" x14ac:dyDescent="0.25">
      <c r="B44">
        <f t="shared" ca="1" si="0"/>
        <v>0.25411326523264322</v>
      </c>
      <c r="C44">
        <f t="shared" ca="1" si="0"/>
        <v>0.90673483212149808</v>
      </c>
      <c r="D44">
        <f t="shared" ca="1" si="0"/>
        <v>0.8325725901468406</v>
      </c>
      <c r="E44">
        <f t="shared" ca="1" si="0"/>
        <v>0.31357511919256154</v>
      </c>
      <c r="F44">
        <f t="shared" ca="1" si="0"/>
        <v>0.16333390165148076</v>
      </c>
      <c r="G44">
        <f t="shared" ca="1" si="0"/>
        <v>0.17197352682024758</v>
      </c>
      <c r="H44">
        <f t="shared" ca="1" si="0"/>
        <v>0.3562733577565238</v>
      </c>
      <c r="I44">
        <f t="shared" ca="1" si="0"/>
        <v>0.56177018087340969</v>
      </c>
      <c r="J44">
        <f t="shared" ca="1" si="0"/>
        <v>0.45110991173820114</v>
      </c>
      <c r="K44">
        <f t="shared" ca="1" si="0"/>
        <v>0.85105791496912109</v>
      </c>
      <c r="L44">
        <f t="shared" ca="1" si="1"/>
        <v>0.31316971091690959</v>
      </c>
      <c r="M44">
        <f t="shared" ca="1" si="1"/>
        <v>0.87670317103257478</v>
      </c>
      <c r="N44">
        <f t="shared" ca="1" si="1"/>
        <v>0.43505400429396524</v>
      </c>
      <c r="O44">
        <f t="shared" ca="1" si="1"/>
        <v>0.73599671387886101</v>
      </c>
      <c r="P44">
        <f t="shared" ca="1" si="1"/>
        <v>0.74814424902900711</v>
      </c>
      <c r="Q44">
        <f t="shared" ca="1" si="1"/>
        <v>0.85404101590968629</v>
      </c>
      <c r="R44">
        <f t="shared" ca="1" si="1"/>
        <v>9.2418563691671896E-2</v>
      </c>
      <c r="S44">
        <f t="shared" ca="1" si="1"/>
        <v>0.23428175252659522</v>
      </c>
      <c r="T44">
        <f t="shared" ca="1" si="1"/>
        <v>0.19468719628882258</v>
      </c>
      <c r="U44">
        <f t="shared" ca="1" si="1"/>
        <v>0.58517293149336003</v>
      </c>
      <c r="V44">
        <f t="shared" ca="1" si="2"/>
        <v>4.6774650843243393E-2</v>
      </c>
      <c r="W44">
        <f t="shared" ca="1" si="2"/>
        <v>0.72944053025667888</v>
      </c>
      <c r="X44">
        <f t="shared" ca="1" si="2"/>
        <v>0.19473761465535655</v>
      </c>
      <c r="Y44">
        <f t="shared" ca="1" si="2"/>
        <v>0.14977939218151465</v>
      </c>
      <c r="Z44">
        <f t="shared" ca="1" si="2"/>
        <v>8.3488285550573416E-2</v>
      </c>
      <c r="AA44">
        <f t="shared" ca="1" si="2"/>
        <v>0.65165178304506166</v>
      </c>
      <c r="AB44">
        <f t="shared" ca="1" si="2"/>
        <v>0.38829450410172539</v>
      </c>
      <c r="AC44">
        <f t="shared" ca="1" si="2"/>
        <v>0.74627603782752283</v>
      </c>
      <c r="AD44">
        <f t="shared" ca="1" si="2"/>
        <v>0.77594287231827996</v>
      </c>
      <c r="AE44">
        <f t="shared" ca="1" si="2"/>
        <v>1.9301966792823366E-2</v>
      </c>
    </row>
    <row r="45" spans="2:31" x14ac:dyDescent="0.25">
      <c r="B45">
        <f t="shared" ca="1" si="0"/>
        <v>0.34485367833894642</v>
      </c>
      <c r="C45">
        <f t="shared" ca="1" si="0"/>
        <v>0.37940469673947042</v>
      </c>
      <c r="D45">
        <f t="shared" ca="1" si="0"/>
        <v>0.41626800506025247</v>
      </c>
      <c r="E45">
        <f t="shared" ca="1" si="0"/>
        <v>5.979074849863153E-2</v>
      </c>
      <c r="F45">
        <f t="shared" ca="1" si="0"/>
        <v>0.17491583990922499</v>
      </c>
      <c r="G45">
        <f t="shared" ca="1" si="0"/>
        <v>0.39394802859585676</v>
      </c>
      <c r="H45">
        <f t="shared" ca="1" si="0"/>
        <v>0.24347649129707727</v>
      </c>
      <c r="I45">
        <f t="shared" ca="1" si="0"/>
        <v>0.29070686788425792</v>
      </c>
      <c r="J45">
        <f t="shared" ca="1" si="0"/>
        <v>0.45372969960980392</v>
      </c>
      <c r="K45">
        <f t="shared" ca="1" si="0"/>
        <v>0.81592937610219018</v>
      </c>
      <c r="L45">
        <f t="shared" ca="1" si="1"/>
        <v>0.10086596093840772</v>
      </c>
      <c r="M45">
        <f t="shared" ca="1" si="1"/>
        <v>0.89195494745554815</v>
      </c>
      <c r="N45">
        <f t="shared" ca="1" si="1"/>
        <v>8.8756809688163685E-2</v>
      </c>
      <c r="O45">
        <f t="shared" ca="1" si="1"/>
        <v>0.8157903909795019</v>
      </c>
      <c r="P45">
        <f t="shared" ca="1" si="1"/>
        <v>0.50123250823653187</v>
      </c>
      <c r="Q45">
        <f t="shared" ca="1" si="1"/>
        <v>0.50761530450139869</v>
      </c>
      <c r="R45">
        <f t="shared" ca="1" si="1"/>
        <v>0.61636251790087582</v>
      </c>
      <c r="S45">
        <f t="shared" ca="1" si="1"/>
        <v>0.10990785414091242</v>
      </c>
      <c r="T45">
        <f t="shared" ca="1" si="1"/>
        <v>0.49586585692436014</v>
      </c>
      <c r="U45">
        <f t="shared" ca="1" si="1"/>
        <v>0.61595403104133228</v>
      </c>
      <c r="V45">
        <f t="shared" ca="1" si="2"/>
        <v>0.12436662529590076</v>
      </c>
      <c r="W45">
        <f t="shared" ca="1" si="2"/>
        <v>9.5500767704439049E-2</v>
      </c>
      <c r="X45">
        <f t="shared" ca="1" si="2"/>
        <v>0.96017555989896186</v>
      </c>
      <c r="Y45">
        <f t="shared" ca="1" si="2"/>
        <v>0.14272974733325516</v>
      </c>
      <c r="Z45">
        <f t="shared" ca="1" si="2"/>
        <v>0.20954397747147269</v>
      </c>
      <c r="AA45">
        <f t="shared" ca="1" si="2"/>
        <v>0.43488424976860518</v>
      </c>
      <c r="AB45">
        <f t="shared" ca="1" si="2"/>
        <v>0.84963074607980538</v>
      </c>
      <c r="AC45">
        <f t="shared" ca="1" si="2"/>
        <v>0.8004926487879116</v>
      </c>
      <c r="AD45">
        <f t="shared" ca="1" si="2"/>
        <v>0.92074016552782689</v>
      </c>
      <c r="AE45">
        <f t="shared" ca="1" si="2"/>
        <v>0.47762034550102106</v>
      </c>
    </row>
    <row r="46" spans="2:31" x14ac:dyDescent="0.25">
      <c r="B46">
        <f t="shared" ca="1" si="0"/>
        <v>0.23981939653248152</v>
      </c>
      <c r="C46">
        <f t="shared" ca="1" si="0"/>
        <v>0.39395463724636315</v>
      </c>
      <c r="D46">
        <f t="shared" ca="1" si="0"/>
        <v>0.45139829219399719</v>
      </c>
      <c r="E46">
        <f t="shared" ca="1" si="0"/>
        <v>0.61544039011222829</v>
      </c>
      <c r="F46">
        <f t="shared" ca="1" si="0"/>
        <v>0.99515366188678467</v>
      </c>
      <c r="G46">
        <f t="shared" ca="1" si="0"/>
        <v>0.87402340155400537</v>
      </c>
      <c r="H46">
        <f t="shared" ca="1" si="0"/>
        <v>0.97481546649033235</v>
      </c>
      <c r="I46">
        <f t="shared" ca="1" si="0"/>
        <v>0.39280760497571432</v>
      </c>
      <c r="J46">
        <f t="shared" ca="1" si="0"/>
        <v>0.85522670609968188</v>
      </c>
      <c r="K46">
        <f t="shared" ca="1" si="0"/>
        <v>0.96829690456227469</v>
      </c>
      <c r="L46">
        <f t="shared" ca="1" si="1"/>
        <v>0.34739405049430427</v>
      </c>
      <c r="M46">
        <f t="shared" ca="1" si="1"/>
        <v>0.82711903747586746</v>
      </c>
      <c r="N46">
        <f t="shared" ca="1" si="1"/>
        <v>0.55723610549205538</v>
      </c>
      <c r="O46">
        <f t="shared" ca="1" si="1"/>
        <v>0.16936624672696182</v>
      </c>
      <c r="P46">
        <f t="shared" ca="1" si="1"/>
        <v>9.6218108058927498E-2</v>
      </c>
      <c r="Q46">
        <f t="shared" ca="1" si="1"/>
        <v>0.56337286336504011</v>
      </c>
      <c r="R46">
        <f t="shared" ca="1" si="1"/>
        <v>0.57818471091165513</v>
      </c>
      <c r="S46">
        <f t="shared" ca="1" si="1"/>
        <v>0.87825749493034433</v>
      </c>
      <c r="T46">
        <f t="shared" ca="1" si="1"/>
        <v>0.97899062524131253</v>
      </c>
      <c r="U46">
        <f t="shared" ca="1" si="1"/>
        <v>0.81567739167347941</v>
      </c>
      <c r="V46">
        <f t="shared" ca="1" si="2"/>
        <v>0.86901581818467299</v>
      </c>
      <c r="W46">
        <f t="shared" ca="1" si="2"/>
        <v>0.83918722012200231</v>
      </c>
      <c r="X46">
        <f t="shared" ca="1" si="2"/>
        <v>0.66740941454231972</v>
      </c>
      <c r="Y46">
        <f t="shared" ca="1" si="2"/>
        <v>0.53665167319158358</v>
      </c>
      <c r="Z46">
        <f t="shared" ca="1" si="2"/>
        <v>0.15561809639274937</v>
      </c>
      <c r="AA46">
        <f t="shared" ca="1" si="2"/>
        <v>0.81243705234664421</v>
      </c>
      <c r="AB46">
        <f t="shared" ca="1" si="2"/>
        <v>0.30807464718993449</v>
      </c>
      <c r="AC46">
        <f t="shared" ca="1" si="2"/>
        <v>0.62153515402170756</v>
      </c>
      <c r="AD46">
        <f t="shared" ca="1" si="2"/>
        <v>0.78275228674819486</v>
      </c>
      <c r="AE46">
        <f t="shared" ca="1" si="2"/>
        <v>0.13232577388114736</v>
      </c>
    </row>
    <row r="47" spans="2:31" x14ac:dyDescent="0.25">
      <c r="B47">
        <f t="shared" ca="1" si="0"/>
        <v>2.9448120124102584E-3</v>
      </c>
      <c r="C47">
        <f t="shared" ca="1" si="0"/>
        <v>0.28905321431748421</v>
      </c>
      <c r="D47">
        <f t="shared" ca="1" si="0"/>
        <v>0.50464084372409301</v>
      </c>
      <c r="E47">
        <f t="shared" ca="1" si="0"/>
        <v>0.59039744566171715</v>
      </c>
      <c r="F47">
        <f t="shared" ca="1" si="0"/>
        <v>0.36568364427712674</v>
      </c>
      <c r="G47">
        <f t="shared" ca="1" si="0"/>
        <v>0.30202162271095379</v>
      </c>
      <c r="H47">
        <f t="shared" ca="1" si="0"/>
        <v>0.87140725940563191</v>
      </c>
      <c r="I47">
        <f t="shared" ca="1" si="0"/>
        <v>4.8127490098707426E-2</v>
      </c>
      <c r="J47">
        <f t="shared" ca="1" si="0"/>
        <v>0.79287616337339362</v>
      </c>
      <c r="K47">
        <f t="shared" ca="1" si="0"/>
        <v>0.83785577325764926</v>
      </c>
      <c r="L47">
        <f t="shared" ca="1" si="1"/>
        <v>0.86881443119572932</v>
      </c>
      <c r="M47">
        <f t="shared" ca="1" si="1"/>
        <v>0.42833290779260724</v>
      </c>
      <c r="N47">
        <f t="shared" ca="1" si="1"/>
        <v>0.22953029283248066</v>
      </c>
      <c r="O47">
        <f t="shared" ca="1" si="1"/>
        <v>1.099869700568501E-2</v>
      </c>
      <c r="P47">
        <f t="shared" ca="1" si="1"/>
        <v>0.89754604130913407</v>
      </c>
      <c r="Q47">
        <f t="shared" ca="1" si="1"/>
        <v>0.83134978302019236</v>
      </c>
      <c r="R47">
        <f t="shared" ca="1" si="1"/>
        <v>0.17550351520038898</v>
      </c>
      <c r="S47">
        <f t="shared" ca="1" si="1"/>
        <v>0.58537462341056923</v>
      </c>
      <c r="T47">
        <f t="shared" ca="1" si="1"/>
        <v>0.94709032151750439</v>
      </c>
      <c r="U47">
        <f t="shared" ca="1" si="1"/>
        <v>0.93989774598528841</v>
      </c>
      <c r="V47">
        <f t="shared" ca="1" si="2"/>
        <v>0.74714678451746108</v>
      </c>
      <c r="W47">
        <f t="shared" ca="1" si="2"/>
        <v>0.10381181343901003</v>
      </c>
      <c r="X47">
        <f t="shared" ca="1" si="2"/>
        <v>0.22766444199301894</v>
      </c>
      <c r="Y47">
        <f t="shared" ca="1" si="2"/>
        <v>0.82466310329314663</v>
      </c>
      <c r="Z47">
        <f t="shared" ca="1" si="2"/>
        <v>0.46498455718392151</v>
      </c>
      <c r="AA47">
        <f t="shared" ca="1" si="2"/>
        <v>0.56239218588302453</v>
      </c>
      <c r="AB47">
        <f t="shared" ca="1" si="2"/>
        <v>0.44133500307360585</v>
      </c>
      <c r="AC47">
        <f t="shared" ca="1" si="2"/>
        <v>0.52043885632858911</v>
      </c>
      <c r="AD47">
        <f t="shared" ca="1" si="2"/>
        <v>0.37738612278345673</v>
      </c>
      <c r="AE47">
        <f t="shared" ca="1" si="2"/>
        <v>0.63539008849636325</v>
      </c>
    </row>
    <row r="48" spans="2:31" x14ac:dyDescent="0.25">
      <c r="B48">
        <f t="shared" ca="1" si="0"/>
        <v>0.53216821740031528</v>
      </c>
      <c r="C48">
        <f t="shared" ca="1" si="0"/>
        <v>0.32321768060456169</v>
      </c>
      <c r="D48">
        <f t="shared" ca="1" si="0"/>
        <v>0.57245819068125492</v>
      </c>
      <c r="E48">
        <f t="shared" ca="1" si="0"/>
        <v>0.6577091061185909</v>
      </c>
      <c r="F48">
        <f t="shared" ca="1" si="0"/>
        <v>0.79955670319785344</v>
      </c>
      <c r="G48">
        <f t="shared" ca="1" si="0"/>
        <v>0.17254742182091415</v>
      </c>
      <c r="H48">
        <f t="shared" ca="1" si="0"/>
        <v>4.9481847105368182E-2</v>
      </c>
      <c r="I48">
        <f t="shared" ca="1" si="0"/>
        <v>0.62792364879819829</v>
      </c>
      <c r="J48">
        <f t="shared" ca="1" si="0"/>
        <v>0.69874927162700318</v>
      </c>
      <c r="K48">
        <f t="shared" ca="1" si="0"/>
        <v>0.34349734469724336</v>
      </c>
      <c r="L48">
        <f t="shared" ca="1" si="1"/>
        <v>0.82640588232814349</v>
      </c>
      <c r="M48">
        <f t="shared" ca="1" si="1"/>
        <v>0.12744273280545038</v>
      </c>
      <c r="N48">
        <f t="shared" ca="1" si="1"/>
        <v>0.57172549798725236</v>
      </c>
      <c r="O48">
        <f t="shared" ca="1" si="1"/>
        <v>0.36731090505019726</v>
      </c>
      <c r="P48">
        <f t="shared" ca="1" si="1"/>
        <v>0.55321820424651769</v>
      </c>
      <c r="Q48">
        <f t="shared" ca="1" si="1"/>
        <v>0.93558109064293316</v>
      </c>
      <c r="R48">
        <f t="shared" ca="1" si="1"/>
        <v>0.42569231789946471</v>
      </c>
      <c r="S48">
        <f t="shared" ca="1" si="1"/>
        <v>0.46474028768128495</v>
      </c>
      <c r="T48">
        <f t="shared" ca="1" si="1"/>
        <v>0.83201847197715928</v>
      </c>
      <c r="U48">
        <f t="shared" ca="1" si="1"/>
        <v>0.91544859907056075</v>
      </c>
      <c r="V48">
        <f t="shared" ca="1" si="2"/>
        <v>0.89285247139793</v>
      </c>
      <c r="W48">
        <f t="shared" ca="1" si="2"/>
        <v>0.89641396247545035</v>
      </c>
      <c r="X48">
        <f t="shared" ca="1" si="2"/>
        <v>0.1219514394626286</v>
      </c>
      <c r="Y48">
        <f t="shared" ca="1" si="2"/>
        <v>3.2675962166730743E-2</v>
      </c>
      <c r="Z48">
        <f t="shared" ca="1" si="2"/>
        <v>0.35646281936281099</v>
      </c>
      <c r="AA48">
        <f t="shared" ca="1" si="2"/>
        <v>0.89218461824858597</v>
      </c>
      <c r="AB48">
        <f t="shared" ca="1" si="2"/>
        <v>0.4429977454045666</v>
      </c>
      <c r="AC48">
        <f t="shared" ca="1" si="2"/>
        <v>0.53723975875627783</v>
      </c>
      <c r="AD48">
        <f t="shared" ca="1" si="2"/>
        <v>0.72399204895211855</v>
      </c>
      <c r="AE48">
        <f t="shared" ca="1" si="2"/>
        <v>0.27151131911709114</v>
      </c>
    </row>
    <row r="49" spans="2:31" x14ac:dyDescent="0.25">
      <c r="B49">
        <f t="shared" ca="1" si="0"/>
        <v>7.9325952990440596E-2</v>
      </c>
      <c r="C49">
        <f t="shared" ca="1" si="0"/>
        <v>1.4120760567142288E-3</v>
      </c>
      <c r="D49">
        <f t="shared" ca="1" si="0"/>
        <v>0.13194074789492483</v>
      </c>
      <c r="E49">
        <f t="shared" ca="1" si="0"/>
        <v>0.99082788043456826</v>
      </c>
      <c r="F49">
        <f t="shared" ca="1" si="0"/>
        <v>0.59350162925164796</v>
      </c>
      <c r="G49">
        <f t="shared" ca="1" si="0"/>
        <v>0.77745465580177697</v>
      </c>
      <c r="H49">
        <f t="shared" ca="1" si="0"/>
        <v>0.86218981037122511</v>
      </c>
      <c r="I49">
        <f t="shared" ca="1" si="0"/>
        <v>0.77340910933819074</v>
      </c>
      <c r="J49">
        <f t="shared" ca="1" si="0"/>
        <v>0.10737827941241607</v>
      </c>
      <c r="K49">
        <f t="shared" ca="1" si="0"/>
        <v>0.63576988608893314</v>
      </c>
      <c r="L49">
        <f t="shared" ca="1" si="1"/>
        <v>0.43889873158396181</v>
      </c>
      <c r="M49">
        <f t="shared" ca="1" si="1"/>
        <v>4.747251519515161E-2</v>
      </c>
      <c r="N49">
        <f t="shared" ca="1" si="1"/>
        <v>0.34852216123767388</v>
      </c>
      <c r="O49">
        <f t="shared" ca="1" si="1"/>
        <v>0.741588147353756</v>
      </c>
      <c r="P49">
        <f t="shared" ca="1" si="1"/>
        <v>0.91075555046811463</v>
      </c>
      <c r="Q49">
        <f t="shared" ca="1" si="1"/>
        <v>0.6436920301955471</v>
      </c>
      <c r="R49">
        <f t="shared" ca="1" si="1"/>
        <v>2.3666873539374356E-2</v>
      </c>
      <c r="S49">
        <f t="shared" ca="1" si="1"/>
        <v>0.17043196618201195</v>
      </c>
      <c r="T49">
        <f t="shared" ca="1" si="1"/>
        <v>0.66255565675248773</v>
      </c>
      <c r="U49">
        <f t="shared" ca="1" si="1"/>
        <v>0.13506274601942292</v>
      </c>
      <c r="V49">
        <f t="shared" ca="1" si="2"/>
        <v>0.34048709253090514</v>
      </c>
      <c r="W49">
        <f t="shared" ca="1" si="2"/>
        <v>0.47583027798518795</v>
      </c>
      <c r="X49">
        <f t="shared" ca="1" si="2"/>
        <v>0.6622812853353004</v>
      </c>
      <c r="Y49">
        <f t="shared" ca="1" si="2"/>
        <v>0.64051022851902406</v>
      </c>
      <c r="Z49">
        <f t="shared" ca="1" si="2"/>
        <v>0.9459758866946868</v>
      </c>
      <c r="AA49">
        <f t="shared" ca="1" si="2"/>
        <v>7.9151460021071873E-3</v>
      </c>
      <c r="AB49">
        <f t="shared" ca="1" si="2"/>
        <v>0.40034584952102659</v>
      </c>
      <c r="AC49">
        <f t="shared" ca="1" si="2"/>
        <v>0.73385490467870085</v>
      </c>
      <c r="AD49">
        <f t="shared" ca="1" si="2"/>
        <v>0.49297653272626807</v>
      </c>
      <c r="AE49">
        <f t="shared" ca="1" si="2"/>
        <v>0.59477463084540538</v>
      </c>
    </row>
    <row r="50" spans="2:31" x14ac:dyDescent="0.25">
      <c r="B50">
        <f t="shared" ref="B50:K59" ca="1" si="3">RAND()</f>
        <v>0.52330551345390952</v>
      </c>
      <c r="C50">
        <f t="shared" ca="1" si="3"/>
        <v>0.16936279182501313</v>
      </c>
      <c r="D50">
        <f t="shared" ca="1" si="3"/>
        <v>0.68180002400894257</v>
      </c>
      <c r="E50">
        <f t="shared" ca="1" si="3"/>
        <v>3.8740502293453716E-2</v>
      </c>
      <c r="F50">
        <f t="shared" ca="1" si="3"/>
        <v>0.63464284833543361</v>
      </c>
      <c r="G50">
        <f t="shared" ca="1" si="3"/>
        <v>4.0670330500797824E-2</v>
      </c>
      <c r="H50">
        <f t="shared" ca="1" si="3"/>
        <v>0.86404941893193166</v>
      </c>
      <c r="I50">
        <f t="shared" ca="1" si="3"/>
        <v>0.1617607903898719</v>
      </c>
      <c r="J50">
        <f t="shared" ca="1" si="3"/>
        <v>0.46308425148054067</v>
      </c>
      <c r="K50">
        <f t="shared" ca="1" si="3"/>
        <v>0.91439280696990943</v>
      </c>
      <c r="L50">
        <f t="shared" ref="L50:U59" ca="1" si="4">RAND()</f>
        <v>0.37783352670878423</v>
      </c>
      <c r="M50">
        <f t="shared" ca="1" si="4"/>
        <v>0.39457962595730667</v>
      </c>
      <c r="N50">
        <f t="shared" ca="1" si="4"/>
        <v>0.91927331764850395</v>
      </c>
      <c r="O50">
        <f t="shared" ca="1" si="4"/>
        <v>0.31572222241295678</v>
      </c>
      <c r="P50">
        <f t="shared" ca="1" si="4"/>
        <v>0.306700376257246</v>
      </c>
      <c r="Q50">
        <f t="shared" ca="1" si="4"/>
        <v>0.4197225713650603</v>
      </c>
      <c r="R50">
        <f t="shared" ca="1" si="4"/>
        <v>0.42513067870597343</v>
      </c>
      <c r="S50">
        <f t="shared" ca="1" si="4"/>
        <v>0.93108785293541452</v>
      </c>
      <c r="T50">
        <f t="shared" ca="1" si="4"/>
        <v>0.52965276049821153</v>
      </c>
      <c r="U50">
        <f t="shared" ca="1" si="4"/>
        <v>0.82479567516143959</v>
      </c>
      <c r="V50">
        <f t="shared" ref="V50:AE59" ca="1" si="5">RAND()</f>
        <v>0.88978856212963664</v>
      </c>
      <c r="W50">
        <f t="shared" ca="1" si="5"/>
        <v>0.15473765009287543</v>
      </c>
      <c r="X50">
        <f t="shared" ca="1" si="5"/>
        <v>0.95661779967926819</v>
      </c>
      <c r="Y50">
        <f t="shared" ca="1" si="5"/>
        <v>0.51590930565112303</v>
      </c>
      <c r="Z50">
        <f t="shared" ca="1" si="5"/>
        <v>7.5685223735429297E-2</v>
      </c>
      <c r="AA50">
        <f t="shared" ca="1" si="5"/>
        <v>0.47366504003907295</v>
      </c>
      <c r="AB50">
        <f t="shared" ca="1" si="5"/>
        <v>0.85879873109052429</v>
      </c>
      <c r="AC50">
        <f t="shared" ca="1" si="5"/>
        <v>0.43403395496701869</v>
      </c>
      <c r="AD50">
        <f t="shared" ca="1" si="5"/>
        <v>0.66431348202372131</v>
      </c>
      <c r="AE50">
        <f t="shared" ca="1" si="5"/>
        <v>0.96980480465146357</v>
      </c>
    </row>
    <row r="51" spans="2:31" x14ac:dyDescent="0.25">
      <c r="B51">
        <f t="shared" ca="1" si="3"/>
        <v>0.48322558576567065</v>
      </c>
      <c r="C51">
        <f t="shared" ca="1" si="3"/>
        <v>0.78385825257975417</v>
      </c>
      <c r="D51">
        <f t="shared" ca="1" si="3"/>
        <v>0.41203263733352813</v>
      </c>
      <c r="E51">
        <f t="shared" ca="1" si="3"/>
        <v>0.82152537477215493</v>
      </c>
      <c r="F51">
        <f t="shared" ca="1" si="3"/>
        <v>0.74041443828273823</v>
      </c>
      <c r="G51">
        <f t="shared" ca="1" si="3"/>
        <v>0.34991641252808092</v>
      </c>
      <c r="H51">
        <f t="shared" ca="1" si="3"/>
        <v>0.34325818036987354</v>
      </c>
      <c r="I51">
        <f t="shared" ca="1" si="3"/>
        <v>0.2152664628021963</v>
      </c>
      <c r="J51">
        <f t="shared" ca="1" si="3"/>
        <v>0.94847815288288384</v>
      </c>
      <c r="K51">
        <f t="shared" ca="1" si="3"/>
        <v>0.86546554843222512</v>
      </c>
      <c r="L51">
        <f t="shared" ca="1" si="4"/>
        <v>0.33455392918729582</v>
      </c>
      <c r="M51">
        <f t="shared" ca="1" si="4"/>
        <v>5.6320458907360482E-2</v>
      </c>
      <c r="N51">
        <f t="shared" ca="1" si="4"/>
        <v>0.94774921020862513</v>
      </c>
      <c r="O51">
        <f t="shared" ca="1" si="4"/>
        <v>0.23783081378782289</v>
      </c>
      <c r="P51">
        <f t="shared" ca="1" si="4"/>
        <v>0.41380984663616616</v>
      </c>
      <c r="Q51">
        <f t="shared" ca="1" si="4"/>
        <v>0.59171189113599798</v>
      </c>
      <c r="R51">
        <f t="shared" ca="1" si="4"/>
        <v>0.71605543069861888</v>
      </c>
      <c r="S51">
        <f t="shared" ca="1" si="4"/>
        <v>0.7594445299287953</v>
      </c>
      <c r="T51">
        <f t="shared" ca="1" si="4"/>
        <v>0.78246086116789826</v>
      </c>
      <c r="U51">
        <f t="shared" ca="1" si="4"/>
        <v>0.67860412726414499</v>
      </c>
      <c r="V51">
        <f t="shared" ca="1" si="5"/>
        <v>0.62982051492997293</v>
      </c>
      <c r="W51">
        <f t="shared" ca="1" si="5"/>
        <v>0.525549179667542</v>
      </c>
      <c r="X51">
        <f t="shared" ca="1" si="5"/>
        <v>0.57217332473064531</v>
      </c>
      <c r="Y51">
        <f t="shared" ca="1" si="5"/>
        <v>0.6088342171189014</v>
      </c>
      <c r="Z51">
        <f t="shared" ca="1" si="5"/>
        <v>0.93701227036117696</v>
      </c>
      <c r="AA51">
        <f t="shared" ca="1" si="5"/>
        <v>0.17653250028208545</v>
      </c>
      <c r="AB51">
        <f t="shared" ca="1" si="5"/>
        <v>0.25078558247635496</v>
      </c>
      <c r="AC51">
        <f t="shared" ca="1" si="5"/>
        <v>0.11699821388682174</v>
      </c>
      <c r="AD51">
        <f t="shared" ca="1" si="5"/>
        <v>0.66428120061234974</v>
      </c>
      <c r="AE51">
        <f t="shared" ca="1" si="5"/>
        <v>0.49867151554837719</v>
      </c>
    </row>
    <row r="52" spans="2:31" x14ac:dyDescent="0.25">
      <c r="B52">
        <f t="shared" ca="1" si="3"/>
        <v>0.52553582573216051</v>
      </c>
      <c r="C52">
        <f t="shared" ca="1" si="3"/>
        <v>0.93476369095058875</v>
      </c>
      <c r="D52">
        <f t="shared" ca="1" si="3"/>
        <v>0.23721855581824158</v>
      </c>
      <c r="E52">
        <f t="shared" ca="1" si="3"/>
        <v>0.9484803881026187</v>
      </c>
      <c r="F52">
        <f t="shared" ca="1" si="3"/>
        <v>0.10780339612952883</v>
      </c>
      <c r="G52">
        <f t="shared" ca="1" si="3"/>
        <v>0.71122049449100189</v>
      </c>
      <c r="H52">
        <f t="shared" ca="1" si="3"/>
        <v>0.31122084242892689</v>
      </c>
      <c r="I52">
        <f t="shared" ca="1" si="3"/>
        <v>0.38775072740478861</v>
      </c>
      <c r="J52">
        <f t="shared" ca="1" si="3"/>
        <v>7.6792223167437612E-2</v>
      </c>
      <c r="K52">
        <f t="shared" ca="1" si="3"/>
        <v>0.51704159100123892</v>
      </c>
      <c r="L52">
        <f t="shared" ca="1" si="4"/>
        <v>0.56219384121688232</v>
      </c>
      <c r="M52">
        <f t="shared" ca="1" si="4"/>
        <v>8.9639636171593207E-2</v>
      </c>
      <c r="N52">
        <f t="shared" ca="1" si="4"/>
        <v>0.64279384101783643</v>
      </c>
      <c r="O52">
        <f t="shared" ca="1" si="4"/>
        <v>0.16621845706557559</v>
      </c>
      <c r="P52">
        <f t="shared" ca="1" si="4"/>
        <v>0.22909631315111145</v>
      </c>
      <c r="Q52">
        <f t="shared" ca="1" si="4"/>
        <v>0.19010465016934641</v>
      </c>
      <c r="R52">
        <f t="shared" ca="1" si="4"/>
        <v>0.15232448606559101</v>
      </c>
      <c r="S52">
        <f t="shared" ca="1" si="4"/>
        <v>0.57875379263680538</v>
      </c>
      <c r="T52">
        <f t="shared" ca="1" si="4"/>
        <v>0.19655507858595223</v>
      </c>
      <c r="U52">
        <f t="shared" ca="1" si="4"/>
        <v>0.37786225721195255</v>
      </c>
      <c r="V52">
        <f t="shared" ca="1" si="5"/>
        <v>0.66125308372438774</v>
      </c>
      <c r="W52">
        <f t="shared" ca="1" si="5"/>
        <v>0.99729660178023871</v>
      </c>
      <c r="X52">
        <f t="shared" ca="1" si="5"/>
        <v>8.8054777477016621E-2</v>
      </c>
      <c r="Y52">
        <f t="shared" ca="1" si="5"/>
        <v>0.91547466935927879</v>
      </c>
      <c r="Z52">
        <f t="shared" ca="1" si="5"/>
        <v>0.49330049360241923</v>
      </c>
      <c r="AA52">
        <f t="shared" ca="1" si="5"/>
        <v>0.28574299699558114</v>
      </c>
      <c r="AB52">
        <f t="shared" ca="1" si="5"/>
        <v>0.94278326198930817</v>
      </c>
      <c r="AC52">
        <f t="shared" ca="1" si="5"/>
        <v>6.3713619413704237E-2</v>
      </c>
      <c r="AD52">
        <f t="shared" ca="1" si="5"/>
        <v>0.53577562230113163</v>
      </c>
      <c r="AE52">
        <f t="shared" ca="1" si="5"/>
        <v>0.46016947852787915</v>
      </c>
    </row>
    <row r="53" spans="2:31" x14ac:dyDescent="0.25">
      <c r="B53">
        <f t="shared" ca="1" si="3"/>
        <v>0.88618764305860176</v>
      </c>
      <c r="C53">
        <f t="shared" ca="1" si="3"/>
        <v>3.0106390453422116E-2</v>
      </c>
      <c r="D53">
        <f t="shared" ca="1" si="3"/>
        <v>2.747365638839766E-2</v>
      </c>
      <c r="E53">
        <f t="shared" ca="1" si="3"/>
        <v>9.4269030308154811E-2</v>
      </c>
      <c r="F53">
        <f t="shared" ca="1" si="3"/>
        <v>0.9926568518511667</v>
      </c>
      <c r="G53">
        <f t="shared" ca="1" si="3"/>
        <v>0.63911835147661655</v>
      </c>
      <c r="H53">
        <f t="shared" ca="1" si="3"/>
        <v>0.79599101836386077</v>
      </c>
      <c r="I53">
        <f t="shared" ca="1" si="3"/>
        <v>0.34422000448206536</v>
      </c>
      <c r="J53">
        <f t="shared" ca="1" si="3"/>
        <v>0.50148995957687426</v>
      </c>
      <c r="K53">
        <f t="shared" ca="1" si="3"/>
        <v>0.52299054708884807</v>
      </c>
      <c r="L53">
        <f t="shared" ca="1" si="4"/>
        <v>0.6924255843139282</v>
      </c>
      <c r="M53">
        <f t="shared" ca="1" si="4"/>
        <v>5.4320445838948572E-2</v>
      </c>
      <c r="N53">
        <f t="shared" ca="1" si="4"/>
        <v>0.52864708211443223</v>
      </c>
      <c r="O53">
        <f t="shared" ca="1" si="4"/>
        <v>0.25194148458223342</v>
      </c>
      <c r="P53">
        <f t="shared" ca="1" si="4"/>
        <v>0.49903682053605358</v>
      </c>
      <c r="Q53">
        <f t="shared" ca="1" si="4"/>
        <v>0.70993663678042318</v>
      </c>
      <c r="R53">
        <f t="shared" ca="1" si="4"/>
        <v>0.1498318510983383</v>
      </c>
      <c r="S53">
        <f t="shared" ca="1" si="4"/>
        <v>0.84400147692201388</v>
      </c>
      <c r="T53">
        <f t="shared" ca="1" si="4"/>
        <v>0.32182391553578271</v>
      </c>
      <c r="U53">
        <f t="shared" ca="1" si="4"/>
        <v>0.15671627094140472</v>
      </c>
      <c r="V53">
        <f t="shared" ca="1" si="5"/>
        <v>0.50187815795447932</v>
      </c>
      <c r="W53">
        <f t="shared" ca="1" si="5"/>
        <v>0.44346711650116633</v>
      </c>
      <c r="X53">
        <f t="shared" ca="1" si="5"/>
        <v>0.32290318095066706</v>
      </c>
      <c r="Y53">
        <f t="shared" ca="1" si="5"/>
        <v>0.67071699177079225</v>
      </c>
      <c r="Z53">
        <f t="shared" ca="1" si="5"/>
        <v>0.77002946644860715</v>
      </c>
      <c r="AA53">
        <f t="shared" ca="1" si="5"/>
        <v>0.40632916225093663</v>
      </c>
      <c r="AB53">
        <f t="shared" ca="1" si="5"/>
        <v>0.60006058468203349</v>
      </c>
      <c r="AC53">
        <f t="shared" ca="1" si="5"/>
        <v>0.62594325767077508</v>
      </c>
      <c r="AD53">
        <f t="shared" ca="1" si="5"/>
        <v>0.14065926242314131</v>
      </c>
      <c r="AE53">
        <f t="shared" ca="1" si="5"/>
        <v>0.97168611467899635</v>
      </c>
    </row>
    <row r="54" spans="2:31" x14ac:dyDescent="0.25">
      <c r="B54">
        <f t="shared" ca="1" si="3"/>
        <v>0.34281237746814774</v>
      </c>
      <c r="C54">
        <f t="shared" ca="1" si="3"/>
        <v>0.48010706500126954</v>
      </c>
      <c r="D54">
        <f t="shared" ca="1" si="3"/>
        <v>0.53296698707514523</v>
      </c>
      <c r="E54">
        <f t="shared" ca="1" si="3"/>
        <v>0.42259664392496438</v>
      </c>
      <c r="F54">
        <f t="shared" ca="1" si="3"/>
        <v>8.178507989450412E-2</v>
      </c>
      <c r="G54">
        <f t="shared" ca="1" si="3"/>
        <v>0.27633341391710564</v>
      </c>
      <c r="H54">
        <f t="shared" ca="1" si="3"/>
        <v>0.56400213892820661</v>
      </c>
      <c r="I54">
        <f t="shared" ca="1" si="3"/>
        <v>0.21885273140606132</v>
      </c>
      <c r="J54">
        <f t="shared" ca="1" si="3"/>
        <v>0.24203314588447267</v>
      </c>
      <c r="K54">
        <f t="shared" ca="1" si="3"/>
        <v>0.83525411935097083</v>
      </c>
      <c r="L54">
        <f t="shared" ca="1" si="4"/>
        <v>0.82350309816916312</v>
      </c>
      <c r="M54">
        <f t="shared" ca="1" si="4"/>
        <v>0.42863376194869862</v>
      </c>
      <c r="N54">
        <f t="shared" ca="1" si="4"/>
        <v>0.14145375285225015</v>
      </c>
      <c r="O54">
        <f t="shared" ca="1" si="4"/>
        <v>0.755313117478144</v>
      </c>
      <c r="P54">
        <f t="shared" ca="1" si="4"/>
        <v>0.16266612219911192</v>
      </c>
      <c r="Q54">
        <f t="shared" ca="1" si="4"/>
        <v>0.99062736372285909</v>
      </c>
      <c r="R54">
        <f t="shared" ca="1" si="4"/>
        <v>0.39494749010932928</v>
      </c>
      <c r="S54">
        <f t="shared" ca="1" si="4"/>
        <v>0.35507419005092244</v>
      </c>
      <c r="T54">
        <f t="shared" ca="1" si="4"/>
        <v>0.10509558570309041</v>
      </c>
      <c r="U54">
        <f t="shared" ca="1" si="4"/>
        <v>0.37734383144137085</v>
      </c>
      <c r="V54">
        <f t="shared" ca="1" si="5"/>
        <v>0.17097709162319941</v>
      </c>
      <c r="W54">
        <f t="shared" ca="1" si="5"/>
        <v>0.55248545464734988</v>
      </c>
      <c r="X54">
        <f t="shared" ca="1" si="5"/>
        <v>0.68122809881423962</v>
      </c>
      <c r="Y54">
        <f t="shared" ca="1" si="5"/>
        <v>2.1939710935629186E-2</v>
      </c>
      <c r="Z54">
        <f t="shared" ca="1" si="5"/>
        <v>0.57344574001740511</v>
      </c>
      <c r="AA54">
        <f t="shared" ca="1" si="5"/>
        <v>0.88548641876998446</v>
      </c>
      <c r="AB54">
        <f t="shared" ca="1" si="5"/>
        <v>5.474739429984421E-2</v>
      </c>
      <c r="AC54">
        <f t="shared" ca="1" si="5"/>
        <v>0.42203883722577129</v>
      </c>
      <c r="AD54">
        <f t="shared" ca="1" si="5"/>
        <v>0.40252629180706911</v>
      </c>
      <c r="AE54">
        <f t="shared" ca="1" si="5"/>
        <v>0.99625203128925843</v>
      </c>
    </row>
    <row r="55" spans="2:31" x14ac:dyDescent="0.25">
      <c r="B55">
        <f t="shared" ca="1" si="3"/>
        <v>0.93908817075972806</v>
      </c>
      <c r="C55">
        <f t="shared" ca="1" si="3"/>
        <v>0.75345970483359737</v>
      </c>
      <c r="D55">
        <f t="shared" ca="1" si="3"/>
        <v>0.34085552720749757</v>
      </c>
      <c r="E55">
        <f t="shared" ca="1" si="3"/>
        <v>0.53397103436790627</v>
      </c>
      <c r="F55">
        <f t="shared" ca="1" si="3"/>
        <v>0.12832935994647876</v>
      </c>
      <c r="G55">
        <f t="shared" ca="1" si="3"/>
        <v>0.60135597213725145</v>
      </c>
      <c r="H55">
        <f t="shared" ca="1" si="3"/>
        <v>0.73255167793220011</v>
      </c>
      <c r="I55">
        <f t="shared" ca="1" si="3"/>
        <v>0.63461167138559538</v>
      </c>
      <c r="J55">
        <f t="shared" ca="1" si="3"/>
        <v>0.3522475597873318</v>
      </c>
      <c r="K55">
        <f t="shared" ca="1" si="3"/>
        <v>0.79718367992666606</v>
      </c>
      <c r="L55">
        <f t="shared" ca="1" si="4"/>
        <v>1.1871077963540033E-2</v>
      </c>
      <c r="M55">
        <f t="shared" ca="1" si="4"/>
        <v>0.16401593972894446</v>
      </c>
      <c r="N55">
        <f t="shared" ca="1" si="4"/>
        <v>0.57600577221665095</v>
      </c>
      <c r="O55">
        <f t="shared" ca="1" si="4"/>
        <v>0.89872362068752842</v>
      </c>
      <c r="P55">
        <f t="shared" ca="1" si="4"/>
        <v>0.8313499029244158</v>
      </c>
      <c r="Q55">
        <f t="shared" ca="1" si="4"/>
        <v>0.26632929670124472</v>
      </c>
      <c r="R55">
        <f t="shared" ca="1" si="4"/>
        <v>0.16719835070733136</v>
      </c>
      <c r="S55">
        <f t="shared" ca="1" si="4"/>
        <v>0.11861886481526396</v>
      </c>
      <c r="T55">
        <f t="shared" ca="1" si="4"/>
        <v>0.13806203969705888</v>
      </c>
      <c r="U55">
        <f t="shared" ca="1" si="4"/>
        <v>0.16616706394865055</v>
      </c>
      <c r="V55">
        <f t="shared" ca="1" si="5"/>
        <v>0.79889571734690445</v>
      </c>
      <c r="W55">
        <f t="shared" ca="1" si="5"/>
        <v>0.9538323560449391</v>
      </c>
      <c r="X55">
        <f t="shared" ca="1" si="5"/>
        <v>0.35584385554994857</v>
      </c>
      <c r="Y55">
        <f t="shared" ca="1" si="5"/>
        <v>0.20875109630949495</v>
      </c>
      <c r="Z55">
        <f t="shared" ca="1" si="5"/>
        <v>0.75440356624542404</v>
      </c>
      <c r="AA55">
        <f t="shared" ca="1" si="5"/>
        <v>0.29523908731964621</v>
      </c>
      <c r="AB55">
        <f t="shared" ca="1" si="5"/>
        <v>0.87914508828910698</v>
      </c>
      <c r="AC55">
        <f t="shared" ca="1" si="5"/>
        <v>0.51081028592692079</v>
      </c>
      <c r="AD55">
        <f t="shared" ca="1" si="5"/>
        <v>0.10307499066143233</v>
      </c>
      <c r="AE55">
        <f t="shared" ca="1" si="5"/>
        <v>0.8964353678841932</v>
      </c>
    </row>
    <row r="56" spans="2:31" x14ac:dyDescent="0.25">
      <c r="B56">
        <f t="shared" ca="1" si="3"/>
        <v>0.12286784526706895</v>
      </c>
      <c r="C56">
        <f t="shared" ca="1" si="3"/>
        <v>7.4240444807318062E-3</v>
      </c>
      <c r="D56">
        <f t="shared" ca="1" si="3"/>
        <v>9.4979747178951301E-2</v>
      </c>
      <c r="E56">
        <f t="shared" ca="1" si="3"/>
        <v>0.13856874582498513</v>
      </c>
      <c r="F56">
        <f t="shared" ca="1" si="3"/>
        <v>0.95468152344423429</v>
      </c>
      <c r="G56">
        <f t="shared" ca="1" si="3"/>
        <v>0.22958388703018473</v>
      </c>
      <c r="H56">
        <f t="shared" ca="1" si="3"/>
        <v>0.55300053527003667</v>
      </c>
      <c r="I56">
        <f t="shared" ca="1" si="3"/>
        <v>0.45813477991398738</v>
      </c>
      <c r="J56">
        <f t="shared" ca="1" si="3"/>
        <v>5.7758558983801445E-2</v>
      </c>
      <c r="K56">
        <f t="shared" ca="1" si="3"/>
        <v>0.12716082186732347</v>
      </c>
      <c r="L56">
        <f t="shared" ca="1" si="4"/>
        <v>0.85855980387148634</v>
      </c>
      <c r="M56">
        <f t="shared" ca="1" si="4"/>
        <v>0.45409298776131468</v>
      </c>
      <c r="N56">
        <f t="shared" ca="1" si="4"/>
        <v>0.68987300335890045</v>
      </c>
      <c r="O56">
        <f t="shared" ca="1" si="4"/>
        <v>0.41691055350813144</v>
      </c>
      <c r="P56">
        <f t="shared" ca="1" si="4"/>
        <v>0.81429646508028797</v>
      </c>
      <c r="Q56">
        <f t="shared" ca="1" si="4"/>
        <v>3.4884733679368729E-2</v>
      </c>
      <c r="R56">
        <f t="shared" ca="1" si="4"/>
        <v>0.93074264919393945</v>
      </c>
      <c r="S56">
        <f t="shared" ca="1" si="4"/>
        <v>0.44513994660922451</v>
      </c>
      <c r="T56">
        <f t="shared" ca="1" si="4"/>
        <v>0.65810343274071981</v>
      </c>
      <c r="U56">
        <f t="shared" ca="1" si="4"/>
        <v>0.24655806704335004</v>
      </c>
      <c r="V56">
        <f t="shared" ca="1" si="5"/>
        <v>0.14897008767610664</v>
      </c>
      <c r="W56">
        <f t="shared" ca="1" si="5"/>
        <v>0.77557658518355321</v>
      </c>
      <c r="X56">
        <f t="shared" ca="1" si="5"/>
        <v>0.46202670294116521</v>
      </c>
      <c r="Y56">
        <f t="shared" ca="1" si="5"/>
        <v>5.6231615894811238E-2</v>
      </c>
      <c r="Z56">
        <f t="shared" ca="1" si="5"/>
        <v>2.7883607027379576E-2</v>
      </c>
      <c r="AA56">
        <f t="shared" ca="1" si="5"/>
        <v>0.64920237823103832</v>
      </c>
      <c r="AB56">
        <f t="shared" ca="1" si="5"/>
        <v>0.91329170913127289</v>
      </c>
      <c r="AC56">
        <f t="shared" ca="1" si="5"/>
        <v>0.61793116431209971</v>
      </c>
      <c r="AD56">
        <f t="shared" ca="1" si="5"/>
        <v>0.29481790084149395</v>
      </c>
      <c r="AE56">
        <f t="shared" ca="1" si="5"/>
        <v>0.85776229415546701</v>
      </c>
    </row>
    <row r="57" spans="2:31" x14ac:dyDescent="0.25">
      <c r="B57">
        <f t="shared" ca="1" si="3"/>
        <v>8.2542147978225788E-2</v>
      </c>
      <c r="C57">
        <f t="shared" ca="1" si="3"/>
        <v>0.25138694788188354</v>
      </c>
      <c r="D57">
        <f t="shared" ca="1" si="3"/>
        <v>0.25537522247712879</v>
      </c>
      <c r="E57">
        <f t="shared" ca="1" si="3"/>
        <v>1.8230734978360363E-2</v>
      </c>
      <c r="F57">
        <f t="shared" ca="1" si="3"/>
        <v>0.30799377901791858</v>
      </c>
      <c r="G57">
        <f t="shared" ca="1" si="3"/>
        <v>0.21567016258823113</v>
      </c>
      <c r="H57">
        <f t="shared" ca="1" si="3"/>
        <v>0.96090055423710297</v>
      </c>
      <c r="I57">
        <f t="shared" ca="1" si="3"/>
        <v>0.49880354073457256</v>
      </c>
      <c r="J57">
        <f t="shared" ca="1" si="3"/>
        <v>0.19990708446601513</v>
      </c>
      <c r="K57">
        <f t="shared" ca="1" si="3"/>
        <v>0.90734024845580552</v>
      </c>
      <c r="L57">
        <f t="shared" ca="1" si="4"/>
        <v>0.15911781012610282</v>
      </c>
      <c r="M57">
        <f t="shared" ca="1" si="4"/>
        <v>0.50086017623563039</v>
      </c>
      <c r="N57">
        <f t="shared" ca="1" si="4"/>
        <v>0.17964459150557333</v>
      </c>
      <c r="O57">
        <f t="shared" ca="1" si="4"/>
        <v>0.30006804985149227</v>
      </c>
      <c r="P57">
        <f t="shared" ca="1" si="4"/>
        <v>0.5375306731544498</v>
      </c>
      <c r="Q57">
        <f t="shared" ca="1" si="4"/>
        <v>0.58398596921628698</v>
      </c>
      <c r="R57">
        <f t="shared" ca="1" si="4"/>
        <v>0.96531642999381084</v>
      </c>
      <c r="S57">
        <f t="shared" ca="1" si="4"/>
        <v>0.48933448624681741</v>
      </c>
      <c r="T57">
        <f t="shared" ca="1" si="4"/>
        <v>0.89616922996499815</v>
      </c>
      <c r="U57">
        <f t="shared" ca="1" si="4"/>
        <v>0.26643771940026117</v>
      </c>
      <c r="V57">
        <f t="shared" ca="1" si="5"/>
        <v>0.30934274622944713</v>
      </c>
      <c r="W57">
        <f t="shared" ca="1" si="5"/>
        <v>0.90419489010754805</v>
      </c>
      <c r="X57">
        <f t="shared" ca="1" si="5"/>
        <v>0.12643242723654491</v>
      </c>
      <c r="Y57">
        <f t="shared" ca="1" si="5"/>
        <v>0.17563538391479855</v>
      </c>
      <c r="Z57">
        <f t="shared" ca="1" si="5"/>
        <v>3.2375960531912717E-2</v>
      </c>
      <c r="AA57">
        <f t="shared" ca="1" si="5"/>
        <v>0.94255381824259565</v>
      </c>
      <c r="AB57">
        <f t="shared" ca="1" si="5"/>
        <v>0.8388892400792427</v>
      </c>
      <c r="AC57">
        <f t="shared" ca="1" si="5"/>
        <v>0.24861292762855913</v>
      </c>
      <c r="AD57">
        <f t="shared" ca="1" si="5"/>
        <v>0.31117373851212998</v>
      </c>
      <c r="AE57">
        <f t="shared" ca="1" si="5"/>
        <v>5.8863643899655038E-2</v>
      </c>
    </row>
    <row r="58" spans="2:31" x14ac:dyDescent="0.25">
      <c r="B58">
        <f t="shared" ca="1" si="3"/>
        <v>0.87311348504672637</v>
      </c>
      <c r="C58">
        <f t="shared" ca="1" si="3"/>
        <v>0.84672251160625667</v>
      </c>
      <c r="D58">
        <f t="shared" ca="1" si="3"/>
        <v>0.59134868093998638</v>
      </c>
      <c r="E58">
        <f t="shared" ca="1" si="3"/>
        <v>9.636289804306486E-2</v>
      </c>
      <c r="F58">
        <f t="shared" ca="1" si="3"/>
        <v>0.81579116545138408</v>
      </c>
      <c r="G58">
        <f t="shared" ca="1" si="3"/>
        <v>9.8365201268151292E-3</v>
      </c>
      <c r="H58">
        <f t="shared" ca="1" si="3"/>
        <v>0.28019534767540238</v>
      </c>
      <c r="I58">
        <f t="shared" ca="1" si="3"/>
        <v>9.5720279843974687E-2</v>
      </c>
      <c r="J58">
        <f t="shared" ca="1" si="3"/>
        <v>0.66977745578656389</v>
      </c>
      <c r="K58">
        <f t="shared" ca="1" si="3"/>
        <v>0.53848472156153004</v>
      </c>
      <c r="L58">
        <f t="shared" ca="1" si="4"/>
        <v>0.91765880844329106</v>
      </c>
      <c r="M58">
        <f t="shared" ca="1" si="4"/>
        <v>0.29780127602163153</v>
      </c>
      <c r="N58">
        <f t="shared" ca="1" si="4"/>
        <v>0.30170924287506584</v>
      </c>
      <c r="O58">
        <f t="shared" ca="1" si="4"/>
        <v>0.30496796479410193</v>
      </c>
      <c r="P58">
        <f t="shared" ca="1" si="4"/>
        <v>0.43519943396444294</v>
      </c>
      <c r="Q58">
        <f t="shared" ca="1" si="4"/>
        <v>0.70769003894043014</v>
      </c>
      <c r="R58">
        <f t="shared" ca="1" si="4"/>
        <v>0.16877063059148156</v>
      </c>
      <c r="S58">
        <f t="shared" ca="1" si="4"/>
        <v>0.8737356118145394</v>
      </c>
      <c r="T58">
        <f t="shared" ca="1" si="4"/>
        <v>0.5278141134927008</v>
      </c>
      <c r="U58">
        <f t="shared" ca="1" si="4"/>
        <v>0.82041711507112236</v>
      </c>
      <c r="V58">
        <f t="shared" ca="1" si="5"/>
        <v>0.14230822626158957</v>
      </c>
      <c r="W58">
        <f t="shared" ca="1" si="5"/>
        <v>0.16178912343206003</v>
      </c>
      <c r="X58">
        <f t="shared" ca="1" si="5"/>
        <v>9.9577483160923741E-2</v>
      </c>
      <c r="Y58">
        <f t="shared" ca="1" si="5"/>
        <v>0.42591266169261388</v>
      </c>
      <c r="Z58">
        <f t="shared" ca="1" si="5"/>
        <v>0.60311725747497125</v>
      </c>
      <c r="AA58">
        <f t="shared" ca="1" si="5"/>
        <v>0.50996759904871958</v>
      </c>
      <c r="AB58">
        <f t="shared" ca="1" si="5"/>
        <v>0.82764470426627113</v>
      </c>
      <c r="AC58">
        <f t="shared" ca="1" si="5"/>
        <v>0.11216946519746118</v>
      </c>
      <c r="AD58">
        <f t="shared" ca="1" si="5"/>
        <v>0.3192038328546174</v>
      </c>
      <c r="AE58">
        <f t="shared" ca="1" si="5"/>
        <v>0.23878503989744981</v>
      </c>
    </row>
    <row r="59" spans="2:31" x14ac:dyDescent="0.25">
      <c r="B59">
        <f t="shared" ca="1" si="3"/>
        <v>0.89970751023723627</v>
      </c>
      <c r="C59">
        <f t="shared" ca="1" si="3"/>
        <v>0.17113210268915968</v>
      </c>
      <c r="D59">
        <f t="shared" ca="1" si="3"/>
        <v>0.27542610784061594</v>
      </c>
      <c r="E59">
        <f t="shared" ca="1" si="3"/>
        <v>0.54699766817104578</v>
      </c>
      <c r="F59">
        <f t="shared" ca="1" si="3"/>
        <v>0.53959226867611965</v>
      </c>
      <c r="G59">
        <f t="shared" ca="1" si="3"/>
        <v>0.13902130793897527</v>
      </c>
      <c r="H59">
        <f t="shared" ca="1" si="3"/>
        <v>0.56439544794908247</v>
      </c>
      <c r="I59">
        <f t="shared" ca="1" si="3"/>
        <v>0.97539487510925049</v>
      </c>
      <c r="J59">
        <f t="shared" ca="1" si="3"/>
        <v>0.8440855379162111</v>
      </c>
      <c r="K59">
        <f t="shared" ca="1" si="3"/>
        <v>0.15860225624049651</v>
      </c>
      <c r="L59">
        <f t="shared" ca="1" si="4"/>
        <v>0.65257583497161598</v>
      </c>
      <c r="M59">
        <f t="shared" ca="1" si="4"/>
        <v>0.47280737693055408</v>
      </c>
      <c r="N59">
        <f t="shared" ca="1" si="4"/>
        <v>0.24979752371214037</v>
      </c>
      <c r="O59">
        <f t="shared" ca="1" si="4"/>
        <v>0.52113211185456798</v>
      </c>
      <c r="P59">
        <f t="shared" ca="1" si="4"/>
        <v>0.56473982334913497</v>
      </c>
      <c r="Q59">
        <f t="shared" ca="1" si="4"/>
        <v>0.8477093384404184</v>
      </c>
      <c r="R59">
        <f t="shared" ca="1" si="4"/>
        <v>5.1281578488793444E-2</v>
      </c>
      <c r="S59">
        <f t="shared" ca="1" si="4"/>
        <v>0.28070868084497391</v>
      </c>
      <c r="T59">
        <f t="shared" ca="1" si="4"/>
        <v>0.84574578776915232</v>
      </c>
      <c r="U59">
        <f t="shared" ca="1" si="4"/>
        <v>0.32803527327031556</v>
      </c>
      <c r="V59">
        <f t="shared" ca="1" si="5"/>
        <v>0.62041713759019146</v>
      </c>
      <c r="W59">
        <f t="shared" ca="1" si="5"/>
        <v>0.33045607271536404</v>
      </c>
      <c r="X59">
        <f t="shared" ca="1" si="5"/>
        <v>0.22280003350704769</v>
      </c>
      <c r="Y59">
        <f t="shared" ca="1" si="5"/>
        <v>0.14377471469641656</v>
      </c>
      <c r="Z59">
        <f t="shared" ca="1" si="5"/>
        <v>0.18775404212551638</v>
      </c>
      <c r="AA59">
        <f t="shared" ca="1" si="5"/>
        <v>0.71743981539987023</v>
      </c>
      <c r="AB59">
        <f t="shared" ca="1" si="5"/>
        <v>0.11307464747127582</v>
      </c>
      <c r="AC59">
        <f t="shared" ca="1" si="5"/>
        <v>0.82190222458481532</v>
      </c>
      <c r="AD59">
        <f t="shared" ca="1" si="5"/>
        <v>0.70029636240959015</v>
      </c>
      <c r="AE59">
        <f t="shared" ca="1" si="5"/>
        <v>0.58624264019574479</v>
      </c>
    </row>
    <row r="60" spans="2:31" x14ac:dyDescent="0.25">
      <c r="B60">
        <f t="shared" ref="B60:K69" ca="1" si="6">RAND()</f>
        <v>0.84598054328889072</v>
      </c>
      <c r="C60">
        <f t="shared" ca="1" si="6"/>
        <v>5.8103518332480286E-2</v>
      </c>
      <c r="D60">
        <f t="shared" ca="1" si="6"/>
        <v>0.12166243524267717</v>
      </c>
      <c r="E60">
        <f t="shared" ca="1" si="6"/>
        <v>0.62233075404085558</v>
      </c>
      <c r="F60">
        <f t="shared" ca="1" si="6"/>
        <v>0.11184309171714091</v>
      </c>
      <c r="G60">
        <f t="shared" ca="1" si="6"/>
        <v>0.99153859241337106</v>
      </c>
      <c r="H60">
        <f t="shared" ca="1" si="6"/>
        <v>0.55501274937301837</v>
      </c>
      <c r="I60">
        <f t="shared" ca="1" si="6"/>
        <v>0.91206024699616872</v>
      </c>
      <c r="J60">
        <f t="shared" ca="1" si="6"/>
        <v>0.55826298067885105</v>
      </c>
      <c r="K60">
        <f t="shared" ca="1" si="6"/>
        <v>0.68173780022204244</v>
      </c>
      <c r="L60">
        <f t="shared" ref="L60:U69" ca="1" si="7">RAND()</f>
        <v>0.68612874562674087</v>
      </c>
      <c r="M60">
        <f t="shared" ca="1" si="7"/>
        <v>0.68694377372422633</v>
      </c>
      <c r="N60">
        <f t="shared" ca="1" si="7"/>
        <v>0.97897114517602324</v>
      </c>
      <c r="O60">
        <f t="shared" ca="1" si="7"/>
        <v>0.45827997598464271</v>
      </c>
      <c r="P60">
        <f t="shared" ca="1" si="7"/>
        <v>1.1327456773850386E-2</v>
      </c>
      <c r="Q60">
        <f t="shared" ca="1" si="7"/>
        <v>0.75621627130198288</v>
      </c>
      <c r="R60">
        <f t="shared" ca="1" si="7"/>
        <v>0.68807095909492944</v>
      </c>
      <c r="S60">
        <f t="shared" ca="1" si="7"/>
        <v>0.54663239425303889</v>
      </c>
      <c r="T60">
        <f t="shared" ca="1" si="7"/>
        <v>0.77286786532881102</v>
      </c>
      <c r="U60">
        <f t="shared" ca="1" si="7"/>
        <v>0.89293977607833508</v>
      </c>
      <c r="V60">
        <f t="shared" ref="V60:AE69" ca="1" si="8">RAND()</f>
        <v>0.80355173737664987</v>
      </c>
      <c r="W60">
        <f t="shared" ca="1" si="8"/>
        <v>0.25329317022068798</v>
      </c>
      <c r="X60">
        <f t="shared" ca="1" si="8"/>
        <v>0.4377397379258956</v>
      </c>
      <c r="Y60">
        <f t="shared" ca="1" si="8"/>
        <v>0.70310827947642052</v>
      </c>
      <c r="Z60">
        <f t="shared" ca="1" si="8"/>
        <v>0.47189611865181513</v>
      </c>
      <c r="AA60">
        <f t="shared" ca="1" si="8"/>
        <v>0.60149277763146847</v>
      </c>
      <c r="AB60">
        <f t="shared" ca="1" si="8"/>
        <v>0.37719073065651476</v>
      </c>
      <c r="AC60">
        <f t="shared" ca="1" si="8"/>
        <v>0.29866264776811491</v>
      </c>
      <c r="AD60">
        <f t="shared" ca="1" si="8"/>
        <v>0.95958531062496366</v>
      </c>
      <c r="AE60">
        <f t="shared" ca="1" si="8"/>
        <v>0.38761310032691426</v>
      </c>
    </row>
    <row r="61" spans="2:31" x14ac:dyDescent="0.25">
      <c r="B61">
        <f t="shared" ca="1" si="6"/>
        <v>8.6363535902690858E-2</v>
      </c>
      <c r="C61">
        <f t="shared" ca="1" si="6"/>
        <v>0.15139751924813183</v>
      </c>
      <c r="D61">
        <f t="shared" ca="1" si="6"/>
        <v>0.53384992063122372</v>
      </c>
      <c r="E61">
        <f t="shared" ca="1" si="6"/>
        <v>0.50313843019250903</v>
      </c>
      <c r="F61">
        <f t="shared" ca="1" si="6"/>
        <v>0.83365154377662076</v>
      </c>
      <c r="G61">
        <f t="shared" ca="1" si="6"/>
        <v>0.82879771149004955</v>
      </c>
      <c r="H61">
        <f t="shared" ca="1" si="6"/>
        <v>0.36244959481839834</v>
      </c>
      <c r="I61">
        <f t="shared" ca="1" si="6"/>
        <v>0.31566552515984303</v>
      </c>
      <c r="J61">
        <f t="shared" ca="1" si="6"/>
        <v>0.37359783510082067</v>
      </c>
      <c r="K61">
        <f t="shared" ca="1" si="6"/>
        <v>0.59404971701813469</v>
      </c>
      <c r="L61">
        <f t="shared" ca="1" si="7"/>
        <v>0.89699447334456961</v>
      </c>
      <c r="M61">
        <f t="shared" ca="1" si="7"/>
        <v>0.4791452670271199</v>
      </c>
      <c r="N61">
        <f t="shared" ca="1" si="7"/>
        <v>0.41027062603268782</v>
      </c>
      <c r="O61">
        <f t="shared" ca="1" si="7"/>
        <v>0.30406261517422184</v>
      </c>
      <c r="P61">
        <f t="shared" ca="1" si="7"/>
        <v>0.7155170283693284</v>
      </c>
      <c r="Q61">
        <f t="shared" ca="1" si="7"/>
        <v>0.88173344771697071</v>
      </c>
      <c r="R61">
        <f t="shared" ca="1" si="7"/>
        <v>0.72453623932875644</v>
      </c>
      <c r="S61">
        <f t="shared" ca="1" si="7"/>
        <v>0.67126700022801433</v>
      </c>
      <c r="T61">
        <f t="shared" ca="1" si="7"/>
        <v>0.81961714082071357</v>
      </c>
      <c r="U61">
        <f t="shared" ca="1" si="7"/>
        <v>0.20574364017318203</v>
      </c>
      <c r="V61">
        <f t="shared" ca="1" si="8"/>
        <v>0.87536853850322505</v>
      </c>
      <c r="W61">
        <f t="shared" ca="1" si="8"/>
        <v>0.73023765823627973</v>
      </c>
      <c r="X61">
        <f t="shared" ca="1" si="8"/>
        <v>2.3777508467389907E-2</v>
      </c>
      <c r="Y61">
        <f t="shared" ca="1" si="8"/>
        <v>0.54676839940010868</v>
      </c>
      <c r="Z61">
        <f t="shared" ca="1" si="8"/>
        <v>0.94128250090616028</v>
      </c>
      <c r="AA61">
        <f t="shared" ca="1" si="8"/>
        <v>0.79551267238579637</v>
      </c>
      <c r="AB61">
        <f t="shared" ca="1" si="8"/>
        <v>0.42119786026599998</v>
      </c>
      <c r="AC61">
        <f t="shared" ca="1" si="8"/>
        <v>4.2990517346529478E-2</v>
      </c>
      <c r="AD61">
        <f t="shared" ca="1" si="8"/>
        <v>0.35666751486786952</v>
      </c>
      <c r="AE61">
        <f t="shared" ca="1" si="8"/>
        <v>0.31841414728794093</v>
      </c>
    </row>
    <row r="62" spans="2:31" x14ac:dyDescent="0.25">
      <c r="B62">
        <f t="shared" ca="1" si="6"/>
        <v>0.22656624449111984</v>
      </c>
      <c r="C62">
        <f t="shared" ca="1" si="6"/>
        <v>0.93951891245743724</v>
      </c>
      <c r="D62">
        <f t="shared" ca="1" si="6"/>
        <v>0.67943470032710085</v>
      </c>
      <c r="E62">
        <f t="shared" ca="1" si="6"/>
        <v>0.61587089987784616</v>
      </c>
      <c r="F62">
        <f t="shared" ca="1" si="6"/>
        <v>0.23066943731797962</v>
      </c>
      <c r="G62">
        <f t="shared" ca="1" si="6"/>
        <v>0.18114441935009856</v>
      </c>
      <c r="H62">
        <f t="shared" ca="1" si="6"/>
        <v>5.7934000348167203E-2</v>
      </c>
      <c r="I62">
        <f t="shared" ca="1" si="6"/>
        <v>0.7778074133998929</v>
      </c>
      <c r="J62">
        <f t="shared" ca="1" si="6"/>
        <v>0.36020430510267792</v>
      </c>
      <c r="K62">
        <f t="shared" ca="1" si="6"/>
        <v>6.9661834569300751E-2</v>
      </c>
      <c r="L62">
        <f t="shared" ca="1" si="7"/>
        <v>0.97829735615869762</v>
      </c>
      <c r="M62">
        <f t="shared" ca="1" si="7"/>
        <v>0.99519060893556244</v>
      </c>
      <c r="N62">
        <f t="shared" ca="1" si="7"/>
        <v>0.62669624922196676</v>
      </c>
      <c r="O62">
        <f t="shared" ca="1" si="7"/>
        <v>1.1446427985869256E-2</v>
      </c>
      <c r="P62">
        <f t="shared" ca="1" si="7"/>
        <v>0.46357805920252376</v>
      </c>
      <c r="Q62">
        <f t="shared" ca="1" si="7"/>
        <v>7.9854622855025204E-2</v>
      </c>
      <c r="R62">
        <f t="shared" ca="1" si="7"/>
        <v>0.41318282533579626</v>
      </c>
      <c r="S62">
        <f t="shared" ca="1" si="7"/>
        <v>3.2807438735906302E-2</v>
      </c>
      <c r="T62">
        <f t="shared" ca="1" si="7"/>
        <v>0.76080047657455818</v>
      </c>
      <c r="U62">
        <f t="shared" ca="1" si="7"/>
        <v>0.90994292571800983</v>
      </c>
      <c r="V62">
        <f t="shared" ca="1" si="8"/>
        <v>0.47517550309802647</v>
      </c>
      <c r="W62">
        <f t="shared" ca="1" si="8"/>
        <v>0.84627470201640342</v>
      </c>
      <c r="X62">
        <f t="shared" ca="1" si="8"/>
        <v>0.86820435268323148</v>
      </c>
      <c r="Y62">
        <f t="shared" ca="1" si="8"/>
        <v>0.62546144764817058</v>
      </c>
      <c r="Z62">
        <f t="shared" ca="1" si="8"/>
        <v>0.80912474640542187</v>
      </c>
      <c r="AA62">
        <f t="shared" ca="1" si="8"/>
        <v>0.39167068503679925</v>
      </c>
      <c r="AB62">
        <f t="shared" ca="1" si="8"/>
        <v>0.99920378206751215</v>
      </c>
      <c r="AC62">
        <f t="shared" ca="1" si="8"/>
        <v>0.14833396566358492</v>
      </c>
      <c r="AD62">
        <f t="shared" ca="1" si="8"/>
        <v>0.38335576896096768</v>
      </c>
      <c r="AE62">
        <f t="shared" ca="1" si="8"/>
        <v>0.65453334983901446</v>
      </c>
    </row>
    <row r="63" spans="2:31" x14ac:dyDescent="0.25">
      <c r="B63">
        <f t="shared" ca="1" si="6"/>
        <v>0.47148388212502179</v>
      </c>
      <c r="C63">
        <f t="shared" ca="1" si="6"/>
        <v>0.26649629944833775</v>
      </c>
      <c r="D63">
        <f t="shared" ca="1" si="6"/>
        <v>0.23827055995310542</v>
      </c>
      <c r="E63">
        <f t="shared" ca="1" si="6"/>
        <v>0.10813837120048397</v>
      </c>
      <c r="F63">
        <f t="shared" ca="1" si="6"/>
        <v>0.61622001948591798</v>
      </c>
      <c r="G63">
        <f t="shared" ca="1" si="6"/>
        <v>0.57493176794822176</v>
      </c>
      <c r="H63">
        <f t="shared" ca="1" si="6"/>
        <v>0.93283409070033074</v>
      </c>
      <c r="I63">
        <f t="shared" ca="1" si="6"/>
        <v>0.18813985409741374</v>
      </c>
      <c r="J63">
        <f t="shared" ca="1" si="6"/>
        <v>0.65380071406721285</v>
      </c>
      <c r="K63">
        <f t="shared" ca="1" si="6"/>
        <v>0.62055213050749081</v>
      </c>
      <c r="L63">
        <f t="shared" ca="1" si="7"/>
        <v>0.15980136698202907</v>
      </c>
      <c r="M63">
        <f t="shared" ca="1" si="7"/>
        <v>0.14295371900692211</v>
      </c>
      <c r="N63">
        <f t="shared" ca="1" si="7"/>
        <v>0.23520330177364901</v>
      </c>
      <c r="O63">
        <f t="shared" ca="1" si="7"/>
        <v>0.67742835518804334</v>
      </c>
      <c r="P63">
        <f t="shared" ca="1" si="7"/>
        <v>0.4203712556109549</v>
      </c>
      <c r="Q63">
        <f t="shared" ca="1" si="7"/>
        <v>0.79067396846101323</v>
      </c>
      <c r="R63">
        <f t="shared" ca="1" si="7"/>
        <v>0.10167797036640475</v>
      </c>
      <c r="S63">
        <f t="shared" ca="1" si="7"/>
        <v>5.6907682615860544E-2</v>
      </c>
      <c r="T63">
        <f t="shared" ca="1" si="7"/>
        <v>0.83706807664011973</v>
      </c>
      <c r="U63">
        <f t="shared" ca="1" si="7"/>
        <v>8.5391074338319939E-2</v>
      </c>
      <c r="V63">
        <f t="shared" ca="1" si="8"/>
        <v>0.49891803931110257</v>
      </c>
      <c r="W63">
        <f t="shared" ca="1" si="8"/>
        <v>0.60241193269924764</v>
      </c>
      <c r="X63">
        <f t="shared" ca="1" si="8"/>
        <v>0.61179015221797162</v>
      </c>
      <c r="Y63">
        <f t="shared" ca="1" si="8"/>
        <v>0.69223098087284574</v>
      </c>
      <c r="Z63">
        <f t="shared" ca="1" si="8"/>
        <v>0.32048476774064483</v>
      </c>
      <c r="AA63">
        <f t="shared" ca="1" si="8"/>
        <v>0.99858559798062729</v>
      </c>
      <c r="AB63">
        <f t="shared" ca="1" si="8"/>
        <v>8.9378602850827882E-2</v>
      </c>
      <c r="AC63">
        <f t="shared" ca="1" si="8"/>
        <v>0.7105058600552745</v>
      </c>
      <c r="AD63">
        <f t="shared" ca="1" si="8"/>
        <v>0.99730161682721263</v>
      </c>
      <c r="AE63">
        <f t="shared" ca="1" si="8"/>
        <v>0.90670868288533013</v>
      </c>
    </row>
    <row r="64" spans="2:31" x14ac:dyDescent="0.25">
      <c r="B64">
        <f t="shared" ca="1" si="6"/>
        <v>0.75895482961845895</v>
      </c>
      <c r="C64">
        <f t="shared" ca="1" si="6"/>
        <v>0.36692267873226947</v>
      </c>
      <c r="D64">
        <f t="shared" ca="1" si="6"/>
        <v>0.39284753036134124</v>
      </c>
      <c r="E64">
        <f t="shared" ca="1" si="6"/>
        <v>0.76765925267593538</v>
      </c>
      <c r="F64">
        <f t="shared" ca="1" si="6"/>
        <v>0.60315205500994562</v>
      </c>
      <c r="G64">
        <f t="shared" ca="1" si="6"/>
        <v>0.90381751604266469</v>
      </c>
      <c r="H64">
        <f t="shared" ca="1" si="6"/>
        <v>0.61182084212565346</v>
      </c>
      <c r="I64">
        <f t="shared" ca="1" si="6"/>
        <v>0.61056923875798041</v>
      </c>
      <c r="J64">
        <f t="shared" ca="1" si="6"/>
        <v>0.424233707589732</v>
      </c>
      <c r="K64">
        <f t="shared" ca="1" si="6"/>
        <v>0.18391333944685773</v>
      </c>
      <c r="L64">
        <f t="shared" ca="1" si="7"/>
        <v>0.63598132433962395</v>
      </c>
      <c r="M64">
        <f t="shared" ca="1" si="7"/>
        <v>0.10919709340437223</v>
      </c>
      <c r="N64">
        <f t="shared" ca="1" si="7"/>
        <v>0.60084491091471381</v>
      </c>
      <c r="O64">
        <f t="shared" ca="1" si="7"/>
        <v>0.7245076385206104</v>
      </c>
      <c r="P64">
        <f t="shared" ca="1" si="7"/>
        <v>0.10635507388641896</v>
      </c>
      <c r="Q64">
        <f t="shared" ca="1" si="7"/>
        <v>0.29649679544586971</v>
      </c>
      <c r="R64">
        <f t="shared" ca="1" si="7"/>
        <v>0.34640924241884186</v>
      </c>
      <c r="S64">
        <f t="shared" ca="1" si="7"/>
        <v>0.63497964384914152</v>
      </c>
      <c r="T64">
        <f t="shared" ca="1" si="7"/>
        <v>0.78295730095141525</v>
      </c>
      <c r="U64">
        <f t="shared" ca="1" si="7"/>
        <v>3.3557848518577682E-2</v>
      </c>
      <c r="V64">
        <f t="shared" ca="1" si="8"/>
        <v>0.13795155593610819</v>
      </c>
      <c r="W64">
        <f t="shared" ca="1" si="8"/>
        <v>0.41267962779308992</v>
      </c>
      <c r="X64">
        <f t="shared" ca="1" si="8"/>
        <v>9.624288286608218E-2</v>
      </c>
      <c r="Y64">
        <f t="shared" ca="1" si="8"/>
        <v>0.22491446042998331</v>
      </c>
      <c r="Z64">
        <f t="shared" ca="1" si="8"/>
        <v>0.20822865160985948</v>
      </c>
      <c r="AA64">
        <f t="shared" ca="1" si="8"/>
        <v>0.62071040644044495</v>
      </c>
      <c r="AB64">
        <f t="shared" ca="1" si="8"/>
        <v>0.33809279945081361</v>
      </c>
      <c r="AC64">
        <f t="shared" ca="1" si="8"/>
        <v>0.88576792239073932</v>
      </c>
      <c r="AD64">
        <f t="shared" ca="1" si="8"/>
        <v>0.86759743823667557</v>
      </c>
      <c r="AE64">
        <f t="shared" ca="1" si="8"/>
        <v>4.3748729298262568E-2</v>
      </c>
    </row>
    <row r="65" spans="2:31" x14ac:dyDescent="0.25">
      <c r="B65">
        <f t="shared" ca="1" si="6"/>
        <v>0.67924166803067898</v>
      </c>
      <c r="C65">
        <f t="shared" ca="1" si="6"/>
        <v>0.69447794671296514</v>
      </c>
      <c r="D65">
        <f t="shared" ca="1" si="6"/>
        <v>6.4401094689615412E-2</v>
      </c>
      <c r="E65">
        <f t="shared" ca="1" si="6"/>
        <v>0.55736208879897053</v>
      </c>
      <c r="F65">
        <f t="shared" ca="1" si="6"/>
        <v>0.3839065304030953</v>
      </c>
      <c r="G65">
        <f t="shared" ca="1" si="6"/>
        <v>0.71114678541191356</v>
      </c>
      <c r="H65">
        <f t="shared" ca="1" si="6"/>
        <v>0.84110577535743936</v>
      </c>
      <c r="I65">
        <f t="shared" ca="1" si="6"/>
        <v>0.56395782290758145</v>
      </c>
      <c r="J65">
        <f t="shared" ca="1" si="6"/>
        <v>0.660762919338449</v>
      </c>
      <c r="K65">
        <f t="shared" ca="1" si="6"/>
        <v>0.59336619854590555</v>
      </c>
      <c r="L65">
        <f t="shared" ca="1" si="7"/>
        <v>0.96450280411348599</v>
      </c>
      <c r="M65">
        <f t="shared" ca="1" si="7"/>
        <v>0.63178425575848829</v>
      </c>
      <c r="N65">
        <f t="shared" ca="1" si="7"/>
        <v>0.28484069415087654</v>
      </c>
      <c r="O65">
        <f t="shared" ca="1" si="7"/>
        <v>0.28663817469648212</v>
      </c>
      <c r="P65">
        <f t="shared" ca="1" si="7"/>
        <v>0.45311834957485964</v>
      </c>
      <c r="Q65">
        <f t="shared" ca="1" si="7"/>
        <v>0.65260582337334028</v>
      </c>
      <c r="R65">
        <f t="shared" ca="1" si="7"/>
        <v>0.22894219313953501</v>
      </c>
      <c r="S65">
        <f t="shared" ca="1" si="7"/>
        <v>0.61063207567387634</v>
      </c>
      <c r="T65">
        <f t="shared" ca="1" si="7"/>
        <v>0.68551056970529212</v>
      </c>
      <c r="U65">
        <f t="shared" ca="1" si="7"/>
        <v>0.18831831621725947</v>
      </c>
      <c r="V65">
        <f t="shared" ca="1" si="8"/>
        <v>0.2237019642924567</v>
      </c>
      <c r="W65">
        <f t="shared" ca="1" si="8"/>
        <v>0.8166187124492712</v>
      </c>
      <c r="X65">
        <f t="shared" ca="1" si="8"/>
        <v>0.96696927927018117</v>
      </c>
      <c r="Y65">
        <f t="shared" ca="1" si="8"/>
        <v>0.19863106020560739</v>
      </c>
      <c r="Z65">
        <f t="shared" ca="1" si="8"/>
        <v>0.83138044028716074</v>
      </c>
      <c r="AA65">
        <f t="shared" ca="1" si="8"/>
        <v>0.48565523403322342</v>
      </c>
      <c r="AB65">
        <f t="shared" ca="1" si="8"/>
        <v>0.92233726995560872</v>
      </c>
      <c r="AC65">
        <f t="shared" ca="1" si="8"/>
        <v>0.52201517261683694</v>
      </c>
      <c r="AD65">
        <f t="shared" ca="1" si="8"/>
        <v>0.94586199859205955</v>
      </c>
      <c r="AE65">
        <f t="shared" ca="1" si="8"/>
        <v>0.52751598971577152</v>
      </c>
    </row>
    <row r="66" spans="2:31" x14ac:dyDescent="0.25">
      <c r="B66">
        <f t="shared" ca="1" si="6"/>
        <v>0.18555301791973483</v>
      </c>
      <c r="C66">
        <f t="shared" ca="1" si="6"/>
        <v>9.1841383364007712E-2</v>
      </c>
      <c r="D66">
        <f t="shared" ca="1" si="6"/>
        <v>0.24986055537963181</v>
      </c>
      <c r="E66">
        <f t="shared" ca="1" si="6"/>
        <v>0.39151191666382035</v>
      </c>
      <c r="F66">
        <f t="shared" ca="1" si="6"/>
        <v>0.42736790397277913</v>
      </c>
      <c r="G66">
        <f t="shared" ca="1" si="6"/>
        <v>0.24541452407127307</v>
      </c>
      <c r="H66">
        <f t="shared" ca="1" si="6"/>
        <v>0.36422300046065281</v>
      </c>
      <c r="I66">
        <f t="shared" ca="1" si="6"/>
        <v>0.61726432094496086</v>
      </c>
      <c r="J66">
        <f t="shared" ca="1" si="6"/>
        <v>0.65313165027196263</v>
      </c>
      <c r="K66">
        <f t="shared" ca="1" si="6"/>
        <v>0.50447426989616861</v>
      </c>
      <c r="L66">
        <f t="shared" ca="1" si="7"/>
        <v>0.17353560200284046</v>
      </c>
      <c r="M66">
        <f t="shared" ca="1" si="7"/>
        <v>0.12635802958985876</v>
      </c>
      <c r="N66">
        <f t="shared" ca="1" si="7"/>
        <v>0.47428113542710415</v>
      </c>
      <c r="O66">
        <f t="shared" ca="1" si="7"/>
        <v>0.12099205316519979</v>
      </c>
      <c r="P66">
        <f t="shared" ca="1" si="7"/>
        <v>0.22613885195531669</v>
      </c>
      <c r="Q66">
        <f t="shared" ca="1" si="7"/>
        <v>0.92526370144098924</v>
      </c>
      <c r="R66">
        <f t="shared" ca="1" si="7"/>
        <v>0.24424334962849414</v>
      </c>
      <c r="S66">
        <f t="shared" ca="1" si="7"/>
        <v>0.50636726569082868</v>
      </c>
      <c r="T66">
        <f t="shared" ca="1" si="7"/>
        <v>0.12944659813315251</v>
      </c>
      <c r="U66">
        <f t="shared" ca="1" si="7"/>
        <v>0.85214521124102771</v>
      </c>
      <c r="V66">
        <f t="shared" ca="1" si="8"/>
        <v>0.34056010774984635</v>
      </c>
      <c r="W66">
        <f t="shared" ca="1" si="8"/>
        <v>0.89605225874226146</v>
      </c>
      <c r="X66">
        <f t="shared" ca="1" si="8"/>
        <v>0.75182616080427067</v>
      </c>
      <c r="Y66">
        <f t="shared" ca="1" si="8"/>
        <v>0.62524595246520764</v>
      </c>
      <c r="Z66">
        <f t="shared" ca="1" si="8"/>
        <v>0.46995356063053306</v>
      </c>
      <c r="AA66">
        <f t="shared" ca="1" si="8"/>
        <v>1.6216131408271106E-2</v>
      </c>
      <c r="AB66">
        <f t="shared" ca="1" si="8"/>
        <v>8.2558282163874175E-2</v>
      </c>
      <c r="AC66">
        <f t="shared" ca="1" si="8"/>
        <v>0.99306294993199917</v>
      </c>
      <c r="AD66">
        <f t="shared" ca="1" si="8"/>
        <v>0.34067627898889441</v>
      </c>
      <c r="AE66">
        <f t="shared" ca="1" si="8"/>
        <v>0.43377755312890631</v>
      </c>
    </row>
    <row r="67" spans="2:31" x14ac:dyDescent="0.25">
      <c r="B67">
        <f t="shared" ca="1" si="6"/>
        <v>0.15367299160504316</v>
      </c>
      <c r="C67">
        <f t="shared" ca="1" si="6"/>
        <v>9.76420268803182E-2</v>
      </c>
      <c r="D67">
        <f t="shared" ca="1" si="6"/>
        <v>0.28020428826258836</v>
      </c>
      <c r="E67">
        <f t="shared" ca="1" si="6"/>
        <v>0.58558892956809516</v>
      </c>
      <c r="F67">
        <f t="shared" ca="1" si="6"/>
        <v>0.22476064167901111</v>
      </c>
      <c r="G67">
        <f t="shared" ca="1" si="6"/>
        <v>0.73485525238180216</v>
      </c>
      <c r="H67">
        <f t="shared" ca="1" si="6"/>
        <v>0.70527680768275958</v>
      </c>
      <c r="I67">
        <f t="shared" ca="1" si="6"/>
        <v>0.15868994499620026</v>
      </c>
      <c r="J67">
        <f t="shared" ca="1" si="6"/>
        <v>0.80948450900570168</v>
      </c>
      <c r="K67">
        <f t="shared" ca="1" si="6"/>
        <v>0.12031342607769124</v>
      </c>
      <c r="L67">
        <f t="shared" ca="1" si="7"/>
        <v>0.34140199434131735</v>
      </c>
      <c r="M67">
        <f t="shared" ca="1" si="7"/>
        <v>0.22758681142392234</v>
      </c>
      <c r="N67">
        <f t="shared" ca="1" si="7"/>
        <v>0.62936730066301028</v>
      </c>
      <c r="O67">
        <f t="shared" ca="1" si="7"/>
        <v>0.8012848019856087</v>
      </c>
      <c r="P67">
        <f t="shared" ca="1" si="7"/>
        <v>0.28394154951654471</v>
      </c>
      <c r="Q67">
        <f t="shared" ca="1" si="7"/>
        <v>0.9203821010639972</v>
      </c>
      <c r="R67">
        <f t="shared" ca="1" si="7"/>
        <v>0.48759892629071011</v>
      </c>
      <c r="S67">
        <f t="shared" ca="1" si="7"/>
        <v>0.50201367191999702</v>
      </c>
      <c r="T67">
        <f t="shared" ca="1" si="7"/>
        <v>0.16783328445900825</v>
      </c>
      <c r="U67">
        <f t="shared" ca="1" si="7"/>
        <v>0.43813832667594532</v>
      </c>
      <c r="V67">
        <f t="shared" ca="1" si="8"/>
        <v>0.54915251108101781</v>
      </c>
      <c r="W67">
        <f t="shared" ca="1" si="8"/>
        <v>0.95350145866114255</v>
      </c>
      <c r="X67">
        <f t="shared" ca="1" si="8"/>
        <v>0.31990043523660128</v>
      </c>
      <c r="Y67">
        <f t="shared" ca="1" si="8"/>
        <v>0.40302500493180293</v>
      </c>
      <c r="Z67">
        <f t="shared" ca="1" si="8"/>
        <v>0.64577860686334709</v>
      </c>
      <c r="AA67">
        <f t="shared" ca="1" si="8"/>
        <v>0.59662299680346842</v>
      </c>
      <c r="AB67">
        <f t="shared" ca="1" si="8"/>
        <v>0.32485340555918985</v>
      </c>
      <c r="AC67">
        <f t="shared" ca="1" si="8"/>
        <v>0.61491839185475605</v>
      </c>
      <c r="AD67">
        <f t="shared" ca="1" si="8"/>
        <v>0.66596106215170092</v>
      </c>
      <c r="AE67">
        <f t="shared" ca="1" si="8"/>
        <v>0.82246763405581425</v>
      </c>
    </row>
    <row r="68" spans="2:31" x14ac:dyDescent="0.25">
      <c r="B68">
        <f t="shared" ca="1" si="6"/>
        <v>9.526638230669543E-2</v>
      </c>
      <c r="C68">
        <f t="shared" ca="1" si="6"/>
        <v>6.688564701988664E-2</v>
      </c>
      <c r="D68">
        <f t="shared" ca="1" si="6"/>
        <v>0.88360203224183076</v>
      </c>
      <c r="E68">
        <f t="shared" ca="1" si="6"/>
        <v>0.43240731850445391</v>
      </c>
      <c r="F68">
        <f t="shared" ca="1" si="6"/>
        <v>0.14949812445967869</v>
      </c>
      <c r="G68">
        <f t="shared" ca="1" si="6"/>
        <v>0.33865575512925972</v>
      </c>
      <c r="H68">
        <f t="shared" ca="1" si="6"/>
        <v>0.52592682300734439</v>
      </c>
      <c r="I68">
        <f t="shared" ca="1" si="6"/>
        <v>0.14665661336147107</v>
      </c>
      <c r="J68">
        <f t="shared" ca="1" si="6"/>
        <v>0.66499697888334808</v>
      </c>
      <c r="K68">
        <f t="shared" ca="1" si="6"/>
        <v>0.7399912096506347</v>
      </c>
      <c r="L68">
        <f t="shared" ca="1" si="7"/>
        <v>0.23984611182258941</v>
      </c>
      <c r="M68">
        <f t="shared" ca="1" si="7"/>
        <v>0.8894235331546505</v>
      </c>
      <c r="N68">
        <f t="shared" ca="1" si="7"/>
        <v>0.55856614362418844</v>
      </c>
      <c r="O68">
        <f t="shared" ca="1" si="7"/>
        <v>0.16346066990567398</v>
      </c>
      <c r="P68">
        <f t="shared" ca="1" si="7"/>
        <v>0.16036576047957496</v>
      </c>
      <c r="Q68">
        <f t="shared" ca="1" si="7"/>
        <v>0.52377039392734748</v>
      </c>
      <c r="R68">
        <f t="shared" ca="1" si="7"/>
        <v>0.54997581136278662</v>
      </c>
      <c r="S68">
        <f t="shared" ca="1" si="7"/>
        <v>0.53226134291939342</v>
      </c>
      <c r="T68">
        <f t="shared" ca="1" si="7"/>
        <v>0.7955728474028021</v>
      </c>
      <c r="U68">
        <f t="shared" ca="1" si="7"/>
        <v>0.44532982851516167</v>
      </c>
      <c r="V68">
        <f t="shared" ca="1" si="8"/>
        <v>0.27158476762330874</v>
      </c>
      <c r="W68">
        <f t="shared" ca="1" si="8"/>
        <v>0.54506264716094321</v>
      </c>
      <c r="X68">
        <f t="shared" ca="1" si="8"/>
        <v>0.41312837141300895</v>
      </c>
      <c r="Y68">
        <f t="shared" ca="1" si="8"/>
        <v>0.27239606978631636</v>
      </c>
      <c r="Z68">
        <f t="shared" ca="1" si="8"/>
        <v>0.20069861206290462</v>
      </c>
      <c r="AA68">
        <f t="shared" ca="1" si="8"/>
        <v>0.41329695261297861</v>
      </c>
      <c r="AB68">
        <f t="shared" ca="1" si="8"/>
        <v>0.70616046939747612</v>
      </c>
      <c r="AC68">
        <f t="shared" ca="1" si="8"/>
        <v>0.57086802092143341</v>
      </c>
      <c r="AD68">
        <f t="shared" ca="1" si="8"/>
        <v>0.86878724580194699</v>
      </c>
      <c r="AE68">
        <f t="shared" ca="1" si="8"/>
        <v>0.4531776255214135</v>
      </c>
    </row>
    <row r="69" spans="2:31" x14ac:dyDescent="0.25">
      <c r="B69">
        <f t="shared" ca="1" si="6"/>
        <v>0.79159371251659927</v>
      </c>
      <c r="C69">
        <f t="shared" ca="1" si="6"/>
        <v>0.72666533618903539</v>
      </c>
      <c r="D69">
        <f t="shared" ca="1" si="6"/>
        <v>0.59999137952715498</v>
      </c>
      <c r="E69">
        <f t="shared" ca="1" si="6"/>
        <v>0.38788195340388221</v>
      </c>
      <c r="F69">
        <f t="shared" ca="1" si="6"/>
        <v>0.97130399704239934</v>
      </c>
      <c r="G69">
        <f t="shared" ca="1" si="6"/>
        <v>0.28813358894176178</v>
      </c>
      <c r="H69">
        <f t="shared" ca="1" si="6"/>
        <v>0.33429149848171691</v>
      </c>
      <c r="I69">
        <f t="shared" ca="1" si="6"/>
        <v>0.34264565365018651</v>
      </c>
      <c r="J69">
        <f t="shared" ca="1" si="6"/>
        <v>0.52694545551915795</v>
      </c>
      <c r="K69">
        <f t="shared" ca="1" si="6"/>
        <v>0.92417428148411762</v>
      </c>
      <c r="L69">
        <f t="shared" ca="1" si="7"/>
        <v>0.62862364802784687</v>
      </c>
      <c r="M69">
        <f t="shared" ca="1" si="7"/>
        <v>0.17568651834314508</v>
      </c>
      <c r="N69">
        <f t="shared" ca="1" si="7"/>
        <v>0.56704656954672061</v>
      </c>
      <c r="O69">
        <f t="shared" ca="1" si="7"/>
        <v>0.13994050703284255</v>
      </c>
      <c r="P69">
        <f t="shared" ca="1" si="7"/>
        <v>0.57559603029294704</v>
      </c>
      <c r="Q69">
        <f t="shared" ca="1" si="7"/>
        <v>9.1677453317410951E-2</v>
      </c>
      <c r="R69">
        <f t="shared" ca="1" si="7"/>
        <v>0.65297631101245468</v>
      </c>
      <c r="S69">
        <f t="shared" ca="1" si="7"/>
        <v>0.46944727108349582</v>
      </c>
      <c r="T69">
        <f t="shared" ca="1" si="7"/>
        <v>0.63438123615426978</v>
      </c>
      <c r="U69">
        <f t="shared" ca="1" si="7"/>
        <v>0.71585613015336058</v>
      </c>
      <c r="V69">
        <f t="shared" ca="1" si="8"/>
        <v>0.96777360035944948</v>
      </c>
      <c r="W69">
        <f t="shared" ca="1" si="8"/>
        <v>0.47640326306897052</v>
      </c>
      <c r="X69">
        <f t="shared" ca="1" si="8"/>
        <v>0.3933677910867599</v>
      </c>
      <c r="Y69">
        <f t="shared" ca="1" si="8"/>
        <v>0.35599043282670673</v>
      </c>
      <c r="Z69">
        <f t="shared" ca="1" si="8"/>
        <v>0.33480752096862099</v>
      </c>
      <c r="AA69">
        <f t="shared" ca="1" si="8"/>
        <v>0.20396329096028598</v>
      </c>
      <c r="AB69">
        <f t="shared" ca="1" si="8"/>
        <v>0.54251019614000207</v>
      </c>
      <c r="AC69">
        <f t="shared" ca="1" si="8"/>
        <v>0.81166186571592913</v>
      </c>
      <c r="AD69">
        <f t="shared" ca="1" si="8"/>
        <v>0.97022709855062783</v>
      </c>
      <c r="AE69">
        <f t="shared" ca="1" si="8"/>
        <v>5.9745331442679017E-2</v>
      </c>
    </row>
    <row r="70" spans="2:31" x14ac:dyDescent="0.25">
      <c r="B70">
        <f t="shared" ref="B70:K79" ca="1" si="9">RAND()</f>
        <v>0.9770744749344713</v>
      </c>
      <c r="C70">
        <f t="shared" ca="1" si="9"/>
        <v>0.48780834410700891</v>
      </c>
      <c r="D70">
        <f t="shared" ca="1" si="9"/>
        <v>0.61839695360392088</v>
      </c>
      <c r="E70">
        <f t="shared" ca="1" si="9"/>
        <v>0.98568445880802402</v>
      </c>
      <c r="F70">
        <f t="shared" ca="1" si="9"/>
        <v>0.47253582705007718</v>
      </c>
      <c r="G70">
        <f t="shared" ca="1" si="9"/>
        <v>7.9687617174473147E-3</v>
      </c>
      <c r="H70">
        <f t="shared" ca="1" si="9"/>
        <v>0.91668838629077665</v>
      </c>
      <c r="I70">
        <f t="shared" ca="1" si="9"/>
        <v>0.34209401908016401</v>
      </c>
      <c r="J70">
        <f t="shared" ca="1" si="9"/>
        <v>0.22219028276337238</v>
      </c>
      <c r="K70">
        <f t="shared" ca="1" si="9"/>
        <v>0.19550054610352952</v>
      </c>
      <c r="L70">
        <f t="shared" ref="L70:U79" ca="1" si="10">RAND()</f>
        <v>0.86121415065126805</v>
      </c>
      <c r="M70">
        <f t="shared" ca="1" si="10"/>
        <v>0.24820791030960709</v>
      </c>
      <c r="N70">
        <f t="shared" ca="1" si="10"/>
        <v>0.70807828947259033</v>
      </c>
      <c r="O70">
        <f t="shared" ca="1" si="10"/>
        <v>0.91390863978102765</v>
      </c>
      <c r="P70">
        <f t="shared" ca="1" si="10"/>
        <v>0.29148789142040332</v>
      </c>
      <c r="Q70">
        <f t="shared" ca="1" si="10"/>
        <v>0.83719378483773754</v>
      </c>
      <c r="R70">
        <f t="shared" ca="1" si="10"/>
        <v>0.71088747243507155</v>
      </c>
      <c r="S70">
        <f t="shared" ca="1" si="10"/>
        <v>0.28057219839857805</v>
      </c>
      <c r="T70">
        <f t="shared" ca="1" si="10"/>
        <v>0.38835854242932477</v>
      </c>
      <c r="U70">
        <f t="shared" ca="1" si="10"/>
        <v>0.96763843107040315</v>
      </c>
      <c r="V70">
        <f t="shared" ref="V70:AE79" ca="1" si="11">RAND()</f>
        <v>0.33863723769789944</v>
      </c>
      <c r="W70">
        <f t="shared" ca="1" si="11"/>
        <v>0.14541567154441482</v>
      </c>
      <c r="X70">
        <f t="shared" ca="1" si="11"/>
        <v>0.17492455846365385</v>
      </c>
      <c r="Y70">
        <f t="shared" ca="1" si="11"/>
        <v>0.54973664571412928</v>
      </c>
      <c r="Z70">
        <f t="shared" ca="1" si="11"/>
        <v>0.19319197735930294</v>
      </c>
      <c r="AA70">
        <f t="shared" ca="1" si="11"/>
        <v>0.73291740810277561</v>
      </c>
      <c r="AB70">
        <f t="shared" ca="1" si="11"/>
        <v>0.20624392530374736</v>
      </c>
      <c r="AC70">
        <f t="shared" ca="1" si="11"/>
        <v>0.35322216850883859</v>
      </c>
      <c r="AD70">
        <f t="shared" ca="1" si="11"/>
        <v>0.76551694279284277</v>
      </c>
      <c r="AE70">
        <f t="shared" ca="1" si="11"/>
        <v>0.75843133997991985</v>
      </c>
    </row>
    <row r="71" spans="2:31" x14ac:dyDescent="0.25">
      <c r="B71">
        <f t="shared" ca="1" si="9"/>
        <v>0.23699695594542103</v>
      </c>
      <c r="C71">
        <f t="shared" ca="1" si="9"/>
        <v>0.81539819468037322</v>
      </c>
      <c r="D71">
        <f t="shared" ca="1" si="9"/>
        <v>0.44105529693459733</v>
      </c>
      <c r="E71">
        <f t="shared" ca="1" si="9"/>
        <v>0.14155684027053606</v>
      </c>
      <c r="F71">
        <f t="shared" ca="1" si="9"/>
        <v>0.17960800629673868</v>
      </c>
      <c r="G71">
        <f t="shared" ca="1" si="9"/>
        <v>0.43946321973386587</v>
      </c>
      <c r="H71">
        <f t="shared" ca="1" si="9"/>
        <v>2.1405980676075131E-2</v>
      </c>
      <c r="I71">
        <f t="shared" ca="1" si="9"/>
        <v>0.80549944801758233</v>
      </c>
      <c r="J71">
        <f t="shared" ca="1" si="9"/>
        <v>0.90628186258507459</v>
      </c>
      <c r="K71">
        <f t="shared" ca="1" si="9"/>
        <v>0.38261836420553763</v>
      </c>
      <c r="L71">
        <f t="shared" ca="1" si="10"/>
        <v>0.48713687927545113</v>
      </c>
      <c r="M71">
        <f t="shared" ca="1" si="10"/>
        <v>0.52706199062002601</v>
      </c>
      <c r="N71">
        <f t="shared" ca="1" si="10"/>
        <v>0.32026430455051624</v>
      </c>
      <c r="O71">
        <f t="shared" ca="1" si="10"/>
        <v>0.51665909146772737</v>
      </c>
      <c r="P71">
        <f t="shared" ca="1" si="10"/>
        <v>0.89749570635286302</v>
      </c>
      <c r="Q71">
        <f t="shared" ca="1" si="10"/>
        <v>0.17775034810165491</v>
      </c>
      <c r="R71">
        <f t="shared" ca="1" si="10"/>
        <v>0.15863623086733547</v>
      </c>
      <c r="S71">
        <f t="shared" ca="1" si="10"/>
        <v>0.65400135518082347</v>
      </c>
      <c r="T71">
        <f t="shared" ca="1" si="10"/>
        <v>0.4693455528311965</v>
      </c>
      <c r="U71">
        <f t="shared" ca="1" si="10"/>
        <v>0.57410223180458519</v>
      </c>
      <c r="V71">
        <f t="shared" ca="1" si="11"/>
        <v>0.863594621243438</v>
      </c>
      <c r="W71">
        <f t="shared" ca="1" si="11"/>
        <v>0.93785279173416591</v>
      </c>
      <c r="X71">
        <f t="shared" ca="1" si="11"/>
        <v>0.12327935299783466</v>
      </c>
      <c r="Y71">
        <f t="shared" ca="1" si="11"/>
        <v>0.6925885299208836</v>
      </c>
      <c r="Z71">
        <f t="shared" ca="1" si="11"/>
        <v>0.19463203966295906</v>
      </c>
      <c r="AA71">
        <f t="shared" ca="1" si="11"/>
        <v>0.3725672849037433</v>
      </c>
      <c r="AB71">
        <f t="shared" ca="1" si="11"/>
        <v>5.74443784018841E-2</v>
      </c>
      <c r="AC71">
        <f t="shared" ca="1" si="11"/>
        <v>0.11046187937871926</v>
      </c>
      <c r="AD71">
        <f t="shared" ca="1" si="11"/>
        <v>3.1860211269664873E-2</v>
      </c>
      <c r="AE71">
        <f t="shared" ca="1" si="11"/>
        <v>0.60338260189504833</v>
      </c>
    </row>
    <row r="72" spans="2:31" x14ac:dyDescent="0.25">
      <c r="B72">
        <f t="shared" ca="1" si="9"/>
        <v>0.84801874102452857</v>
      </c>
      <c r="C72">
        <f t="shared" ca="1" si="9"/>
        <v>0.84335980976896696</v>
      </c>
      <c r="D72">
        <f t="shared" ca="1" si="9"/>
        <v>0.60916729791363089</v>
      </c>
      <c r="E72">
        <f t="shared" ca="1" si="9"/>
        <v>0.94444535590040868</v>
      </c>
      <c r="F72">
        <f t="shared" ca="1" si="9"/>
        <v>0.76079147931533453</v>
      </c>
      <c r="G72">
        <f t="shared" ca="1" si="9"/>
        <v>0.25013231488436161</v>
      </c>
      <c r="H72">
        <f t="shared" ca="1" si="9"/>
        <v>0.10101199524639898</v>
      </c>
      <c r="I72">
        <f t="shared" ca="1" si="9"/>
        <v>9.162912992518546E-2</v>
      </c>
      <c r="J72">
        <f t="shared" ca="1" si="9"/>
        <v>0.96699728155278741</v>
      </c>
      <c r="K72">
        <f t="shared" ca="1" si="9"/>
        <v>0.84357556972625525</v>
      </c>
      <c r="L72">
        <f t="shared" ca="1" si="10"/>
        <v>2.9185647955373817E-2</v>
      </c>
      <c r="M72">
        <f t="shared" ca="1" si="10"/>
        <v>0.83065042853558246</v>
      </c>
      <c r="N72">
        <f t="shared" ca="1" si="10"/>
        <v>0.67392519330297684</v>
      </c>
      <c r="O72">
        <f t="shared" ca="1" si="10"/>
        <v>0.92816032972134233</v>
      </c>
      <c r="P72">
        <f t="shared" ca="1" si="10"/>
        <v>0.71334047788715216</v>
      </c>
      <c r="Q72">
        <f t="shared" ca="1" si="10"/>
        <v>0.1543123931858148</v>
      </c>
      <c r="R72">
        <f t="shared" ca="1" si="10"/>
        <v>0.40779380769709661</v>
      </c>
      <c r="S72">
        <f t="shared" ca="1" si="10"/>
        <v>0.96590942539534641</v>
      </c>
      <c r="T72">
        <f t="shared" ca="1" si="10"/>
        <v>0.87799150620358368</v>
      </c>
      <c r="U72">
        <f t="shared" ca="1" si="10"/>
        <v>0.99915147790512204</v>
      </c>
      <c r="V72">
        <f t="shared" ca="1" si="11"/>
        <v>0.84103327812625039</v>
      </c>
      <c r="W72">
        <f t="shared" ca="1" si="11"/>
        <v>0.92614089260545018</v>
      </c>
      <c r="X72">
        <f t="shared" ca="1" si="11"/>
        <v>0.85069899337059418</v>
      </c>
      <c r="Y72">
        <f t="shared" ca="1" si="11"/>
        <v>0.66985432970098469</v>
      </c>
      <c r="Z72">
        <f t="shared" ca="1" si="11"/>
        <v>0.94129503383868252</v>
      </c>
      <c r="AA72">
        <f t="shared" ca="1" si="11"/>
        <v>0.31949190184643506</v>
      </c>
      <c r="AB72">
        <f t="shared" ca="1" si="11"/>
        <v>0.51696448069461831</v>
      </c>
      <c r="AC72">
        <f t="shared" ca="1" si="11"/>
        <v>0.20734198528466496</v>
      </c>
      <c r="AD72">
        <f t="shared" ca="1" si="11"/>
        <v>0.85877161337799457</v>
      </c>
      <c r="AE72">
        <f t="shared" ca="1" si="11"/>
        <v>0.58951710056138662</v>
      </c>
    </row>
    <row r="73" spans="2:31" x14ac:dyDescent="0.25">
      <c r="B73">
        <f t="shared" ca="1" si="9"/>
        <v>0.99545649018435611</v>
      </c>
      <c r="C73">
        <f t="shared" ca="1" si="9"/>
        <v>0.79063070252420165</v>
      </c>
      <c r="D73">
        <f t="shared" ca="1" si="9"/>
        <v>0.72228686525837738</v>
      </c>
      <c r="E73">
        <f t="shared" ca="1" si="9"/>
        <v>0.49012432133848471</v>
      </c>
      <c r="F73">
        <f t="shared" ca="1" si="9"/>
        <v>0.28930646546393834</v>
      </c>
      <c r="G73">
        <f t="shared" ca="1" si="9"/>
        <v>0.70950799098518114</v>
      </c>
      <c r="H73">
        <f t="shared" ca="1" si="9"/>
        <v>0.19473558507188526</v>
      </c>
      <c r="I73">
        <f t="shared" ca="1" si="9"/>
        <v>0.66113261466093798</v>
      </c>
      <c r="J73">
        <f t="shared" ca="1" si="9"/>
        <v>0.16835859949237969</v>
      </c>
      <c r="K73">
        <f t="shared" ca="1" si="9"/>
        <v>6.5671217961459361E-2</v>
      </c>
      <c r="L73">
        <f t="shared" ca="1" si="10"/>
        <v>0.14946078242724381</v>
      </c>
      <c r="M73">
        <f t="shared" ca="1" si="10"/>
        <v>0.50808859930581685</v>
      </c>
      <c r="N73">
        <f t="shared" ca="1" si="10"/>
        <v>0.63937447934011871</v>
      </c>
      <c r="O73">
        <f t="shared" ca="1" si="10"/>
        <v>1.6437027540916416E-2</v>
      </c>
      <c r="P73">
        <f t="shared" ca="1" si="10"/>
        <v>6.6877620408058336E-2</v>
      </c>
      <c r="Q73">
        <f t="shared" ca="1" si="10"/>
        <v>0.14722080751658773</v>
      </c>
      <c r="R73">
        <f t="shared" ca="1" si="10"/>
        <v>0.90753852905076027</v>
      </c>
      <c r="S73">
        <f t="shared" ca="1" si="10"/>
        <v>0.76811895036442834</v>
      </c>
      <c r="T73">
        <f t="shared" ca="1" si="10"/>
        <v>0.86585447428473317</v>
      </c>
      <c r="U73">
        <f t="shared" ca="1" si="10"/>
        <v>0.26572187429735106</v>
      </c>
      <c r="V73">
        <f t="shared" ca="1" si="11"/>
        <v>0.99878366712903954</v>
      </c>
      <c r="W73">
        <f t="shared" ca="1" si="11"/>
        <v>0.98663959440659088</v>
      </c>
      <c r="X73">
        <f t="shared" ca="1" si="11"/>
        <v>0.81353989538686555</v>
      </c>
      <c r="Y73">
        <f t="shared" ca="1" si="11"/>
        <v>0.61843012044551338</v>
      </c>
      <c r="Z73">
        <f t="shared" ca="1" si="11"/>
        <v>0.29196691814687359</v>
      </c>
      <c r="AA73">
        <f t="shared" ca="1" si="11"/>
        <v>0.42990333366440758</v>
      </c>
      <c r="AB73">
        <f t="shared" ca="1" si="11"/>
        <v>0.33257494922448472</v>
      </c>
      <c r="AC73">
        <f t="shared" ca="1" si="11"/>
        <v>0.15376450951524534</v>
      </c>
      <c r="AD73">
        <f t="shared" ca="1" si="11"/>
        <v>0.72110196899597956</v>
      </c>
      <c r="AE73">
        <f t="shared" ca="1" si="11"/>
        <v>4.9639524994297524E-2</v>
      </c>
    </row>
    <row r="74" spans="2:31" x14ac:dyDescent="0.25">
      <c r="B74">
        <f t="shared" ca="1" si="9"/>
        <v>7.380493967263968E-2</v>
      </c>
      <c r="C74">
        <f t="shared" ca="1" si="9"/>
        <v>0.45523495346091769</v>
      </c>
      <c r="D74">
        <f t="shared" ca="1" si="9"/>
        <v>0.5622893705277936</v>
      </c>
      <c r="E74">
        <f t="shared" ca="1" si="9"/>
        <v>0.17832715226255247</v>
      </c>
      <c r="F74">
        <f t="shared" ca="1" si="9"/>
        <v>0.29202392833237578</v>
      </c>
      <c r="G74">
        <f t="shared" ca="1" si="9"/>
        <v>0.76601982455231976</v>
      </c>
      <c r="H74">
        <f t="shared" ca="1" si="9"/>
        <v>0.77003917043320969</v>
      </c>
      <c r="I74">
        <f t="shared" ca="1" si="9"/>
        <v>0.3771060698676747</v>
      </c>
      <c r="J74">
        <f t="shared" ca="1" si="9"/>
        <v>0.78262557571223579</v>
      </c>
      <c r="K74">
        <f t="shared" ca="1" si="9"/>
        <v>0.27497925858626537</v>
      </c>
      <c r="L74">
        <f t="shared" ca="1" si="10"/>
        <v>0.54933954304638899</v>
      </c>
      <c r="M74">
        <f t="shared" ca="1" si="10"/>
        <v>0.94464290933133555</v>
      </c>
      <c r="N74">
        <f t="shared" ca="1" si="10"/>
        <v>0.80314971142544866</v>
      </c>
      <c r="O74">
        <f t="shared" ca="1" si="10"/>
        <v>0.42394784876401848</v>
      </c>
      <c r="P74">
        <f t="shared" ca="1" si="10"/>
        <v>0.21384916208621974</v>
      </c>
      <c r="Q74">
        <f t="shared" ca="1" si="10"/>
        <v>0.79248574708910358</v>
      </c>
      <c r="R74">
        <f t="shared" ca="1" si="10"/>
        <v>0.970530613862854</v>
      </c>
      <c r="S74">
        <f t="shared" ca="1" si="10"/>
        <v>0.87066074774604041</v>
      </c>
      <c r="T74">
        <f t="shared" ca="1" si="10"/>
        <v>7.7248684833290504E-2</v>
      </c>
      <c r="U74">
        <f t="shared" ca="1" si="10"/>
        <v>0.76324874469858806</v>
      </c>
      <c r="V74">
        <f t="shared" ca="1" si="11"/>
        <v>0.40979044106961598</v>
      </c>
      <c r="W74">
        <f t="shared" ca="1" si="11"/>
        <v>3.728728881387533E-2</v>
      </c>
      <c r="X74">
        <f t="shared" ca="1" si="11"/>
        <v>0.36888564914864208</v>
      </c>
      <c r="Y74">
        <f t="shared" ca="1" si="11"/>
        <v>0.7510597249413653</v>
      </c>
      <c r="Z74">
        <f t="shared" ca="1" si="11"/>
        <v>0.90261070489002559</v>
      </c>
      <c r="AA74">
        <f t="shared" ca="1" si="11"/>
        <v>0.68431842823591182</v>
      </c>
      <c r="AB74">
        <f t="shared" ca="1" si="11"/>
        <v>0.51771438666411118</v>
      </c>
      <c r="AC74">
        <f t="shared" ca="1" si="11"/>
        <v>0.83904962706309583</v>
      </c>
      <c r="AD74">
        <f t="shared" ca="1" si="11"/>
        <v>0.7595588761457146</v>
      </c>
      <c r="AE74">
        <f t="shared" ca="1" si="11"/>
        <v>0.15238246938969002</v>
      </c>
    </row>
    <row r="75" spans="2:31" x14ac:dyDescent="0.25">
      <c r="B75">
        <f t="shared" ca="1" si="9"/>
        <v>0.66774677277969552</v>
      </c>
      <c r="C75">
        <f t="shared" ca="1" si="9"/>
        <v>0.90402773849636286</v>
      </c>
      <c r="D75">
        <f t="shared" ca="1" si="9"/>
        <v>0.80966222388132536</v>
      </c>
      <c r="E75">
        <f t="shared" ca="1" si="9"/>
        <v>0.60845110836206917</v>
      </c>
      <c r="F75">
        <f t="shared" ca="1" si="9"/>
        <v>0.55008625640040343</v>
      </c>
      <c r="G75">
        <f t="shared" ca="1" si="9"/>
        <v>0.68550440477104169</v>
      </c>
      <c r="H75">
        <f t="shared" ca="1" si="9"/>
        <v>0.40805154031206303</v>
      </c>
      <c r="I75">
        <f t="shared" ca="1" si="9"/>
        <v>0.43897736732922432</v>
      </c>
      <c r="J75">
        <f t="shared" ca="1" si="9"/>
        <v>0.86989386522424694</v>
      </c>
      <c r="K75">
        <f t="shared" ca="1" si="9"/>
        <v>0.33435073484016131</v>
      </c>
      <c r="L75">
        <f t="shared" ca="1" si="10"/>
        <v>0.13482568208276552</v>
      </c>
      <c r="M75">
        <f t="shared" ca="1" si="10"/>
        <v>8.1552133049799691E-2</v>
      </c>
      <c r="N75">
        <f t="shared" ca="1" si="10"/>
        <v>0.27073314582354646</v>
      </c>
      <c r="O75">
        <f t="shared" ca="1" si="10"/>
        <v>0.53416753957293794</v>
      </c>
      <c r="P75">
        <f t="shared" ca="1" si="10"/>
        <v>0.35590294680170786</v>
      </c>
      <c r="Q75">
        <f t="shared" ca="1" si="10"/>
        <v>0.19775425882769593</v>
      </c>
      <c r="R75">
        <f t="shared" ca="1" si="10"/>
        <v>0.5179703112981191</v>
      </c>
      <c r="S75">
        <f t="shared" ca="1" si="10"/>
        <v>0.14818314258337217</v>
      </c>
      <c r="T75">
        <f t="shared" ca="1" si="10"/>
        <v>0.80887250342557615</v>
      </c>
      <c r="U75">
        <f t="shared" ca="1" si="10"/>
        <v>0.12184070313648565</v>
      </c>
      <c r="V75">
        <f t="shared" ca="1" si="11"/>
        <v>0.8970482144082208</v>
      </c>
      <c r="W75">
        <f t="shared" ca="1" si="11"/>
        <v>0.42701208850569272</v>
      </c>
      <c r="X75">
        <f t="shared" ca="1" si="11"/>
        <v>0.25508763721499905</v>
      </c>
      <c r="Y75">
        <f t="shared" ca="1" si="11"/>
        <v>0.71154095923401028</v>
      </c>
      <c r="Z75">
        <f t="shared" ca="1" si="11"/>
        <v>0.688982813762268</v>
      </c>
      <c r="AA75">
        <f t="shared" ca="1" si="11"/>
        <v>0.76310738782341536</v>
      </c>
      <c r="AB75">
        <f t="shared" ca="1" si="11"/>
        <v>1.6042335850506406E-2</v>
      </c>
      <c r="AC75">
        <f t="shared" ca="1" si="11"/>
        <v>0.17338404595620105</v>
      </c>
      <c r="AD75">
        <f t="shared" ca="1" si="11"/>
        <v>0.82598127044557135</v>
      </c>
      <c r="AE75">
        <f t="shared" ca="1" si="11"/>
        <v>0.80079570861118476</v>
      </c>
    </row>
    <row r="76" spans="2:31" x14ac:dyDescent="0.25">
      <c r="B76">
        <f t="shared" ca="1" si="9"/>
        <v>0.72585169216053469</v>
      </c>
      <c r="C76">
        <f t="shared" ca="1" si="9"/>
        <v>0.35011857496101828</v>
      </c>
      <c r="D76">
        <f t="shared" ca="1" si="9"/>
        <v>0.13167078623103157</v>
      </c>
      <c r="E76">
        <f t="shared" ca="1" si="9"/>
        <v>0.22919461804156716</v>
      </c>
      <c r="F76">
        <f t="shared" ca="1" si="9"/>
        <v>0.32695426816190221</v>
      </c>
      <c r="G76">
        <f t="shared" ca="1" si="9"/>
        <v>0.68527803963630607</v>
      </c>
      <c r="H76">
        <f t="shared" ca="1" si="9"/>
        <v>0.9078987833254899</v>
      </c>
      <c r="I76">
        <f t="shared" ca="1" si="9"/>
        <v>0.29403284510572503</v>
      </c>
      <c r="J76">
        <f t="shared" ca="1" si="9"/>
        <v>0.50352130188831135</v>
      </c>
      <c r="K76">
        <f t="shared" ca="1" si="9"/>
        <v>0.20591509971508892</v>
      </c>
      <c r="L76">
        <f t="shared" ca="1" si="10"/>
        <v>0.23836621404131098</v>
      </c>
      <c r="M76">
        <f t="shared" ca="1" si="10"/>
        <v>0.75399929123450171</v>
      </c>
      <c r="N76">
        <f t="shared" ca="1" si="10"/>
        <v>0.85546712883527487</v>
      </c>
      <c r="O76">
        <f t="shared" ca="1" si="10"/>
        <v>9.0585901652462608E-2</v>
      </c>
      <c r="P76">
        <f t="shared" ca="1" si="10"/>
        <v>0.13306987668278714</v>
      </c>
      <c r="Q76">
        <f t="shared" ca="1" si="10"/>
        <v>0.7251727668136323</v>
      </c>
      <c r="R76">
        <f t="shared" ca="1" si="10"/>
        <v>0.30694571283645389</v>
      </c>
      <c r="S76">
        <f t="shared" ca="1" si="10"/>
        <v>0.22951793286965039</v>
      </c>
      <c r="T76">
        <f t="shared" ca="1" si="10"/>
        <v>0.47612444668902043</v>
      </c>
      <c r="U76">
        <f t="shared" ca="1" si="10"/>
        <v>0.94158077562841758</v>
      </c>
      <c r="V76">
        <f t="shared" ca="1" si="11"/>
        <v>0.52558092391565303</v>
      </c>
      <c r="W76">
        <f t="shared" ca="1" si="11"/>
        <v>0.70036801282190364</v>
      </c>
      <c r="X76">
        <f t="shared" ca="1" si="11"/>
        <v>0.43778526025993503</v>
      </c>
      <c r="Y76">
        <f t="shared" ca="1" si="11"/>
        <v>0.39906592589962936</v>
      </c>
      <c r="Z76">
        <f t="shared" ca="1" si="11"/>
        <v>7.4858745435892438E-2</v>
      </c>
      <c r="AA76">
        <f t="shared" ca="1" si="11"/>
        <v>0.48313446000869931</v>
      </c>
      <c r="AB76">
        <f t="shared" ca="1" si="11"/>
        <v>0.59304264407494234</v>
      </c>
      <c r="AC76">
        <f t="shared" ca="1" si="11"/>
        <v>0.87062231093005549</v>
      </c>
      <c r="AD76">
        <f t="shared" ca="1" si="11"/>
        <v>0.13467664141237451</v>
      </c>
      <c r="AE76">
        <f t="shared" ca="1" si="11"/>
        <v>1.3432781757602319E-2</v>
      </c>
    </row>
    <row r="77" spans="2:31" x14ac:dyDescent="0.25">
      <c r="B77">
        <f t="shared" ca="1" si="9"/>
        <v>0.30392038547823619</v>
      </c>
      <c r="C77">
        <f t="shared" ca="1" si="9"/>
        <v>0.67855540101674761</v>
      </c>
      <c r="D77">
        <f t="shared" ca="1" si="9"/>
        <v>0.54042024522971355</v>
      </c>
      <c r="E77">
        <f t="shared" ca="1" si="9"/>
        <v>0.16437522586755215</v>
      </c>
      <c r="F77">
        <f t="shared" ca="1" si="9"/>
        <v>0.34435933695406451</v>
      </c>
      <c r="G77">
        <f t="shared" ca="1" si="9"/>
        <v>0.78893524410314164</v>
      </c>
      <c r="H77">
        <f t="shared" ca="1" si="9"/>
        <v>0.52373257389716965</v>
      </c>
      <c r="I77">
        <f t="shared" ca="1" si="9"/>
        <v>0.48043095464554497</v>
      </c>
      <c r="J77">
        <f t="shared" ca="1" si="9"/>
        <v>0.73091020302969611</v>
      </c>
      <c r="K77">
        <f t="shared" ca="1" si="9"/>
        <v>0.33413293790887177</v>
      </c>
      <c r="L77">
        <f t="shared" ca="1" si="10"/>
        <v>0.90053179981039699</v>
      </c>
      <c r="M77">
        <f t="shared" ca="1" si="10"/>
        <v>0.17836159299458409</v>
      </c>
      <c r="N77">
        <f t="shared" ca="1" si="10"/>
        <v>0.28387812184023975</v>
      </c>
      <c r="O77">
        <f t="shared" ca="1" si="10"/>
        <v>0.91641101223112109</v>
      </c>
      <c r="P77">
        <f t="shared" ca="1" si="10"/>
        <v>0.65204206129846565</v>
      </c>
      <c r="Q77">
        <f t="shared" ca="1" si="10"/>
        <v>0.48472056970382837</v>
      </c>
      <c r="R77">
        <f t="shared" ca="1" si="10"/>
        <v>0.55129552933201342</v>
      </c>
      <c r="S77">
        <f t="shared" ca="1" si="10"/>
        <v>0.95543630674364444</v>
      </c>
      <c r="T77">
        <f t="shared" ca="1" si="10"/>
        <v>0.63931820683298479</v>
      </c>
      <c r="U77">
        <f t="shared" ca="1" si="10"/>
        <v>0.77521922321625425</v>
      </c>
      <c r="V77">
        <f t="shared" ca="1" si="11"/>
        <v>0.9571900918667362</v>
      </c>
      <c r="W77">
        <f t="shared" ca="1" si="11"/>
        <v>0.41978880593543089</v>
      </c>
      <c r="X77">
        <f t="shared" ca="1" si="11"/>
        <v>0.94249144301048116</v>
      </c>
      <c r="Y77">
        <f t="shared" ca="1" si="11"/>
        <v>0.63809501725313211</v>
      </c>
      <c r="Z77">
        <f t="shared" ca="1" si="11"/>
        <v>0.64254421830946473</v>
      </c>
      <c r="AA77">
        <f t="shared" ca="1" si="11"/>
        <v>0.88926089168295586</v>
      </c>
      <c r="AB77">
        <f t="shared" ca="1" si="11"/>
        <v>0.28048853822336656</v>
      </c>
      <c r="AC77">
        <f t="shared" ca="1" si="11"/>
        <v>2.1068745934460509E-4</v>
      </c>
      <c r="AD77">
        <f t="shared" ca="1" si="11"/>
        <v>0.96423876221234694</v>
      </c>
      <c r="AE77">
        <f t="shared" ca="1" si="11"/>
        <v>0.76038620423197356</v>
      </c>
    </row>
    <row r="78" spans="2:31" x14ac:dyDescent="0.25">
      <c r="B78">
        <f t="shared" ca="1" si="9"/>
        <v>0.11256990726038407</v>
      </c>
      <c r="C78">
        <f t="shared" ca="1" si="9"/>
        <v>0.15486215689922211</v>
      </c>
      <c r="D78">
        <f t="shared" ca="1" si="9"/>
        <v>0.41767065829924643</v>
      </c>
      <c r="E78">
        <f t="shared" ca="1" si="9"/>
        <v>0.90838064796439255</v>
      </c>
      <c r="F78">
        <f t="shared" ca="1" si="9"/>
        <v>0.65183759837572186</v>
      </c>
      <c r="G78">
        <f t="shared" ca="1" si="9"/>
        <v>0.94852260570190161</v>
      </c>
      <c r="H78">
        <f t="shared" ca="1" si="9"/>
        <v>0.43628318863717563</v>
      </c>
      <c r="I78">
        <f t="shared" ca="1" si="9"/>
        <v>0.93057987538831455</v>
      </c>
      <c r="J78">
        <f t="shared" ca="1" si="9"/>
        <v>0.66965881813210348</v>
      </c>
      <c r="K78">
        <f t="shared" ca="1" si="9"/>
        <v>0.48543512186316384</v>
      </c>
      <c r="L78">
        <f t="shared" ca="1" si="10"/>
        <v>0.65647837370144213</v>
      </c>
      <c r="M78">
        <f t="shared" ca="1" si="10"/>
        <v>0.91919816224149287</v>
      </c>
      <c r="N78">
        <f t="shared" ca="1" si="10"/>
        <v>0.86872089106631112</v>
      </c>
      <c r="O78">
        <f t="shared" ca="1" si="10"/>
        <v>0.83429970409235987</v>
      </c>
      <c r="P78">
        <f t="shared" ca="1" si="10"/>
        <v>7.7550450331340226E-2</v>
      </c>
      <c r="Q78">
        <f t="shared" ca="1" si="10"/>
        <v>0.52518747820490086</v>
      </c>
      <c r="R78">
        <f t="shared" ca="1" si="10"/>
        <v>0.52706586503189135</v>
      </c>
      <c r="S78">
        <f t="shared" ca="1" si="10"/>
        <v>0.73631155064301312</v>
      </c>
      <c r="T78">
        <f t="shared" ca="1" si="10"/>
        <v>0.83306435032589787</v>
      </c>
      <c r="U78">
        <f t="shared" ca="1" si="10"/>
        <v>0.43474409299972772</v>
      </c>
      <c r="V78">
        <f t="shared" ca="1" si="11"/>
        <v>0.59436141096558393</v>
      </c>
      <c r="W78">
        <f t="shared" ca="1" si="11"/>
        <v>0.4389963378893153</v>
      </c>
      <c r="X78">
        <f t="shared" ca="1" si="11"/>
        <v>1.7536673387423818E-2</v>
      </c>
      <c r="Y78">
        <f t="shared" ca="1" si="11"/>
        <v>0.42570066283203212</v>
      </c>
      <c r="Z78">
        <f t="shared" ca="1" si="11"/>
        <v>0.22423524831105102</v>
      </c>
      <c r="AA78">
        <f t="shared" ca="1" si="11"/>
        <v>0.4940446907899716</v>
      </c>
      <c r="AB78">
        <f t="shared" ca="1" si="11"/>
        <v>0.89484601544555442</v>
      </c>
      <c r="AC78">
        <f t="shared" ca="1" si="11"/>
        <v>0.95689680470577798</v>
      </c>
      <c r="AD78">
        <f t="shared" ca="1" si="11"/>
        <v>0.55724931980497971</v>
      </c>
      <c r="AE78">
        <f t="shared" ca="1" si="11"/>
        <v>3.4451269964342224E-2</v>
      </c>
    </row>
    <row r="79" spans="2:31" x14ac:dyDescent="0.25">
      <c r="B79">
        <f t="shared" ca="1" si="9"/>
        <v>0.94489594993075698</v>
      </c>
      <c r="C79">
        <f t="shared" ca="1" si="9"/>
        <v>0.602355520715806</v>
      </c>
      <c r="D79">
        <f t="shared" ca="1" si="9"/>
        <v>3.2521232921363996E-2</v>
      </c>
      <c r="E79">
        <f t="shared" ca="1" si="9"/>
        <v>0.60755739682648624</v>
      </c>
      <c r="F79">
        <f t="shared" ca="1" si="9"/>
        <v>0.9595149404741703</v>
      </c>
      <c r="G79">
        <f t="shared" ca="1" si="9"/>
        <v>0.38242013928728991</v>
      </c>
      <c r="H79">
        <f t="shared" ca="1" si="9"/>
        <v>0.43663283709798262</v>
      </c>
      <c r="I79">
        <f t="shared" ca="1" si="9"/>
        <v>0.23767694795205152</v>
      </c>
      <c r="J79">
        <f t="shared" ca="1" si="9"/>
        <v>0.85561820078891682</v>
      </c>
      <c r="K79">
        <f t="shared" ca="1" si="9"/>
        <v>0.99477082692198238</v>
      </c>
      <c r="L79">
        <f t="shared" ca="1" si="10"/>
        <v>0.87992907482200611</v>
      </c>
      <c r="M79">
        <f t="shared" ca="1" si="10"/>
        <v>0.54889202749972732</v>
      </c>
      <c r="N79">
        <f t="shared" ca="1" si="10"/>
        <v>0.59223475868317887</v>
      </c>
      <c r="O79">
        <f t="shared" ca="1" si="10"/>
        <v>0.80097555317775004</v>
      </c>
      <c r="P79">
        <f t="shared" ca="1" si="10"/>
        <v>0.893248105951856</v>
      </c>
      <c r="Q79">
        <f t="shared" ca="1" si="10"/>
        <v>0.7649609939014308</v>
      </c>
      <c r="R79">
        <f t="shared" ca="1" si="10"/>
        <v>0.61761059301434695</v>
      </c>
      <c r="S79">
        <f t="shared" ca="1" si="10"/>
        <v>0.75597253676743859</v>
      </c>
      <c r="T79">
        <f t="shared" ca="1" si="10"/>
        <v>0.27803122345349429</v>
      </c>
      <c r="U79">
        <f t="shared" ca="1" si="10"/>
        <v>0.89309303576249399</v>
      </c>
      <c r="V79">
        <f t="shared" ca="1" si="11"/>
        <v>0.14842498381384406</v>
      </c>
      <c r="W79">
        <f t="shared" ca="1" si="11"/>
        <v>0.39404715385233824</v>
      </c>
      <c r="X79">
        <f t="shared" ca="1" si="11"/>
        <v>0.21567892476874578</v>
      </c>
      <c r="Y79">
        <f t="shared" ca="1" si="11"/>
        <v>0.10324858486149768</v>
      </c>
      <c r="Z79">
        <f t="shared" ca="1" si="11"/>
        <v>0.58730189609865202</v>
      </c>
      <c r="AA79">
        <f t="shared" ca="1" si="11"/>
        <v>0.32475063383526104</v>
      </c>
      <c r="AB79">
        <f t="shared" ca="1" si="11"/>
        <v>0.66908801788349814</v>
      </c>
      <c r="AC79">
        <f t="shared" ca="1" si="11"/>
        <v>0.41802848600121001</v>
      </c>
      <c r="AD79">
        <f t="shared" ca="1" si="11"/>
        <v>0.43419271983362195</v>
      </c>
      <c r="AE79">
        <f t="shared" ca="1" si="11"/>
        <v>0.52318733995721756</v>
      </c>
    </row>
    <row r="80" spans="2:31" x14ac:dyDescent="0.25">
      <c r="B80">
        <f t="shared" ref="B80:K89" ca="1" si="12">RAND()</f>
        <v>0.25784664090621701</v>
      </c>
      <c r="C80">
        <f t="shared" ca="1" si="12"/>
        <v>0.27635134096740721</v>
      </c>
      <c r="D80">
        <f t="shared" ca="1" si="12"/>
        <v>0.48906068876295361</v>
      </c>
      <c r="E80">
        <f t="shared" ca="1" si="12"/>
        <v>0.80972179347202555</v>
      </c>
      <c r="F80">
        <f t="shared" ca="1" si="12"/>
        <v>0.93326528813699949</v>
      </c>
      <c r="G80">
        <f t="shared" ca="1" si="12"/>
        <v>9.0186532765312799E-2</v>
      </c>
      <c r="H80">
        <f t="shared" ca="1" si="12"/>
        <v>8.7453300023700775E-2</v>
      </c>
      <c r="I80">
        <f t="shared" ca="1" si="12"/>
        <v>0.2701228109459346</v>
      </c>
      <c r="J80">
        <f t="shared" ca="1" si="12"/>
        <v>0.49435483105701516</v>
      </c>
      <c r="K80">
        <f t="shared" ca="1" si="12"/>
        <v>0.69395000792496253</v>
      </c>
      <c r="L80">
        <f t="shared" ref="L80:U89" ca="1" si="13">RAND()</f>
        <v>0.73001554047530037</v>
      </c>
      <c r="M80">
        <f t="shared" ca="1" si="13"/>
        <v>0.60762841752779506</v>
      </c>
      <c r="N80">
        <f t="shared" ca="1" si="13"/>
        <v>0.73163591298416941</v>
      </c>
      <c r="O80">
        <f t="shared" ca="1" si="13"/>
        <v>9.698811820720743E-2</v>
      </c>
      <c r="P80">
        <f t="shared" ca="1" si="13"/>
        <v>0.19222947369088761</v>
      </c>
      <c r="Q80">
        <f t="shared" ca="1" si="13"/>
        <v>0.52295905737437032</v>
      </c>
      <c r="R80">
        <f t="shared" ca="1" si="13"/>
        <v>0.82062026596653848</v>
      </c>
      <c r="S80">
        <f t="shared" ca="1" si="13"/>
        <v>0.67565515663027864</v>
      </c>
      <c r="T80">
        <f t="shared" ca="1" si="13"/>
        <v>4.8922139105654239E-2</v>
      </c>
      <c r="U80">
        <f t="shared" ca="1" si="13"/>
        <v>0.62721083343234962</v>
      </c>
      <c r="V80">
        <f t="shared" ref="V80:AE89" ca="1" si="14">RAND()</f>
        <v>0.87602238914911235</v>
      </c>
      <c r="W80">
        <f t="shared" ca="1" si="14"/>
        <v>0.3374060376121728</v>
      </c>
      <c r="X80">
        <f t="shared" ca="1" si="14"/>
        <v>0.33429651553178008</v>
      </c>
      <c r="Y80">
        <f t="shared" ca="1" si="14"/>
        <v>0.63721850824921411</v>
      </c>
      <c r="Z80">
        <f t="shared" ca="1" si="14"/>
        <v>0.96807106114532626</v>
      </c>
      <c r="AA80">
        <f t="shared" ca="1" si="14"/>
        <v>0.89876354180441353</v>
      </c>
      <c r="AB80">
        <f t="shared" ca="1" si="14"/>
        <v>0.91138249022928464</v>
      </c>
      <c r="AC80">
        <f t="shared" ca="1" si="14"/>
        <v>0.2565624738305905</v>
      </c>
      <c r="AD80">
        <f t="shared" ca="1" si="14"/>
        <v>0.75542666077526022</v>
      </c>
      <c r="AE80">
        <f t="shared" ca="1" si="14"/>
        <v>0.93478709903887336</v>
      </c>
    </row>
    <row r="81" spans="2:31" x14ac:dyDescent="0.25">
      <c r="B81">
        <f t="shared" ca="1" si="12"/>
        <v>0.30788345994288147</v>
      </c>
      <c r="C81">
        <f t="shared" ca="1" si="12"/>
        <v>0.90042730439465868</v>
      </c>
      <c r="D81">
        <f t="shared" ca="1" si="12"/>
        <v>0.3355757153349348</v>
      </c>
      <c r="E81">
        <f t="shared" ca="1" si="12"/>
        <v>0.69688669674323744</v>
      </c>
      <c r="F81">
        <f t="shared" ca="1" si="12"/>
        <v>0.68501023925229032</v>
      </c>
      <c r="G81">
        <f t="shared" ca="1" si="12"/>
        <v>0.17141570952441221</v>
      </c>
      <c r="H81">
        <f t="shared" ca="1" si="12"/>
        <v>0.76794217378164387</v>
      </c>
      <c r="I81">
        <f t="shared" ca="1" si="12"/>
        <v>0.98529239539494773</v>
      </c>
      <c r="J81">
        <f t="shared" ca="1" si="12"/>
        <v>0.26430851903017971</v>
      </c>
      <c r="K81">
        <f t="shared" ca="1" si="12"/>
        <v>0.3866259017940159</v>
      </c>
      <c r="L81">
        <f t="shared" ca="1" si="13"/>
        <v>0.65046077781303269</v>
      </c>
      <c r="M81">
        <f t="shared" ca="1" si="13"/>
        <v>0.18587100435574921</v>
      </c>
      <c r="N81">
        <f t="shared" ca="1" si="13"/>
        <v>0.82068776540111554</v>
      </c>
      <c r="O81">
        <f t="shared" ca="1" si="13"/>
        <v>4.0892919332593536E-2</v>
      </c>
      <c r="P81">
        <f t="shared" ca="1" si="13"/>
        <v>0.4601190882720021</v>
      </c>
      <c r="Q81">
        <f t="shared" ca="1" si="13"/>
        <v>0.28553597312781509</v>
      </c>
      <c r="R81">
        <f t="shared" ca="1" si="13"/>
        <v>0.54710052020905486</v>
      </c>
      <c r="S81">
        <f t="shared" ca="1" si="13"/>
        <v>0.48857914403016078</v>
      </c>
      <c r="T81">
        <f t="shared" ca="1" si="13"/>
        <v>0.67093750658222484</v>
      </c>
      <c r="U81">
        <f t="shared" ca="1" si="13"/>
        <v>8.0995785613133309E-2</v>
      </c>
      <c r="V81">
        <f t="shared" ca="1" si="14"/>
        <v>7.4419068199329308E-2</v>
      </c>
      <c r="W81">
        <f t="shared" ca="1" si="14"/>
        <v>0.22267214052216672</v>
      </c>
      <c r="X81">
        <f t="shared" ca="1" si="14"/>
        <v>4.8977837810866731E-2</v>
      </c>
      <c r="Y81">
        <f t="shared" ca="1" si="14"/>
        <v>0.66172870897442326</v>
      </c>
      <c r="Z81">
        <f t="shared" ca="1" si="14"/>
        <v>0.59061708601048513</v>
      </c>
      <c r="AA81">
        <f t="shared" ca="1" si="14"/>
        <v>7.4980072302821554E-2</v>
      </c>
      <c r="AB81">
        <f t="shared" ca="1" si="14"/>
        <v>0.84745582456697921</v>
      </c>
      <c r="AC81">
        <f t="shared" ca="1" si="14"/>
        <v>0.59114511035786244</v>
      </c>
      <c r="AD81">
        <f t="shared" ca="1" si="14"/>
        <v>0.54733528338360227</v>
      </c>
      <c r="AE81">
        <f t="shared" ca="1" si="14"/>
        <v>0.95625048450090455</v>
      </c>
    </row>
    <row r="82" spans="2:31" x14ac:dyDescent="0.25">
      <c r="B82">
        <f t="shared" ca="1" si="12"/>
        <v>0.7631346017192242</v>
      </c>
      <c r="C82">
        <f t="shared" ca="1" si="12"/>
        <v>9.4853050361645375E-2</v>
      </c>
      <c r="D82">
        <f t="shared" ca="1" si="12"/>
        <v>0.13256119805013356</v>
      </c>
      <c r="E82">
        <f t="shared" ca="1" si="12"/>
        <v>0.88584881724855413</v>
      </c>
      <c r="F82">
        <f t="shared" ca="1" si="12"/>
        <v>0.13457636919022997</v>
      </c>
      <c r="G82">
        <f t="shared" ca="1" si="12"/>
        <v>0.1771635525271551</v>
      </c>
      <c r="H82">
        <f t="shared" ca="1" si="12"/>
        <v>0.1738077422413733</v>
      </c>
      <c r="I82">
        <f t="shared" ca="1" si="12"/>
        <v>0.62701990436230948</v>
      </c>
      <c r="J82">
        <f t="shared" ca="1" si="12"/>
        <v>3.7207585063065096E-2</v>
      </c>
      <c r="K82">
        <f t="shared" ca="1" si="12"/>
        <v>0.43242295902505479</v>
      </c>
      <c r="L82">
        <f t="shared" ca="1" si="13"/>
        <v>0.66797893248742746</v>
      </c>
      <c r="M82">
        <f t="shared" ca="1" si="13"/>
        <v>0.80434341227293427</v>
      </c>
      <c r="N82">
        <f t="shared" ca="1" si="13"/>
        <v>0.87044018087896069</v>
      </c>
      <c r="O82">
        <f t="shared" ca="1" si="13"/>
        <v>6.0651574501667749E-2</v>
      </c>
      <c r="P82">
        <f t="shared" ca="1" si="13"/>
        <v>7.380606094842701E-2</v>
      </c>
      <c r="Q82">
        <f t="shared" ca="1" si="13"/>
        <v>0.64788336005100788</v>
      </c>
      <c r="R82">
        <f t="shared" ca="1" si="13"/>
        <v>0.88009739907952866</v>
      </c>
      <c r="S82">
        <f t="shared" ca="1" si="13"/>
        <v>0.97033588946126459</v>
      </c>
      <c r="T82">
        <f t="shared" ca="1" si="13"/>
        <v>0.49860085621519817</v>
      </c>
      <c r="U82">
        <f t="shared" ca="1" si="13"/>
        <v>2.8030472849629895E-2</v>
      </c>
      <c r="V82">
        <f t="shared" ca="1" si="14"/>
        <v>0.6622356891836727</v>
      </c>
      <c r="W82">
        <f t="shared" ca="1" si="14"/>
        <v>0.68673769562052578</v>
      </c>
      <c r="X82">
        <f t="shared" ca="1" si="14"/>
        <v>0.29146476027854806</v>
      </c>
      <c r="Y82">
        <f t="shared" ca="1" si="14"/>
        <v>0.58263722001428353</v>
      </c>
      <c r="Z82">
        <f t="shared" ca="1" si="14"/>
        <v>8.0817951552809575E-3</v>
      </c>
      <c r="AA82">
        <f t="shared" ca="1" si="14"/>
        <v>0.9111899760508253</v>
      </c>
      <c r="AB82">
        <f t="shared" ca="1" si="14"/>
        <v>0.92920271489421147</v>
      </c>
      <c r="AC82">
        <f t="shared" ca="1" si="14"/>
        <v>0.67220424353068875</v>
      </c>
      <c r="AD82">
        <f t="shared" ca="1" si="14"/>
        <v>0.57463200053391006</v>
      </c>
      <c r="AE82">
        <f t="shared" ca="1" si="14"/>
        <v>0.44479821861323021</v>
      </c>
    </row>
    <row r="83" spans="2:31" x14ac:dyDescent="0.25">
      <c r="B83">
        <f t="shared" ca="1" si="12"/>
        <v>0.91612192966282591</v>
      </c>
      <c r="C83">
        <f t="shared" ca="1" si="12"/>
        <v>8.6417350059022791E-2</v>
      </c>
      <c r="D83">
        <f t="shared" ca="1" si="12"/>
        <v>6.2302727863767338E-2</v>
      </c>
      <c r="E83">
        <f t="shared" ca="1" si="12"/>
        <v>0.64004184662741714</v>
      </c>
      <c r="F83">
        <f t="shared" ca="1" si="12"/>
        <v>0.45600536756405941</v>
      </c>
      <c r="G83">
        <f t="shared" ca="1" si="12"/>
        <v>0.56422407884813808</v>
      </c>
      <c r="H83">
        <f t="shared" ca="1" si="12"/>
        <v>0.7455811930637255</v>
      </c>
      <c r="I83">
        <f t="shared" ca="1" si="12"/>
        <v>0.61241566583780305</v>
      </c>
      <c r="J83">
        <f t="shared" ca="1" si="12"/>
        <v>0.87042063829201077</v>
      </c>
      <c r="K83">
        <f t="shared" ca="1" si="12"/>
        <v>0.24291407123900743</v>
      </c>
      <c r="L83">
        <f t="shared" ca="1" si="13"/>
        <v>0.37471047623167081</v>
      </c>
      <c r="M83">
        <f t="shared" ca="1" si="13"/>
        <v>2.3028549381552965E-2</v>
      </c>
      <c r="N83">
        <f t="shared" ca="1" si="13"/>
        <v>0.26146132792479193</v>
      </c>
      <c r="O83">
        <f t="shared" ca="1" si="13"/>
        <v>0.94654822669055338</v>
      </c>
      <c r="P83">
        <f t="shared" ca="1" si="13"/>
        <v>0.64756493444931174</v>
      </c>
      <c r="Q83">
        <f t="shared" ca="1" si="13"/>
        <v>0.86482397290850721</v>
      </c>
      <c r="R83">
        <f t="shared" ca="1" si="13"/>
        <v>0.12062452876213303</v>
      </c>
      <c r="S83">
        <f t="shared" ca="1" si="13"/>
        <v>0.97820072268900948</v>
      </c>
      <c r="T83">
        <f t="shared" ca="1" si="13"/>
        <v>0.16024507420045708</v>
      </c>
      <c r="U83">
        <f t="shared" ca="1" si="13"/>
        <v>0.97331727095756038</v>
      </c>
      <c r="V83">
        <f t="shared" ca="1" si="14"/>
        <v>4.4879542844003417E-2</v>
      </c>
      <c r="W83">
        <f t="shared" ca="1" si="14"/>
        <v>0.69349695067130068</v>
      </c>
      <c r="X83">
        <f t="shared" ca="1" si="14"/>
        <v>7.1324933301157856E-2</v>
      </c>
      <c r="Y83">
        <f t="shared" ca="1" si="14"/>
        <v>0.43700845106743724</v>
      </c>
      <c r="Z83">
        <f t="shared" ca="1" si="14"/>
        <v>0.59812907865299536</v>
      </c>
      <c r="AA83">
        <f t="shared" ca="1" si="14"/>
        <v>0.74650104898469127</v>
      </c>
      <c r="AB83">
        <f t="shared" ca="1" si="14"/>
        <v>0.96726760758059105</v>
      </c>
      <c r="AC83">
        <f t="shared" ca="1" si="14"/>
        <v>0.15556012021256294</v>
      </c>
      <c r="AD83">
        <f t="shared" ca="1" si="14"/>
        <v>0.90051361705734778</v>
      </c>
      <c r="AE83">
        <f t="shared" ca="1" si="14"/>
        <v>5.1388777784040052E-2</v>
      </c>
    </row>
    <row r="84" spans="2:31" x14ac:dyDescent="0.25">
      <c r="B84">
        <f t="shared" ca="1" si="12"/>
        <v>0.73320843720372508</v>
      </c>
      <c r="C84">
        <f t="shared" ca="1" si="12"/>
        <v>0.93946867747044127</v>
      </c>
      <c r="D84">
        <f t="shared" ca="1" si="12"/>
        <v>0.88776378593600147</v>
      </c>
      <c r="E84">
        <f t="shared" ca="1" si="12"/>
        <v>0.12765262567823399</v>
      </c>
      <c r="F84">
        <f t="shared" ca="1" si="12"/>
        <v>0.56480158085996113</v>
      </c>
      <c r="G84">
        <f t="shared" ca="1" si="12"/>
        <v>0.52910635114355564</v>
      </c>
      <c r="H84">
        <f t="shared" ca="1" si="12"/>
        <v>0.60058219930263146</v>
      </c>
      <c r="I84">
        <f t="shared" ca="1" si="12"/>
        <v>0.68876787040009191</v>
      </c>
      <c r="J84">
        <f t="shared" ca="1" si="12"/>
        <v>0.71891634669284188</v>
      </c>
      <c r="K84">
        <f t="shared" ca="1" si="12"/>
        <v>0.24289864467433997</v>
      </c>
      <c r="L84">
        <f t="shared" ca="1" si="13"/>
        <v>0.77650255286067349</v>
      </c>
      <c r="M84">
        <f t="shared" ca="1" si="13"/>
        <v>0.46935802622470835</v>
      </c>
      <c r="N84">
        <f t="shared" ca="1" si="13"/>
        <v>0.54844293157786628</v>
      </c>
      <c r="O84">
        <f t="shared" ca="1" si="13"/>
        <v>0.32169199836387108</v>
      </c>
      <c r="P84">
        <f t="shared" ca="1" si="13"/>
        <v>0.44232872059855044</v>
      </c>
      <c r="Q84">
        <f t="shared" ca="1" si="13"/>
        <v>0.72764799936061486</v>
      </c>
      <c r="R84">
        <f t="shared" ca="1" si="13"/>
        <v>0.98253908166168014</v>
      </c>
      <c r="S84">
        <f t="shared" ca="1" si="13"/>
        <v>0.8701528573548174</v>
      </c>
      <c r="T84">
        <f t="shared" ca="1" si="13"/>
        <v>0.8806291442681351</v>
      </c>
      <c r="U84">
        <f t="shared" ca="1" si="13"/>
        <v>0.69765495388904064</v>
      </c>
      <c r="V84">
        <f t="shared" ca="1" si="14"/>
        <v>0.53248002524731586</v>
      </c>
      <c r="W84">
        <f t="shared" ca="1" si="14"/>
        <v>0.56076989644896114</v>
      </c>
      <c r="X84">
        <f t="shared" ca="1" si="14"/>
        <v>0.31263103990392516</v>
      </c>
      <c r="Y84">
        <f t="shared" ca="1" si="14"/>
        <v>0.96253958904794867</v>
      </c>
      <c r="Z84">
        <f t="shared" ca="1" si="14"/>
        <v>8.8458528926692592E-2</v>
      </c>
      <c r="AA84">
        <f t="shared" ca="1" si="14"/>
        <v>0.25943153767731664</v>
      </c>
      <c r="AB84">
        <f t="shared" ca="1" si="14"/>
        <v>0.76734020003438319</v>
      </c>
      <c r="AC84">
        <f t="shared" ca="1" si="14"/>
        <v>0.58492577265044643</v>
      </c>
      <c r="AD84">
        <f t="shared" ca="1" si="14"/>
        <v>0.23687746652811836</v>
      </c>
      <c r="AE84">
        <f t="shared" ca="1" si="14"/>
        <v>0.2076189339646195</v>
      </c>
    </row>
    <row r="85" spans="2:31" x14ac:dyDescent="0.25">
      <c r="B85">
        <f t="shared" ca="1" si="12"/>
        <v>0.668668800726399</v>
      </c>
      <c r="C85">
        <f t="shared" ca="1" si="12"/>
        <v>6.9693243233960533E-2</v>
      </c>
      <c r="D85">
        <f t="shared" ca="1" si="12"/>
        <v>0.26533533919593055</v>
      </c>
      <c r="E85">
        <f t="shared" ca="1" si="12"/>
        <v>0.4106561458445368</v>
      </c>
      <c r="F85">
        <f t="shared" ca="1" si="12"/>
        <v>0.98841251696831733</v>
      </c>
      <c r="G85">
        <f t="shared" ca="1" si="12"/>
        <v>0.55877986819233971</v>
      </c>
      <c r="H85">
        <f t="shared" ca="1" si="12"/>
        <v>0.98160548344040244</v>
      </c>
      <c r="I85">
        <f t="shared" ca="1" si="12"/>
        <v>0.9233041725367519</v>
      </c>
      <c r="J85">
        <f t="shared" ca="1" si="12"/>
        <v>0.92380734926917185</v>
      </c>
      <c r="K85">
        <f t="shared" ca="1" si="12"/>
        <v>0.7422576601516413</v>
      </c>
      <c r="L85">
        <f t="shared" ca="1" si="13"/>
        <v>0.88774370539254166</v>
      </c>
      <c r="M85">
        <f t="shared" ca="1" si="13"/>
        <v>9.9956869637042312E-2</v>
      </c>
      <c r="N85">
        <f t="shared" ca="1" si="13"/>
        <v>0.40697369207510814</v>
      </c>
      <c r="O85">
        <f t="shared" ca="1" si="13"/>
        <v>0.61431581780797018</v>
      </c>
      <c r="P85">
        <f t="shared" ca="1" si="13"/>
        <v>0.83814305964950697</v>
      </c>
      <c r="Q85">
        <f t="shared" ca="1" si="13"/>
        <v>1.7271847679426688E-2</v>
      </c>
      <c r="R85">
        <f t="shared" ca="1" si="13"/>
        <v>0.34424253587696563</v>
      </c>
      <c r="S85">
        <f t="shared" ca="1" si="13"/>
        <v>0.19816036203399623</v>
      </c>
      <c r="T85">
        <f t="shared" ca="1" si="13"/>
        <v>0.68628315175257448</v>
      </c>
      <c r="U85">
        <f t="shared" ca="1" si="13"/>
        <v>0.86289328542426968</v>
      </c>
      <c r="V85">
        <f t="shared" ca="1" si="14"/>
        <v>0.83877930620969599</v>
      </c>
      <c r="W85">
        <f t="shared" ca="1" si="14"/>
        <v>0.21104036781450053</v>
      </c>
      <c r="X85">
        <f t="shared" ca="1" si="14"/>
        <v>0.2113837402879355</v>
      </c>
      <c r="Y85">
        <f t="shared" ca="1" si="14"/>
        <v>0.64922106269629243</v>
      </c>
      <c r="Z85">
        <f t="shared" ca="1" si="14"/>
        <v>0.97601444802593385</v>
      </c>
      <c r="AA85">
        <f t="shared" ca="1" si="14"/>
        <v>0.69868289252092719</v>
      </c>
      <c r="AB85">
        <f t="shared" ca="1" si="14"/>
        <v>0.97876869523393961</v>
      </c>
      <c r="AC85">
        <f t="shared" ca="1" si="14"/>
        <v>0.40604494875218755</v>
      </c>
      <c r="AD85">
        <f t="shared" ca="1" si="14"/>
        <v>0.58224159636989636</v>
      </c>
      <c r="AE85">
        <f t="shared" ca="1" si="14"/>
        <v>0.44989012469161693</v>
      </c>
    </row>
    <row r="86" spans="2:31" x14ac:dyDescent="0.25">
      <c r="B86">
        <f t="shared" ca="1" si="12"/>
        <v>0.92212998300831805</v>
      </c>
      <c r="C86">
        <f t="shared" ca="1" si="12"/>
        <v>6.8802647691987406E-2</v>
      </c>
      <c r="D86">
        <f t="shared" ca="1" si="12"/>
        <v>0.48435571486077711</v>
      </c>
      <c r="E86">
        <f t="shared" ca="1" si="12"/>
        <v>0.81603431714844321</v>
      </c>
      <c r="F86">
        <f t="shared" ca="1" si="12"/>
        <v>0.58717082856299241</v>
      </c>
      <c r="G86">
        <f t="shared" ca="1" si="12"/>
        <v>0.49072149921887415</v>
      </c>
      <c r="H86">
        <f t="shared" ca="1" si="12"/>
        <v>2.9862477802588216E-2</v>
      </c>
      <c r="I86">
        <f t="shared" ca="1" si="12"/>
        <v>0.58240693773320462</v>
      </c>
      <c r="J86">
        <f t="shared" ca="1" si="12"/>
        <v>0.91277579471924786</v>
      </c>
      <c r="K86">
        <f t="shared" ca="1" si="12"/>
        <v>0.27397428457333461</v>
      </c>
      <c r="L86">
        <f t="shared" ca="1" si="13"/>
        <v>0.83617377530644266</v>
      </c>
      <c r="M86">
        <f t="shared" ca="1" si="13"/>
        <v>0.54002900384638086</v>
      </c>
      <c r="N86">
        <f t="shared" ca="1" si="13"/>
        <v>0.33370621138416112</v>
      </c>
      <c r="O86">
        <f t="shared" ca="1" si="13"/>
        <v>0.96243991235224358</v>
      </c>
      <c r="P86">
        <f t="shared" ca="1" si="13"/>
        <v>9.6298860901369743E-2</v>
      </c>
      <c r="Q86">
        <f t="shared" ca="1" si="13"/>
        <v>0.82760258342947779</v>
      </c>
      <c r="R86">
        <f t="shared" ca="1" si="13"/>
        <v>0.68736546946170751</v>
      </c>
      <c r="S86">
        <f t="shared" ca="1" si="13"/>
        <v>0.85841320012925992</v>
      </c>
      <c r="T86">
        <f t="shared" ca="1" si="13"/>
        <v>0.42201884596274608</v>
      </c>
      <c r="U86">
        <f t="shared" ca="1" si="13"/>
        <v>0.70656864798350094</v>
      </c>
      <c r="V86">
        <f t="shared" ca="1" si="14"/>
        <v>0.10278945541675832</v>
      </c>
      <c r="W86">
        <f t="shared" ca="1" si="14"/>
        <v>0.13877318627995283</v>
      </c>
      <c r="X86">
        <f t="shared" ca="1" si="14"/>
        <v>0.93228056676369819</v>
      </c>
      <c r="Y86">
        <f t="shared" ca="1" si="14"/>
        <v>0.22988707398093511</v>
      </c>
      <c r="Z86">
        <f t="shared" ca="1" si="14"/>
        <v>0.33744206904327267</v>
      </c>
      <c r="AA86">
        <f t="shared" ca="1" si="14"/>
        <v>0.77111558039599259</v>
      </c>
      <c r="AB86">
        <f t="shared" ca="1" si="14"/>
        <v>0.42913754083905875</v>
      </c>
      <c r="AC86">
        <f t="shared" ca="1" si="14"/>
        <v>0.95980224117104562</v>
      </c>
      <c r="AD86">
        <f t="shared" ca="1" si="14"/>
        <v>0.82697774923543133</v>
      </c>
      <c r="AE86">
        <f t="shared" ca="1" si="14"/>
        <v>0.56558554635467218</v>
      </c>
    </row>
    <row r="87" spans="2:31" x14ac:dyDescent="0.25">
      <c r="B87">
        <f t="shared" ca="1" si="12"/>
        <v>0.55608942659060734</v>
      </c>
      <c r="C87">
        <f t="shared" ca="1" si="12"/>
        <v>0.32586750457454339</v>
      </c>
      <c r="D87">
        <f t="shared" ca="1" si="12"/>
        <v>0.32859327364877045</v>
      </c>
      <c r="E87">
        <f t="shared" ca="1" si="12"/>
        <v>0.78720265413640655</v>
      </c>
      <c r="F87">
        <f t="shared" ca="1" si="12"/>
        <v>0.56374868910030917</v>
      </c>
      <c r="G87">
        <f t="shared" ca="1" si="12"/>
        <v>6.6729703868149914E-2</v>
      </c>
      <c r="H87">
        <f t="shared" ca="1" si="12"/>
        <v>4.9369249842568796E-2</v>
      </c>
      <c r="I87">
        <f t="shared" ca="1" si="12"/>
        <v>9.7529583774548678E-2</v>
      </c>
      <c r="J87">
        <f t="shared" ca="1" si="12"/>
        <v>0.10853133108479529</v>
      </c>
      <c r="K87">
        <f t="shared" ca="1" si="12"/>
        <v>0.74329469548224059</v>
      </c>
      <c r="L87">
        <f t="shared" ca="1" si="13"/>
        <v>0.21917645531977215</v>
      </c>
      <c r="M87">
        <f t="shared" ca="1" si="13"/>
        <v>0.97780346700492005</v>
      </c>
      <c r="N87">
        <f t="shared" ca="1" si="13"/>
        <v>0.1515901106269224</v>
      </c>
      <c r="O87">
        <f t="shared" ca="1" si="13"/>
        <v>0.69106407322173169</v>
      </c>
      <c r="P87">
        <f t="shared" ca="1" si="13"/>
        <v>0.93854798259578676</v>
      </c>
      <c r="Q87">
        <f t="shared" ca="1" si="13"/>
        <v>0.90049152031184154</v>
      </c>
      <c r="R87">
        <f t="shared" ca="1" si="13"/>
        <v>0.26195796400777027</v>
      </c>
      <c r="S87">
        <f t="shared" ca="1" si="13"/>
        <v>0.81020778240138558</v>
      </c>
      <c r="T87">
        <f t="shared" ca="1" si="13"/>
        <v>0.532593308296752</v>
      </c>
      <c r="U87">
        <f t="shared" ca="1" si="13"/>
        <v>0.53327779923717511</v>
      </c>
      <c r="V87">
        <f t="shared" ca="1" si="14"/>
        <v>0.8031078251501107</v>
      </c>
      <c r="W87">
        <f t="shared" ca="1" si="14"/>
        <v>0.61211605547552694</v>
      </c>
      <c r="X87">
        <f t="shared" ca="1" si="14"/>
        <v>3.5271437639290859E-2</v>
      </c>
      <c r="Y87">
        <f t="shared" ca="1" si="14"/>
        <v>0.62089644073288253</v>
      </c>
      <c r="Z87">
        <f t="shared" ca="1" si="14"/>
        <v>4.2399915430275215E-2</v>
      </c>
      <c r="AA87">
        <f t="shared" ca="1" si="14"/>
        <v>0.55878536533096734</v>
      </c>
      <c r="AB87">
        <f t="shared" ca="1" si="14"/>
        <v>0.18504708872470532</v>
      </c>
      <c r="AC87">
        <f t="shared" ca="1" si="14"/>
        <v>0.21626857958341561</v>
      </c>
      <c r="AD87">
        <f t="shared" ca="1" si="14"/>
        <v>0.29813714912733769</v>
      </c>
      <c r="AE87">
        <f t="shared" ca="1" si="14"/>
        <v>0.88444015987670577</v>
      </c>
    </row>
    <row r="88" spans="2:31" x14ac:dyDescent="0.25">
      <c r="B88">
        <f t="shared" ca="1" si="12"/>
        <v>0.78277905642601331</v>
      </c>
      <c r="C88">
        <f t="shared" ca="1" si="12"/>
        <v>0.28281961633809449</v>
      </c>
      <c r="D88">
        <f t="shared" ca="1" si="12"/>
        <v>0.23460660753653784</v>
      </c>
      <c r="E88">
        <f t="shared" ca="1" si="12"/>
        <v>0.96599361364499914</v>
      </c>
      <c r="F88">
        <f t="shared" ca="1" si="12"/>
        <v>1.4026541758847877E-2</v>
      </c>
      <c r="G88">
        <f t="shared" ca="1" si="12"/>
        <v>0.47508427854004265</v>
      </c>
      <c r="H88">
        <f t="shared" ca="1" si="12"/>
        <v>0.33054309716714592</v>
      </c>
      <c r="I88">
        <f t="shared" ca="1" si="12"/>
        <v>0.49181541758447889</v>
      </c>
      <c r="J88">
        <f t="shared" ca="1" si="12"/>
        <v>0.82438453196391248</v>
      </c>
      <c r="K88">
        <f t="shared" ca="1" si="12"/>
        <v>0.31296334971306017</v>
      </c>
      <c r="L88">
        <f t="shared" ca="1" si="13"/>
        <v>0.67112327017103279</v>
      </c>
      <c r="M88">
        <f t="shared" ca="1" si="13"/>
        <v>0.70404844682518797</v>
      </c>
      <c r="N88">
        <f t="shared" ca="1" si="13"/>
        <v>0.30409252840309797</v>
      </c>
      <c r="O88">
        <f t="shared" ca="1" si="13"/>
        <v>0.69413428016784473</v>
      </c>
      <c r="P88">
        <f t="shared" ca="1" si="13"/>
        <v>6.8677609946051099E-2</v>
      </c>
      <c r="Q88">
        <f t="shared" ca="1" si="13"/>
        <v>0.59778610636492679</v>
      </c>
      <c r="R88">
        <f t="shared" ca="1" si="13"/>
        <v>0.95880118716081508</v>
      </c>
      <c r="S88">
        <f t="shared" ca="1" si="13"/>
        <v>0.71945295531892484</v>
      </c>
      <c r="T88">
        <f t="shared" ca="1" si="13"/>
        <v>0.65640037938655116</v>
      </c>
      <c r="U88">
        <f t="shared" ca="1" si="13"/>
        <v>0.62839273733625767</v>
      </c>
      <c r="V88">
        <f t="shared" ca="1" si="14"/>
        <v>0.46537186292000166</v>
      </c>
      <c r="W88">
        <f t="shared" ca="1" si="14"/>
        <v>0.38552632571661949</v>
      </c>
      <c r="X88">
        <f t="shared" ca="1" si="14"/>
        <v>0.82050444958005464</v>
      </c>
      <c r="Y88">
        <f t="shared" ca="1" si="14"/>
        <v>0.76790644307601874</v>
      </c>
      <c r="Z88">
        <f t="shared" ca="1" si="14"/>
        <v>0.36722905808401141</v>
      </c>
      <c r="AA88">
        <f t="shared" ca="1" si="14"/>
        <v>0.72723306201589288</v>
      </c>
      <c r="AB88">
        <f t="shared" ca="1" si="14"/>
        <v>0.9309149685431235</v>
      </c>
      <c r="AC88">
        <f t="shared" ca="1" si="14"/>
        <v>0.62577330088265382</v>
      </c>
      <c r="AD88">
        <f t="shared" ca="1" si="14"/>
        <v>0.41211836333376262</v>
      </c>
      <c r="AE88">
        <f t="shared" ca="1" si="14"/>
        <v>0.62439678152564237</v>
      </c>
    </row>
    <row r="89" spans="2:31" x14ac:dyDescent="0.25">
      <c r="B89">
        <f t="shared" ca="1" si="12"/>
        <v>0.71809521125970122</v>
      </c>
      <c r="C89">
        <f t="shared" ca="1" si="12"/>
        <v>0.76636867612374093</v>
      </c>
      <c r="D89">
        <f t="shared" ca="1" si="12"/>
        <v>0.75965329820549066</v>
      </c>
      <c r="E89">
        <f t="shared" ca="1" si="12"/>
        <v>0.93550028778110228</v>
      </c>
      <c r="F89">
        <f t="shared" ca="1" si="12"/>
        <v>0.74337889963219439</v>
      </c>
      <c r="G89">
        <f t="shared" ca="1" si="12"/>
        <v>0.9258254813053286</v>
      </c>
      <c r="H89">
        <f t="shared" ca="1" si="12"/>
        <v>0.92156750824572908</v>
      </c>
      <c r="I89">
        <f t="shared" ca="1" si="12"/>
        <v>8.987987379169593E-2</v>
      </c>
      <c r="J89">
        <f t="shared" ca="1" si="12"/>
        <v>0.10985424629607898</v>
      </c>
      <c r="K89">
        <f t="shared" ca="1" si="12"/>
        <v>0.45605320509584524</v>
      </c>
      <c r="L89">
        <f t="shared" ca="1" si="13"/>
        <v>0.32056254212453883</v>
      </c>
      <c r="M89">
        <f t="shared" ca="1" si="13"/>
        <v>0.91549834391020513</v>
      </c>
      <c r="N89">
        <f t="shared" ca="1" si="13"/>
        <v>3.8662475444853905E-2</v>
      </c>
      <c r="O89">
        <f t="shared" ca="1" si="13"/>
        <v>0.32326925317945676</v>
      </c>
      <c r="P89">
        <f t="shared" ca="1" si="13"/>
        <v>0.42949923045037974</v>
      </c>
      <c r="Q89">
        <f t="shared" ca="1" si="13"/>
        <v>0.21598800246720806</v>
      </c>
      <c r="R89">
        <f t="shared" ca="1" si="13"/>
        <v>0.91070203248166859</v>
      </c>
      <c r="S89">
        <f t="shared" ca="1" si="13"/>
        <v>0.62872409887307623</v>
      </c>
      <c r="T89">
        <f t="shared" ca="1" si="13"/>
        <v>0.15532200357385939</v>
      </c>
      <c r="U89">
        <f t="shared" ca="1" si="13"/>
        <v>0.72863700183317115</v>
      </c>
      <c r="V89">
        <f t="shared" ca="1" si="14"/>
        <v>0.11378854597310184</v>
      </c>
      <c r="W89">
        <f t="shared" ca="1" si="14"/>
        <v>0.46939236956989849</v>
      </c>
      <c r="X89">
        <f t="shared" ca="1" si="14"/>
        <v>0.22719255323995213</v>
      </c>
      <c r="Y89">
        <f t="shared" ca="1" si="14"/>
        <v>0.85337703549060584</v>
      </c>
      <c r="Z89">
        <f t="shared" ca="1" si="14"/>
        <v>5.5253237963088342E-2</v>
      </c>
      <c r="AA89">
        <f t="shared" ca="1" si="14"/>
        <v>0.46388798760186978</v>
      </c>
      <c r="AB89">
        <f t="shared" ca="1" si="14"/>
        <v>0.61982003472025271</v>
      </c>
      <c r="AC89">
        <f t="shared" ca="1" si="14"/>
        <v>0.34298019479021691</v>
      </c>
      <c r="AD89">
        <f t="shared" ca="1" si="14"/>
        <v>0.17463920712705328</v>
      </c>
      <c r="AE89">
        <f t="shared" ca="1" si="14"/>
        <v>0.45860536729529855</v>
      </c>
    </row>
    <row r="90" spans="2:31" x14ac:dyDescent="0.25">
      <c r="B90">
        <f t="shared" ref="B90:K99" ca="1" si="15">RAND()</f>
        <v>0.94860475291388813</v>
      </c>
      <c r="C90">
        <f t="shared" ca="1" si="15"/>
        <v>0.53179281923968169</v>
      </c>
      <c r="D90">
        <f t="shared" ca="1" si="15"/>
        <v>0.54641283635263616</v>
      </c>
      <c r="E90">
        <f t="shared" ca="1" si="15"/>
        <v>0.65332808123779174</v>
      </c>
      <c r="F90">
        <f t="shared" ca="1" si="15"/>
        <v>0.50427064464731064</v>
      </c>
      <c r="G90">
        <f t="shared" ca="1" si="15"/>
        <v>0.53785693347364294</v>
      </c>
      <c r="H90">
        <f t="shared" ca="1" si="15"/>
        <v>0.56799985031396738</v>
      </c>
      <c r="I90">
        <f t="shared" ca="1" si="15"/>
        <v>0.11377218947666368</v>
      </c>
      <c r="J90">
        <f t="shared" ca="1" si="15"/>
        <v>0.50299383415023691</v>
      </c>
      <c r="K90">
        <f t="shared" ca="1" si="15"/>
        <v>0.64874164207658591</v>
      </c>
      <c r="L90">
        <f t="shared" ref="L90:U99" ca="1" si="16">RAND()</f>
        <v>0.44226019902678715</v>
      </c>
      <c r="M90">
        <f t="shared" ca="1" si="16"/>
        <v>0.68223510163924517</v>
      </c>
      <c r="N90">
        <f t="shared" ca="1" si="16"/>
        <v>0.20878433032294463</v>
      </c>
      <c r="O90">
        <f t="shared" ca="1" si="16"/>
        <v>0.86416835936567793</v>
      </c>
      <c r="P90">
        <f t="shared" ca="1" si="16"/>
        <v>0.99609539164640726</v>
      </c>
      <c r="Q90">
        <f t="shared" ca="1" si="16"/>
        <v>0.50063993161507447</v>
      </c>
      <c r="R90">
        <f t="shared" ca="1" si="16"/>
        <v>0.56697783453127126</v>
      </c>
      <c r="S90">
        <f t="shared" ca="1" si="16"/>
        <v>2.6102805298292564E-2</v>
      </c>
      <c r="T90">
        <f t="shared" ca="1" si="16"/>
        <v>0.17959625046383243</v>
      </c>
      <c r="U90">
        <f t="shared" ca="1" si="16"/>
        <v>0.7384144454994872</v>
      </c>
      <c r="V90">
        <f t="shared" ref="V90:AE99" ca="1" si="17">RAND()</f>
        <v>0.31376917701308416</v>
      </c>
      <c r="W90">
        <f t="shared" ca="1" si="17"/>
        <v>0.16516672866072835</v>
      </c>
      <c r="X90">
        <f t="shared" ca="1" si="17"/>
        <v>0.74126400974734352</v>
      </c>
      <c r="Y90">
        <f t="shared" ca="1" si="17"/>
        <v>5.676916169532098E-2</v>
      </c>
      <c r="Z90">
        <f t="shared" ca="1" si="17"/>
        <v>0.33396247247344418</v>
      </c>
      <c r="AA90">
        <f t="shared" ca="1" si="17"/>
        <v>9.9911043144764733E-3</v>
      </c>
      <c r="AB90">
        <f t="shared" ca="1" si="17"/>
        <v>0.6484877979945336</v>
      </c>
      <c r="AC90">
        <f t="shared" ca="1" si="17"/>
        <v>9.5757780348029176E-2</v>
      </c>
      <c r="AD90">
        <f t="shared" ca="1" si="17"/>
        <v>0.15720236541903554</v>
      </c>
      <c r="AE90">
        <f t="shared" ca="1" si="17"/>
        <v>0.3245031947220669</v>
      </c>
    </row>
    <row r="91" spans="2:31" x14ac:dyDescent="0.25">
      <c r="B91">
        <f t="shared" ca="1" si="15"/>
        <v>0.59180462032325853</v>
      </c>
      <c r="C91">
        <f t="shared" ca="1" si="15"/>
        <v>0.13525918721314767</v>
      </c>
      <c r="D91">
        <f t="shared" ca="1" si="15"/>
        <v>0.79553242360118248</v>
      </c>
      <c r="E91">
        <f t="shared" ca="1" si="15"/>
        <v>0.21785808017753805</v>
      </c>
      <c r="F91">
        <f t="shared" ca="1" si="15"/>
        <v>0.62946813268304425</v>
      </c>
      <c r="G91">
        <f t="shared" ca="1" si="15"/>
        <v>0.71137543438882833</v>
      </c>
      <c r="H91">
        <f t="shared" ca="1" si="15"/>
        <v>0.76107321539908246</v>
      </c>
      <c r="I91">
        <f t="shared" ca="1" si="15"/>
        <v>0.18781689707925864</v>
      </c>
      <c r="J91">
        <f t="shared" ca="1" si="15"/>
        <v>0.6087950809385072</v>
      </c>
      <c r="K91">
        <f t="shared" ca="1" si="15"/>
        <v>0.98283244762050082</v>
      </c>
      <c r="L91">
        <f t="shared" ca="1" si="16"/>
        <v>0.53016714239360763</v>
      </c>
      <c r="M91">
        <f t="shared" ca="1" si="16"/>
        <v>0.69212084717873879</v>
      </c>
      <c r="N91">
        <f t="shared" ca="1" si="16"/>
        <v>0.96145818082142132</v>
      </c>
      <c r="O91">
        <f t="shared" ca="1" si="16"/>
        <v>0.76496793923030459</v>
      </c>
      <c r="P91">
        <f t="shared" ca="1" si="16"/>
        <v>0.68542446196306184</v>
      </c>
      <c r="Q91">
        <f t="shared" ca="1" si="16"/>
        <v>0.53146055365665035</v>
      </c>
      <c r="R91">
        <f t="shared" ca="1" si="16"/>
        <v>0.48032991890374266</v>
      </c>
      <c r="S91">
        <f t="shared" ca="1" si="16"/>
        <v>0.802491498108024</v>
      </c>
      <c r="T91">
        <f t="shared" ca="1" si="16"/>
        <v>0.98519409067285491</v>
      </c>
      <c r="U91">
        <f t="shared" ca="1" si="16"/>
        <v>0.8730041611944479</v>
      </c>
      <c r="V91">
        <f t="shared" ca="1" si="17"/>
        <v>0.66028527412291971</v>
      </c>
      <c r="W91">
        <f t="shared" ca="1" si="17"/>
        <v>0.14829945609144923</v>
      </c>
      <c r="X91">
        <f t="shared" ca="1" si="17"/>
        <v>0.30006485820752382</v>
      </c>
      <c r="Y91">
        <f t="shared" ca="1" si="17"/>
        <v>0.24305964136627711</v>
      </c>
      <c r="Z91">
        <f t="shared" ca="1" si="17"/>
        <v>0.88647100424003322</v>
      </c>
      <c r="AA91">
        <f t="shared" ca="1" si="17"/>
        <v>0.37284137501315956</v>
      </c>
      <c r="AB91">
        <f t="shared" ca="1" si="17"/>
        <v>9.7766165805418304E-2</v>
      </c>
      <c r="AC91">
        <f t="shared" ca="1" si="17"/>
        <v>0.60308384473737964</v>
      </c>
      <c r="AD91">
        <f t="shared" ca="1" si="17"/>
        <v>0.28412501342477725</v>
      </c>
      <c r="AE91">
        <f t="shared" ca="1" si="17"/>
        <v>0.95011432624105741</v>
      </c>
    </row>
    <row r="92" spans="2:31" x14ac:dyDescent="0.25">
      <c r="B92">
        <f t="shared" ca="1" si="15"/>
        <v>0.52843282632382049</v>
      </c>
      <c r="C92">
        <f t="shared" ca="1" si="15"/>
        <v>0.90869739393405191</v>
      </c>
      <c r="D92">
        <f t="shared" ca="1" si="15"/>
        <v>6.2182809326334798E-2</v>
      </c>
      <c r="E92">
        <f t="shared" ca="1" si="15"/>
        <v>0.93848394825469161</v>
      </c>
      <c r="F92">
        <f t="shared" ca="1" si="15"/>
        <v>9.5990953767259413E-2</v>
      </c>
      <c r="G92">
        <f t="shared" ca="1" si="15"/>
        <v>0.76956365583482</v>
      </c>
      <c r="H92">
        <f t="shared" ca="1" si="15"/>
        <v>0.28678935308581965</v>
      </c>
      <c r="I92">
        <f t="shared" ca="1" si="15"/>
        <v>0.17392072725313978</v>
      </c>
      <c r="J92">
        <f t="shared" ca="1" si="15"/>
        <v>0.72405687747961034</v>
      </c>
      <c r="K92">
        <f t="shared" ca="1" si="15"/>
        <v>0.49460469706521532</v>
      </c>
      <c r="L92">
        <f t="shared" ca="1" si="16"/>
        <v>8.1690589318507811E-2</v>
      </c>
      <c r="M92">
        <f t="shared" ca="1" si="16"/>
        <v>0.67160883449641773</v>
      </c>
      <c r="N92">
        <f t="shared" ca="1" si="16"/>
        <v>0.93742595273745</v>
      </c>
      <c r="O92">
        <f t="shared" ca="1" si="16"/>
        <v>0.43475471937203314</v>
      </c>
      <c r="P92">
        <f t="shared" ca="1" si="16"/>
        <v>0.32392052008139416</v>
      </c>
      <c r="Q92">
        <f t="shared" ca="1" si="16"/>
        <v>0.98657087806945132</v>
      </c>
      <c r="R92">
        <f t="shared" ca="1" si="16"/>
        <v>0.24292589796131447</v>
      </c>
      <c r="S92">
        <f t="shared" ca="1" si="16"/>
        <v>0.23093693095387041</v>
      </c>
      <c r="T92">
        <f t="shared" ca="1" si="16"/>
        <v>7.2194237850621512E-2</v>
      </c>
      <c r="U92">
        <f t="shared" ca="1" si="16"/>
        <v>0.46032592070439371</v>
      </c>
      <c r="V92">
        <f t="shared" ca="1" si="17"/>
        <v>0.72795529975773388</v>
      </c>
      <c r="W92">
        <f t="shared" ca="1" si="17"/>
        <v>0.87043240284082657</v>
      </c>
      <c r="X92">
        <f t="shared" ca="1" si="17"/>
        <v>0.85334070923560135</v>
      </c>
      <c r="Y92">
        <f t="shared" ca="1" si="17"/>
        <v>0.17611669012414577</v>
      </c>
      <c r="Z92">
        <f t="shared" ca="1" si="17"/>
        <v>0.65471589346198189</v>
      </c>
      <c r="AA92">
        <f t="shared" ca="1" si="17"/>
        <v>0.38860028397245311</v>
      </c>
      <c r="AB92">
        <f t="shared" ca="1" si="17"/>
        <v>6.100980279849022E-2</v>
      </c>
      <c r="AC92">
        <f t="shared" ca="1" si="17"/>
        <v>0.58841764410984609</v>
      </c>
      <c r="AD92">
        <f t="shared" ca="1" si="17"/>
        <v>0.90015040124672741</v>
      </c>
      <c r="AE92">
        <f t="shared" ca="1" si="17"/>
        <v>0.90405140244386994</v>
      </c>
    </row>
    <row r="93" spans="2:31" x14ac:dyDescent="0.25">
      <c r="B93">
        <f t="shared" ca="1" si="15"/>
        <v>2.4406142389007623E-2</v>
      </c>
      <c r="C93">
        <f t="shared" ca="1" si="15"/>
        <v>0.81843122687530689</v>
      </c>
      <c r="D93">
        <f t="shared" ca="1" si="15"/>
        <v>0.42018196764350629</v>
      </c>
      <c r="E93">
        <f t="shared" ca="1" si="15"/>
        <v>0.10184389114831927</v>
      </c>
      <c r="F93">
        <f t="shared" ca="1" si="15"/>
        <v>0.90763573127900909</v>
      </c>
      <c r="G93">
        <f t="shared" ca="1" si="15"/>
        <v>0.27550110057339161</v>
      </c>
      <c r="H93">
        <f t="shared" ca="1" si="15"/>
        <v>0.76072336565528698</v>
      </c>
      <c r="I93">
        <f t="shared" ca="1" si="15"/>
        <v>0.5927654410310208</v>
      </c>
      <c r="J93">
        <f t="shared" ca="1" si="15"/>
        <v>0.15633656841879962</v>
      </c>
      <c r="K93">
        <f t="shared" ca="1" si="15"/>
        <v>0.75592556863541582</v>
      </c>
      <c r="L93">
        <f t="shared" ca="1" si="16"/>
        <v>0.41437171352903324</v>
      </c>
      <c r="M93">
        <f t="shared" ca="1" si="16"/>
        <v>0.86144008193804389</v>
      </c>
      <c r="N93">
        <f t="shared" ca="1" si="16"/>
        <v>0.56966196039934203</v>
      </c>
      <c r="O93">
        <f t="shared" ca="1" si="16"/>
        <v>0.27149560482236018</v>
      </c>
      <c r="P93">
        <f t="shared" ca="1" si="16"/>
        <v>8.4417082639733465E-2</v>
      </c>
      <c r="Q93">
        <f t="shared" ca="1" si="16"/>
        <v>0.64360789024362486</v>
      </c>
      <c r="R93">
        <f t="shared" ca="1" si="16"/>
        <v>0.97133003572856569</v>
      </c>
      <c r="S93">
        <f t="shared" ca="1" si="16"/>
        <v>0.39830567182931764</v>
      </c>
      <c r="T93">
        <f t="shared" ca="1" si="16"/>
        <v>0.77733295781201805</v>
      </c>
      <c r="U93">
        <f t="shared" ca="1" si="16"/>
        <v>8.8236025451360556E-2</v>
      </c>
      <c r="V93">
        <f t="shared" ca="1" si="17"/>
        <v>0.37418561338208445</v>
      </c>
      <c r="W93">
        <f t="shared" ca="1" si="17"/>
        <v>0.84606077371076083</v>
      </c>
      <c r="X93">
        <f t="shared" ca="1" si="17"/>
        <v>0.9463022842657276</v>
      </c>
      <c r="Y93">
        <f t="shared" ca="1" si="17"/>
        <v>0.55785917679302166</v>
      </c>
      <c r="Z93">
        <f t="shared" ca="1" si="17"/>
        <v>0.13016459954961745</v>
      </c>
      <c r="AA93">
        <f t="shared" ca="1" si="17"/>
        <v>0.12553903244064246</v>
      </c>
      <c r="AB93">
        <f t="shared" ca="1" si="17"/>
        <v>0.71010225150518691</v>
      </c>
      <c r="AC93">
        <f t="shared" ca="1" si="17"/>
        <v>0.53339769628871858</v>
      </c>
      <c r="AD93">
        <f t="shared" ca="1" si="17"/>
        <v>0.8071807423578341</v>
      </c>
      <c r="AE93">
        <f t="shared" ca="1" si="17"/>
        <v>0.18975622174344342</v>
      </c>
    </row>
    <row r="94" spans="2:31" x14ac:dyDescent="0.25">
      <c r="B94">
        <f t="shared" ca="1" si="15"/>
        <v>0.38122171155908191</v>
      </c>
      <c r="C94">
        <f t="shared" ca="1" si="15"/>
        <v>0.89860196463817932</v>
      </c>
      <c r="D94">
        <f t="shared" ca="1" si="15"/>
        <v>0.94009645402348418</v>
      </c>
      <c r="E94">
        <f t="shared" ca="1" si="15"/>
        <v>0.58677617039548147</v>
      </c>
      <c r="F94">
        <f t="shared" ca="1" si="15"/>
        <v>0.27261739631100657</v>
      </c>
      <c r="G94">
        <f t="shared" ca="1" si="15"/>
        <v>0.71347737403485501</v>
      </c>
      <c r="H94">
        <f t="shared" ca="1" si="15"/>
        <v>2.3470334016295169E-2</v>
      </c>
      <c r="I94">
        <f t="shared" ca="1" si="15"/>
        <v>0.65673680310905369</v>
      </c>
      <c r="J94">
        <f t="shared" ca="1" si="15"/>
        <v>3.578509416588016E-2</v>
      </c>
      <c r="K94">
        <f t="shared" ca="1" si="15"/>
        <v>0.57660365116527501</v>
      </c>
      <c r="L94">
        <f t="shared" ca="1" si="16"/>
        <v>0.65628401147043736</v>
      </c>
      <c r="M94">
        <f t="shared" ca="1" si="16"/>
        <v>0.76788972171993386</v>
      </c>
      <c r="N94">
        <f t="shared" ca="1" si="16"/>
        <v>0.83683500282269829</v>
      </c>
      <c r="O94">
        <f t="shared" ca="1" si="16"/>
        <v>0.94630134487351825</v>
      </c>
      <c r="P94">
        <f t="shared" ca="1" si="16"/>
        <v>0.74908206642346742</v>
      </c>
      <c r="Q94">
        <f t="shared" ca="1" si="16"/>
        <v>0.21988980297998406</v>
      </c>
      <c r="R94">
        <f t="shared" ca="1" si="16"/>
        <v>0.83382634790784849</v>
      </c>
      <c r="S94">
        <f t="shared" ca="1" si="16"/>
        <v>0.90893213515404825</v>
      </c>
      <c r="T94">
        <f t="shared" ca="1" si="16"/>
        <v>0.17133668721465778</v>
      </c>
      <c r="U94">
        <f t="shared" ca="1" si="16"/>
        <v>0.9679218012103874</v>
      </c>
      <c r="V94">
        <f t="shared" ca="1" si="17"/>
        <v>0.93572513947675495</v>
      </c>
      <c r="W94">
        <f t="shared" ca="1" si="17"/>
        <v>0.40166219306989887</v>
      </c>
      <c r="X94">
        <f t="shared" ca="1" si="17"/>
        <v>4.8181482047965574E-2</v>
      </c>
      <c r="Y94">
        <f t="shared" ca="1" si="17"/>
        <v>0.44067170904002118</v>
      </c>
      <c r="Z94">
        <f t="shared" ca="1" si="17"/>
        <v>0.17067807195896956</v>
      </c>
      <c r="AA94">
        <f t="shared" ca="1" si="17"/>
        <v>0.35790238784970563</v>
      </c>
      <c r="AB94">
        <f t="shared" ca="1" si="17"/>
        <v>0.20528933666509008</v>
      </c>
      <c r="AC94">
        <f t="shared" ca="1" si="17"/>
        <v>0.56572588965855464</v>
      </c>
      <c r="AD94">
        <f t="shared" ca="1" si="17"/>
        <v>0.32505390478461038</v>
      </c>
      <c r="AE94">
        <f t="shared" ca="1" si="17"/>
        <v>0.79483899062262342</v>
      </c>
    </row>
    <row r="95" spans="2:31" x14ac:dyDescent="0.25">
      <c r="B95">
        <f t="shared" ca="1" si="15"/>
        <v>0.73409871825584183</v>
      </c>
      <c r="C95">
        <f t="shared" ca="1" si="15"/>
        <v>0.54592432254538803</v>
      </c>
      <c r="D95">
        <f t="shared" ca="1" si="15"/>
        <v>0.50018680351517619</v>
      </c>
      <c r="E95">
        <f t="shared" ca="1" si="15"/>
        <v>0.14013734444593373</v>
      </c>
      <c r="F95">
        <f t="shared" ca="1" si="15"/>
        <v>0.68342621019697036</v>
      </c>
      <c r="G95">
        <f t="shared" ca="1" si="15"/>
        <v>0.35276164333674748</v>
      </c>
      <c r="H95">
        <f t="shared" ca="1" si="15"/>
        <v>8.3638564956050043E-3</v>
      </c>
      <c r="I95">
        <f t="shared" ca="1" si="15"/>
        <v>0.38527614671179061</v>
      </c>
      <c r="J95">
        <f t="shared" ca="1" si="15"/>
        <v>2.4964255080614173E-2</v>
      </c>
      <c r="K95">
        <f t="shared" ca="1" si="15"/>
        <v>0.64492553072549441</v>
      </c>
      <c r="L95">
        <f t="shared" ca="1" si="16"/>
        <v>0.50610259632733179</v>
      </c>
      <c r="M95">
        <f t="shared" ca="1" si="16"/>
        <v>0.94942417020632597</v>
      </c>
      <c r="N95">
        <f t="shared" ca="1" si="16"/>
        <v>0.72810692365036211</v>
      </c>
      <c r="O95">
        <f t="shared" ca="1" si="16"/>
        <v>0.22742254148494556</v>
      </c>
      <c r="P95">
        <f t="shared" ca="1" si="16"/>
        <v>0.56888464469417421</v>
      </c>
      <c r="Q95">
        <f t="shared" ca="1" si="16"/>
        <v>0.54478745113987315</v>
      </c>
      <c r="R95">
        <f t="shared" ca="1" si="16"/>
        <v>0.21162136854201608</v>
      </c>
      <c r="S95">
        <f t="shared" ca="1" si="16"/>
        <v>0.45677632566628062</v>
      </c>
      <c r="T95">
        <f t="shared" ca="1" si="16"/>
        <v>8.1890382784407523E-2</v>
      </c>
      <c r="U95">
        <f t="shared" ca="1" si="16"/>
        <v>0.28814484913784588</v>
      </c>
      <c r="V95">
        <f t="shared" ca="1" si="17"/>
        <v>2.5667123291837679E-2</v>
      </c>
      <c r="W95">
        <f t="shared" ca="1" si="17"/>
        <v>8.2355599238701949E-2</v>
      </c>
      <c r="X95">
        <f t="shared" ca="1" si="17"/>
        <v>0.17909286514603795</v>
      </c>
      <c r="Y95">
        <f t="shared" ca="1" si="17"/>
        <v>0.34466630341769128</v>
      </c>
      <c r="Z95">
        <f t="shared" ca="1" si="17"/>
        <v>2.9033025079260533E-2</v>
      </c>
      <c r="AA95">
        <f t="shared" ca="1" si="17"/>
        <v>0.7391118731315629</v>
      </c>
      <c r="AB95">
        <f t="shared" ca="1" si="17"/>
        <v>0.61638608948916929</v>
      </c>
      <c r="AC95">
        <f t="shared" ca="1" si="17"/>
        <v>0.77470777508293343</v>
      </c>
      <c r="AD95">
        <f t="shared" ca="1" si="17"/>
        <v>0.3945182141100787</v>
      </c>
      <c r="AE95">
        <f t="shared" ca="1" si="17"/>
        <v>0.54018767856777417</v>
      </c>
    </row>
    <row r="96" spans="2:31" x14ac:dyDescent="0.25">
      <c r="B96">
        <f t="shared" ca="1" si="15"/>
        <v>9.6968624445429974E-2</v>
      </c>
      <c r="C96">
        <f t="shared" ca="1" si="15"/>
        <v>0.42102491005238218</v>
      </c>
      <c r="D96">
        <f t="shared" ca="1" si="15"/>
        <v>0.13687095997454968</v>
      </c>
      <c r="E96">
        <f t="shared" ca="1" si="15"/>
        <v>0.91649786620099527</v>
      </c>
      <c r="F96">
        <f t="shared" ca="1" si="15"/>
        <v>0.13050658495735679</v>
      </c>
      <c r="G96">
        <f t="shared" ca="1" si="15"/>
        <v>0.89053244879187021</v>
      </c>
      <c r="H96">
        <f t="shared" ca="1" si="15"/>
        <v>0.1132959174675483</v>
      </c>
      <c r="I96">
        <f t="shared" ca="1" si="15"/>
        <v>0.40178209641762219</v>
      </c>
      <c r="J96">
        <f t="shared" ca="1" si="15"/>
        <v>0.83710319265822397</v>
      </c>
      <c r="K96">
        <f t="shared" ca="1" si="15"/>
        <v>0.12632377315880849</v>
      </c>
      <c r="L96">
        <f t="shared" ca="1" si="16"/>
        <v>0.2273612663448894</v>
      </c>
      <c r="M96">
        <f t="shared" ca="1" si="16"/>
        <v>0.52326810246068067</v>
      </c>
      <c r="N96">
        <f t="shared" ca="1" si="16"/>
        <v>0.89148884442546183</v>
      </c>
      <c r="O96">
        <f t="shared" ca="1" si="16"/>
        <v>0.83287650563531468</v>
      </c>
      <c r="P96">
        <f t="shared" ca="1" si="16"/>
        <v>0.49481942261537881</v>
      </c>
      <c r="Q96">
        <f t="shared" ca="1" si="16"/>
        <v>0.53531040550072451</v>
      </c>
      <c r="R96">
        <f t="shared" ca="1" si="16"/>
        <v>0.7607498201207108</v>
      </c>
      <c r="S96">
        <f t="shared" ca="1" si="16"/>
        <v>0.11725378503412287</v>
      </c>
      <c r="T96">
        <f t="shared" ca="1" si="16"/>
        <v>0.93299113397668609</v>
      </c>
      <c r="U96">
        <f t="shared" ca="1" si="16"/>
        <v>0.49197858304999253</v>
      </c>
      <c r="V96">
        <f t="shared" ca="1" si="17"/>
        <v>0.11233893204185419</v>
      </c>
      <c r="W96">
        <f t="shared" ca="1" si="17"/>
        <v>0.45086050421871926</v>
      </c>
      <c r="X96">
        <f t="shared" ca="1" si="17"/>
        <v>0.48195087399493114</v>
      </c>
      <c r="Y96">
        <f t="shared" ca="1" si="17"/>
        <v>8.7595013122288456E-2</v>
      </c>
      <c r="Z96">
        <f t="shared" ca="1" si="17"/>
        <v>0.69136302494787927</v>
      </c>
      <c r="AA96">
        <f t="shared" ca="1" si="17"/>
        <v>0.90851033866459097</v>
      </c>
      <c r="AB96">
        <f t="shared" ca="1" si="17"/>
        <v>8.0510862777585235E-2</v>
      </c>
      <c r="AC96">
        <f t="shared" ca="1" si="17"/>
        <v>0.44383150227703672</v>
      </c>
      <c r="AD96">
        <f t="shared" ca="1" si="17"/>
        <v>0.21293478306712932</v>
      </c>
      <c r="AE96">
        <f t="shared" ca="1" si="17"/>
        <v>0.32389793379320508</v>
      </c>
    </row>
    <row r="97" spans="2:31" x14ac:dyDescent="0.25">
      <c r="B97">
        <f t="shared" ca="1" si="15"/>
        <v>0.5642106273224512</v>
      </c>
      <c r="C97">
        <f t="shared" ca="1" si="15"/>
        <v>0.13464544177042281</v>
      </c>
      <c r="D97">
        <f t="shared" ca="1" si="15"/>
        <v>0.9306509844661206</v>
      </c>
      <c r="E97">
        <f t="shared" ca="1" si="15"/>
        <v>0.2526951760497369</v>
      </c>
      <c r="F97">
        <f t="shared" ca="1" si="15"/>
        <v>0.39191949579228691</v>
      </c>
      <c r="G97">
        <f t="shared" ca="1" si="15"/>
        <v>0.7865981664286521</v>
      </c>
      <c r="H97">
        <f t="shared" ca="1" si="15"/>
        <v>8.8135146234235684E-2</v>
      </c>
      <c r="I97">
        <f t="shared" ca="1" si="15"/>
        <v>0.85448292517526059</v>
      </c>
      <c r="J97">
        <f t="shared" ca="1" si="15"/>
        <v>0.23395205742034164</v>
      </c>
      <c r="K97">
        <f t="shared" ca="1" si="15"/>
        <v>1.2933777116120593E-2</v>
      </c>
      <c r="L97">
        <f t="shared" ca="1" si="16"/>
        <v>2.7879198327778854E-2</v>
      </c>
      <c r="M97">
        <f t="shared" ca="1" si="16"/>
        <v>0.33691238694616921</v>
      </c>
      <c r="N97">
        <f t="shared" ca="1" si="16"/>
        <v>0.46167656912605093</v>
      </c>
      <c r="O97">
        <f t="shared" ca="1" si="16"/>
        <v>0.84963347414409185</v>
      </c>
      <c r="P97">
        <f t="shared" ca="1" si="16"/>
        <v>0.53707751822361716</v>
      </c>
      <c r="Q97">
        <f t="shared" ca="1" si="16"/>
        <v>0.37636959072581444</v>
      </c>
      <c r="R97">
        <f t="shared" ca="1" si="16"/>
        <v>0.95185470345084267</v>
      </c>
      <c r="S97">
        <f t="shared" ca="1" si="16"/>
        <v>0.28843707643859595</v>
      </c>
      <c r="T97">
        <f t="shared" ca="1" si="16"/>
        <v>0.61532197434848168</v>
      </c>
      <c r="U97">
        <f t="shared" ca="1" si="16"/>
        <v>9.2292434067238416E-2</v>
      </c>
      <c r="V97">
        <f t="shared" ca="1" si="17"/>
        <v>0.20790967981204228</v>
      </c>
      <c r="W97">
        <f t="shared" ca="1" si="17"/>
        <v>8.6548883278669386E-2</v>
      </c>
      <c r="X97">
        <f t="shared" ca="1" si="17"/>
        <v>0.69777774380239066</v>
      </c>
      <c r="Y97">
        <f t="shared" ca="1" si="17"/>
        <v>0.97978682931919381</v>
      </c>
      <c r="Z97">
        <f t="shared" ca="1" si="17"/>
        <v>0.29943676405959874</v>
      </c>
      <c r="AA97">
        <f t="shared" ca="1" si="17"/>
        <v>0.69189370835597797</v>
      </c>
      <c r="AB97">
        <f t="shared" ca="1" si="17"/>
        <v>0.25175446153226311</v>
      </c>
      <c r="AC97">
        <f t="shared" ca="1" si="17"/>
        <v>0.89370129594354264</v>
      </c>
      <c r="AD97">
        <f t="shared" ca="1" si="17"/>
        <v>8.8553342255976331E-2</v>
      </c>
      <c r="AE97">
        <f t="shared" ca="1" si="17"/>
        <v>0.12349834297345036</v>
      </c>
    </row>
    <row r="98" spans="2:31" x14ac:dyDescent="0.25">
      <c r="B98">
        <f t="shared" ca="1" si="15"/>
        <v>0.10374831191762279</v>
      </c>
      <c r="C98">
        <f t="shared" ca="1" si="15"/>
        <v>0.92474212618999263</v>
      </c>
      <c r="D98">
        <f t="shared" ca="1" si="15"/>
        <v>0.32712691325997251</v>
      </c>
      <c r="E98">
        <f t="shared" ca="1" si="15"/>
        <v>7.3425903666964665E-2</v>
      </c>
      <c r="F98">
        <f t="shared" ca="1" si="15"/>
        <v>0.92555361968268679</v>
      </c>
      <c r="G98">
        <f t="shared" ca="1" si="15"/>
        <v>0.81913391982686923</v>
      </c>
      <c r="H98">
        <f t="shared" ca="1" si="15"/>
        <v>0.55356967792687373</v>
      </c>
      <c r="I98">
        <f t="shared" ca="1" si="15"/>
        <v>0.36007965000284359</v>
      </c>
      <c r="J98">
        <f t="shared" ca="1" si="15"/>
        <v>0.26903052160167018</v>
      </c>
      <c r="K98">
        <f t="shared" ca="1" si="15"/>
        <v>0.96874632965294794</v>
      </c>
      <c r="L98">
        <f t="shared" ca="1" si="16"/>
        <v>0.85335071981770216</v>
      </c>
      <c r="M98">
        <f t="shared" ca="1" si="16"/>
        <v>0.69307015820383033</v>
      </c>
      <c r="N98">
        <f t="shared" ca="1" si="16"/>
        <v>0.24615433694717481</v>
      </c>
      <c r="O98">
        <f t="shared" ca="1" si="16"/>
        <v>0.63028559488208402</v>
      </c>
      <c r="P98">
        <f t="shared" ca="1" si="16"/>
        <v>0.27893482930403035</v>
      </c>
      <c r="Q98">
        <f t="shared" ca="1" si="16"/>
        <v>0.89665691964456817</v>
      </c>
      <c r="R98">
        <f t="shared" ca="1" si="16"/>
        <v>0.38709757966802205</v>
      </c>
      <c r="S98">
        <f t="shared" ca="1" si="16"/>
        <v>0.18187310564908543</v>
      </c>
      <c r="T98">
        <f t="shared" ca="1" si="16"/>
        <v>0.90835663843861614</v>
      </c>
      <c r="U98">
        <f t="shared" ca="1" si="16"/>
        <v>0.64756104568154349</v>
      </c>
      <c r="V98">
        <f t="shared" ca="1" si="17"/>
        <v>0.85973284126317906</v>
      </c>
      <c r="W98">
        <f t="shared" ca="1" si="17"/>
        <v>1.472848038298169E-2</v>
      </c>
      <c r="X98">
        <f t="shared" ca="1" si="17"/>
        <v>0.61936700962024061</v>
      </c>
      <c r="Y98">
        <f t="shared" ca="1" si="17"/>
        <v>0.23952836167494351</v>
      </c>
      <c r="Z98">
        <f t="shared" ca="1" si="17"/>
        <v>0.19855699026185469</v>
      </c>
      <c r="AA98">
        <f t="shared" ca="1" si="17"/>
        <v>0.9829943213512129</v>
      </c>
      <c r="AB98">
        <f t="shared" ca="1" si="17"/>
        <v>0.63901554498740976</v>
      </c>
      <c r="AC98">
        <f t="shared" ca="1" si="17"/>
        <v>0.2250715495921991</v>
      </c>
      <c r="AD98">
        <f t="shared" ca="1" si="17"/>
        <v>0.8900329645198648</v>
      </c>
      <c r="AE98">
        <f t="shared" ca="1" si="17"/>
        <v>0.11085212360905405</v>
      </c>
    </row>
    <row r="99" spans="2:31" x14ac:dyDescent="0.25">
      <c r="B99">
        <f t="shared" ca="1" si="15"/>
        <v>0.46959571582563986</v>
      </c>
      <c r="C99">
        <f t="shared" ca="1" si="15"/>
        <v>0.25061177769227427</v>
      </c>
      <c r="D99">
        <f t="shared" ca="1" si="15"/>
        <v>0.79381318447996052</v>
      </c>
      <c r="E99">
        <f t="shared" ca="1" si="15"/>
        <v>0.31214565585831178</v>
      </c>
      <c r="F99">
        <f t="shared" ca="1" si="15"/>
        <v>0.96111402287504921</v>
      </c>
      <c r="G99">
        <f t="shared" ca="1" si="15"/>
        <v>0.57578146696088739</v>
      </c>
      <c r="H99">
        <f t="shared" ca="1" si="15"/>
        <v>0.32261118567019254</v>
      </c>
      <c r="I99">
        <f t="shared" ca="1" si="15"/>
        <v>0.26139000959023218</v>
      </c>
      <c r="J99">
        <f t="shared" ca="1" si="15"/>
        <v>0.52011506598203749</v>
      </c>
      <c r="K99">
        <f t="shared" ca="1" si="15"/>
        <v>1.6119416359432037E-2</v>
      </c>
      <c r="L99">
        <f t="shared" ca="1" si="16"/>
        <v>0.89846296633910594</v>
      </c>
      <c r="M99">
        <f t="shared" ca="1" si="16"/>
        <v>0.95536983361840333</v>
      </c>
      <c r="N99">
        <f t="shared" ca="1" si="16"/>
        <v>0.30167437560672217</v>
      </c>
      <c r="O99">
        <f t="shared" ca="1" si="16"/>
        <v>0.30374608974397788</v>
      </c>
      <c r="P99">
        <f t="shared" ca="1" si="16"/>
        <v>0.61848003452700784</v>
      </c>
      <c r="Q99">
        <f t="shared" ca="1" si="16"/>
        <v>0.89811700977848763</v>
      </c>
      <c r="R99">
        <f t="shared" ca="1" si="16"/>
        <v>0.29260633235004363</v>
      </c>
      <c r="S99">
        <f t="shared" ca="1" si="16"/>
        <v>0.86478783009187965</v>
      </c>
      <c r="T99">
        <f t="shared" ca="1" si="16"/>
        <v>0.41295728142043497</v>
      </c>
      <c r="U99">
        <f t="shared" ca="1" si="16"/>
        <v>0.94697094290616235</v>
      </c>
      <c r="V99">
        <f t="shared" ca="1" si="17"/>
        <v>0.25524240341542676</v>
      </c>
      <c r="W99">
        <f t="shared" ca="1" si="17"/>
        <v>7.5047746197272724E-2</v>
      </c>
      <c r="X99">
        <f t="shared" ca="1" si="17"/>
        <v>0.30667587015031028</v>
      </c>
      <c r="Y99">
        <f t="shared" ca="1" si="17"/>
        <v>0.74494403307913148</v>
      </c>
      <c r="Z99">
        <f t="shared" ca="1" si="17"/>
        <v>7.3264801652894729E-2</v>
      </c>
      <c r="AA99">
        <f t="shared" ca="1" si="17"/>
        <v>0.12777333650357936</v>
      </c>
      <c r="AB99">
        <f t="shared" ca="1" si="17"/>
        <v>0.40066352167157149</v>
      </c>
      <c r="AC99">
        <f t="shared" ca="1" si="17"/>
        <v>0.97232352474510453</v>
      </c>
      <c r="AD99">
        <f t="shared" ca="1" si="17"/>
        <v>0.67037582695496845</v>
      </c>
      <c r="AE99">
        <f t="shared" ca="1" si="17"/>
        <v>0.55111078798767488</v>
      </c>
    </row>
    <row r="100" spans="2:31" x14ac:dyDescent="0.25">
      <c r="B100">
        <f t="shared" ref="B100:K109" ca="1" si="18">RAND()</f>
        <v>0.28014863901720677</v>
      </c>
      <c r="C100">
        <f t="shared" ca="1" si="18"/>
        <v>0.78047742812738186</v>
      </c>
      <c r="D100">
        <f t="shared" ca="1" si="18"/>
        <v>0.68939712355443716</v>
      </c>
      <c r="E100">
        <f t="shared" ca="1" si="18"/>
        <v>0.21438530395311622</v>
      </c>
      <c r="F100">
        <f t="shared" ca="1" si="18"/>
        <v>9.2661702783782829E-3</v>
      </c>
      <c r="G100">
        <f t="shared" ca="1" si="18"/>
        <v>0.46612340282764264</v>
      </c>
      <c r="H100">
        <f t="shared" ca="1" si="18"/>
        <v>0.37239128361702756</v>
      </c>
      <c r="I100">
        <f t="shared" ca="1" si="18"/>
        <v>0.46605855455489431</v>
      </c>
      <c r="J100">
        <f t="shared" ca="1" si="18"/>
        <v>0.49162557087410191</v>
      </c>
      <c r="K100">
        <f t="shared" ca="1" si="18"/>
        <v>2.0393065733721016E-2</v>
      </c>
      <c r="L100">
        <f t="shared" ref="L100:U109" ca="1" si="19">RAND()</f>
        <v>0.73401986213885895</v>
      </c>
      <c r="M100">
        <f t="shared" ca="1" si="19"/>
        <v>0.67707185549965776</v>
      </c>
      <c r="N100">
        <f t="shared" ca="1" si="19"/>
        <v>0.39420280468949187</v>
      </c>
      <c r="O100">
        <f t="shared" ca="1" si="19"/>
        <v>0.5640141406989807</v>
      </c>
      <c r="P100">
        <f t="shared" ca="1" si="19"/>
        <v>0.49021002821919346</v>
      </c>
      <c r="Q100">
        <f t="shared" ca="1" si="19"/>
        <v>0.47472547429266054</v>
      </c>
      <c r="R100">
        <f t="shared" ca="1" si="19"/>
        <v>0.61717374997192676</v>
      </c>
      <c r="S100">
        <f t="shared" ca="1" si="19"/>
        <v>0.21865450022909805</v>
      </c>
      <c r="T100">
        <f t="shared" ca="1" si="19"/>
        <v>0.76438319188476012</v>
      </c>
      <c r="U100">
        <f t="shared" ca="1" si="19"/>
        <v>0.59368221730901993</v>
      </c>
      <c r="V100">
        <f t="shared" ref="V100:AE109" ca="1" si="20">RAND()</f>
        <v>0.41323514461025446</v>
      </c>
      <c r="W100">
        <f t="shared" ca="1" si="20"/>
        <v>0.28634578028149987</v>
      </c>
      <c r="X100">
        <f t="shared" ca="1" si="20"/>
        <v>4.1347624353964108E-2</v>
      </c>
      <c r="Y100">
        <f t="shared" ca="1" si="20"/>
        <v>0.53801344268652418</v>
      </c>
      <c r="Z100">
        <f t="shared" ca="1" si="20"/>
        <v>0.81298510196952312</v>
      </c>
      <c r="AA100">
        <f t="shared" ca="1" si="20"/>
        <v>7.663187639771607E-2</v>
      </c>
      <c r="AB100">
        <f t="shared" ca="1" si="20"/>
        <v>0.58292081304107501</v>
      </c>
      <c r="AC100">
        <f t="shared" ca="1" si="20"/>
        <v>0.72817142794145617</v>
      </c>
      <c r="AD100">
        <f t="shared" ca="1" si="20"/>
        <v>0.50448191064330938</v>
      </c>
      <c r="AE100">
        <f t="shared" ca="1" si="20"/>
        <v>0.84434305619699046</v>
      </c>
    </row>
    <row r="101" spans="2:31" x14ac:dyDescent="0.25">
      <c r="B101">
        <f t="shared" ca="1" si="18"/>
        <v>0.17041370696020741</v>
      </c>
      <c r="C101">
        <f t="shared" ca="1" si="18"/>
        <v>0.40993372229986358</v>
      </c>
      <c r="D101">
        <f t="shared" ca="1" si="18"/>
        <v>0.48327040084739842</v>
      </c>
      <c r="E101">
        <f t="shared" ca="1" si="18"/>
        <v>2.2326844863134854E-2</v>
      </c>
      <c r="F101">
        <f t="shared" ca="1" si="18"/>
        <v>0.21085541185672163</v>
      </c>
      <c r="G101">
        <f t="shared" ca="1" si="18"/>
        <v>0.97658074823458474</v>
      </c>
      <c r="H101">
        <f t="shared" ca="1" si="18"/>
        <v>0.69501733568355917</v>
      </c>
      <c r="I101">
        <f t="shared" ca="1" si="18"/>
        <v>0.86034860913712286</v>
      </c>
      <c r="J101">
        <f t="shared" ca="1" si="18"/>
        <v>0.22631595780563457</v>
      </c>
      <c r="K101">
        <f t="shared" ca="1" si="18"/>
        <v>6.9139088581387398E-2</v>
      </c>
      <c r="L101">
        <f t="shared" ca="1" si="19"/>
        <v>0.57436694960682022</v>
      </c>
      <c r="M101">
        <f t="shared" ca="1" si="19"/>
        <v>0.99881509418079695</v>
      </c>
      <c r="N101">
        <f t="shared" ca="1" si="19"/>
        <v>0.78706725263152233</v>
      </c>
      <c r="O101">
        <f t="shared" ca="1" si="19"/>
        <v>0.71210423991982807</v>
      </c>
      <c r="P101">
        <f t="shared" ca="1" si="19"/>
        <v>0.52963046301190508</v>
      </c>
      <c r="Q101">
        <f t="shared" ca="1" si="19"/>
        <v>0.34083273632654637</v>
      </c>
      <c r="R101">
        <f t="shared" ca="1" si="19"/>
        <v>2.8625344235447159E-2</v>
      </c>
      <c r="S101">
        <f t="shared" ca="1" si="19"/>
        <v>0.46632901927952708</v>
      </c>
      <c r="T101">
        <f t="shared" ca="1" si="19"/>
        <v>0.3984578965501761</v>
      </c>
      <c r="U101">
        <f t="shared" ca="1" si="19"/>
        <v>5.9890757651618998E-2</v>
      </c>
      <c r="V101">
        <f t="shared" ca="1" si="20"/>
        <v>0.40014749656426551</v>
      </c>
      <c r="W101">
        <f t="shared" ca="1" si="20"/>
        <v>0.40822612977258571</v>
      </c>
      <c r="X101">
        <f t="shared" ca="1" si="20"/>
        <v>2.0588219033680133E-2</v>
      </c>
      <c r="Y101">
        <f t="shared" ca="1" si="20"/>
        <v>0.98969649335292065</v>
      </c>
      <c r="Z101">
        <f t="shared" ca="1" si="20"/>
        <v>0.84581797876930587</v>
      </c>
      <c r="AA101">
        <f t="shared" ca="1" si="20"/>
        <v>0.85547647805506255</v>
      </c>
      <c r="AB101">
        <f t="shared" ca="1" si="20"/>
        <v>0.76617901939497557</v>
      </c>
      <c r="AC101">
        <f t="shared" ca="1" si="20"/>
        <v>0.50947508930041696</v>
      </c>
      <c r="AD101">
        <f t="shared" ca="1" si="20"/>
        <v>0.85788597373885556</v>
      </c>
      <c r="AE101">
        <f t="shared" ca="1" si="20"/>
        <v>0.39686860390731482</v>
      </c>
    </row>
    <row r="102" spans="2:31" x14ac:dyDescent="0.25">
      <c r="B102">
        <f t="shared" ca="1" si="18"/>
        <v>0.5100484208944005</v>
      </c>
      <c r="C102">
        <f t="shared" ca="1" si="18"/>
        <v>0.82326633962131091</v>
      </c>
      <c r="D102">
        <f t="shared" ca="1" si="18"/>
        <v>0.63604642494039521</v>
      </c>
      <c r="E102">
        <f t="shared" ca="1" si="18"/>
        <v>0.58572698497352005</v>
      </c>
      <c r="F102">
        <f t="shared" ca="1" si="18"/>
        <v>1.2599938891124651E-3</v>
      </c>
      <c r="G102">
        <f t="shared" ca="1" si="18"/>
        <v>0.4356776227465522</v>
      </c>
      <c r="H102">
        <f t="shared" ca="1" si="18"/>
        <v>0.724083530253818</v>
      </c>
      <c r="I102">
        <f t="shared" ca="1" si="18"/>
        <v>0.6557899151339226</v>
      </c>
      <c r="J102">
        <f t="shared" ca="1" si="18"/>
        <v>0.25307447947409978</v>
      </c>
      <c r="K102">
        <f t="shared" ca="1" si="18"/>
        <v>0.34844127354439203</v>
      </c>
      <c r="L102">
        <f t="shared" ca="1" si="19"/>
        <v>0.29927065617284843</v>
      </c>
      <c r="M102">
        <f t="shared" ca="1" si="19"/>
        <v>0.84880235654782332</v>
      </c>
      <c r="N102">
        <f t="shared" ca="1" si="19"/>
        <v>0.79529961056476406</v>
      </c>
      <c r="O102">
        <f t="shared" ca="1" si="19"/>
        <v>0.87827960213935086</v>
      </c>
      <c r="P102">
        <f t="shared" ca="1" si="19"/>
        <v>0.49268577055311469</v>
      </c>
      <c r="Q102">
        <f t="shared" ca="1" si="19"/>
        <v>0.36251719364326984</v>
      </c>
      <c r="R102">
        <f t="shared" ca="1" si="19"/>
        <v>0.87721730884773885</v>
      </c>
      <c r="S102">
        <f t="shared" ca="1" si="19"/>
        <v>0.60051582224914446</v>
      </c>
      <c r="T102">
        <f t="shared" ca="1" si="19"/>
        <v>0.11357185508830558</v>
      </c>
      <c r="U102">
        <f t="shared" ca="1" si="19"/>
        <v>0.38671237601619879</v>
      </c>
      <c r="V102">
        <f t="shared" ca="1" si="20"/>
        <v>0.46687459376601326</v>
      </c>
      <c r="W102">
        <f t="shared" ca="1" si="20"/>
        <v>0.30773399323834294</v>
      </c>
      <c r="X102">
        <f t="shared" ca="1" si="20"/>
        <v>0.56522720771746648</v>
      </c>
      <c r="Y102">
        <f t="shared" ca="1" si="20"/>
        <v>0.78987413707440357</v>
      </c>
      <c r="Z102">
        <f t="shared" ca="1" si="20"/>
        <v>0.66933902322951577</v>
      </c>
      <c r="AA102">
        <f t="shared" ca="1" si="20"/>
        <v>0.18342918358855814</v>
      </c>
      <c r="AB102">
        <f t="shared" ca="1" si="20"/>
        <v>9.2757570734506523E-2</v>
      </c>
      <c r="AC102">
        <f t="shared" ca="1" si="20"/>
        <v>0.63159366974551823</v>
      </c>
      <c r="AD102">
        <f t="shared" ca="1" si="20"/>
        <v>0.76371248006004944</v>
      </c>
      <c r="AE102">
        <f t="shared" ca="1" si="20"/>
        <v>0.88693130897872519</v>
      </c>
    </row>
    <row r="103" spans="2:31" x14ac:dyDescent="0.25">
      <c r="B103">
        <f t="shared" ca="1" si="18"/>
        <v>0.28109923676906412</v>
      </c>
      <c r="C103">
        <f t="shared" ca="1" si="18"/>
        <v>0.60860093394122483</v>
      </c>
      <c r="D103">
        <f t="shared" ca="1" si="18"/>
        <v>0.60985615252356595</v>
      </c>
      <c r="E103">
        <f t="shared" ca="1" si="18"/>
        <v>0.87805707454969184</v>
      </c>
      <c r="F103">
        <f t="shared" ca="1" si="18"/>
        <v>0.95058209246253433</v>
      </c>
      <c r="G103">
        <f t="shared" ca="1" si="18"/>
        <v>0.67037361318526245</v>
      </c>
      <c r="H103">
        <f t="shared" ca="1" si="18"/>
        <v>0.39562763940669843</v>
      </c>
      <c r="I103">
        <f t="shared" ca="1" si="18"/>
        <v>0.9144877609855826</v>
      </c>
      <c r="J103">
        <f t="shared" ca="1" si="18"/>
        <v>0.11747308428479641</v>
      </c>
      <c r="K103">
        <f t="shared" ca="1" si="18"/>
        <v>0.52865351248185366</v>
      </c>
      <c r="L103">
        <f t="shared" ca="1" si="19"/>
        <v>0.50782174183000528</v>
      </c>
      <c r="M103">
        <f t="shared" ca="1" si="19"/>
        <v>0.69384955653618063</v>
      </c>
      <c r="N103">
        <f t="shared" ca="1" si="19"/>
        <v>0.13394588357158499</v>
      </c>
      <c r="O103">
        <f t="shared" ca="1" si="19"/>
        <v>0.44149502279641295</v>
      </c>
      <c r="P103">
        <f t="shared" ca="1" si="19"/>
        <v>0.73049894797095982</v>
      </c>
      <c r="Q103">
        <f t="shared" ca="1" si="19"/>
        <v>0.11215957356154882</v>
      </c>
      <c r="R103">
        <f t="shared" ca="1" si="19"/>
        <v>0.17604122111532039</v>
      </c>
      <c r="S103">
        <f t="shared" ca="1" si="19"/>
        <v>0.84400414562886827</v>
      </c>
      <c r="T103">
        <f t="shared" ca="1" si="19"/>
        <v>0.21409557857098349</v>
      </c>
      <c r="U103">
        <f t="shared" ca="1" si="19"/>
        <v>0.61409253320217605</v>
      </c>
      <c r="V103">
        <f t="shared" ca="1" si="20"/>
        <v>0.53542437282692212</v>
      </c>
      <c r="W103">
        <f t="shared" ca="1" si="20"/>
        <v>0.86440526396220618</v>
      </c>
      <c r="X103">
        <f t="shared" ca="1" si="20"/>
        <v>0.11787527525343267</v>
      </c>
      <c r="Y103">
        <f t="shared" ca="1" si="20"/>
        <v>0.59911480992518618</v>
      </c>
      <c r="Z103">
        <f t="shared" ca="1" si="20"/>
        <v>0.47005272251399299</v>
      </c>
      <c r="AA103">
        <f t="shared" ca="1" si="20"/>
        <v>0.40466945583163771</v>
      </c>
      <c r="AB103">
        <f t="shared" ca="1" si="20"/>
        <v>0.34020907671885059</v>
      </c>
      <c r="AC103">
        <f t="shared" ca="1" si="20"/>
        <v>0.80675378088552274</v>
      </c>
      <c r="AD103">
        <f t="shared" ca="1" si="20"/>
        <v>0.16083855277272024</v>
      </c>
      <c r="AE103">
        <f t="shared" ca="1" si="20"/>
        <v>1.6897414881658968E-2</v>
      </c>
    </row>
    <row r="104" spans="2:31" x14ac:dyDescent="0.25">
      <c r="B104">
        <f t="shared" ca="1" si="18"/>
        <v>0.73605595870225859</v>
      </c>
      <c r="C104">
        <f t="shared" ca="1" si="18"/>
        <v>0.39003408298123432</v>
      </c>
      <c r="D104">
        <f t="shared" ca="1" si="18"/>
        <v>0.42207297699653612</v>
      </c>
      <c r="E104">
        <f t="shared" ca="1" si="18"/>
        <v>0.95033201771479447</v>
      </c>
      <c r="F104">
        <f t="shared" ca="1" si="18"/>
        <v>0.88348834182035585</v>
      </c>
      <c r="G104">
        <f t="shared" ca="1" si="18"/>
        <v>0.971965396735752</v>
      </c>
      <c r="H104">
        <f t="shared" ca="1" si="18"/>
        <v>0.18305270730034984</v>
      </c>
      <c r="I104">
        <f t="shared" ca="1" si="18"/>
        <v>0.45626430360526427</v>
      </c>
      <c r="J104">
        <f t="shared" ca="1" si="18"/>
        <v>0.29469961687237606</v>
      </c>
      <c r="K104">
        <f t="shared" ca="1" si="18"/>
        <v>9.7554563956508744E-2</v>
      </c>
      <c r="L104">
        <f t="shared" ca="1" si="19"/>
        <v>0.49016253208063909</v>
      </c>
      <c r="M104">
        <f t="shared" ca="1" si="19"/>
        <v>0.36964452046961416</v>
      </c>
      <c r="N104">
        <f t="shared" ca="1" si="19"/>
        <v>0.74892152708690252</v>
      </c>
      <c r="O104">
        <f t="shared" ca="1" si="19"/>
        <v>0.20482003813533112</v>
      </c>
      <c r="P104">
        <f t="shared" ca="1" si="19"/>
        <v>0.6858765393583276</v>
      </c>
      <c r="Q104">
        <f t="shared" ca="1" si="19"/>
        <v>2.4587572501716559E-2</v>
      </c>
      <c r="R104">
        <f t="shared" ca="1" si="19"/>
        <v>8.0624504691223065E-2</v>
      </c>
      <c r="S104">
        <f t="shared" ca="1" si="19"/>
        <v>0.12482122976323096</v>
      </c>
      <c r="T104">
        <f t="shared" ca="1" si="19"/>
        <v>0.37622579108336862</v>
      </c>
      <c r="U104">
        <f t="shared" ca="1" si="19"/>
        <v>0.19378524577854428</v>
      </c>
      <c r="V104">
        <f t="shared" ca="1" si="20"/>
        <v>0.42877328767394141</v>
      </c>
      <c r="W104">
        <f t="shared" ca="1" si="20"/>
        <v>0.14909046393317116</v>
      </c>
      <c r="X104">
        <f t="shared" ca="1" si="20"/>
        <v>0.20139881513735192</v>
      </c>
      <c r="Y104">
        <f t="shared" ca="1" si="20"/>
        <v>2.4741886958063064E-2</v>
      </c>
      <c r="Z104">
        <f t="shared" ca="1" si="20"/>
        <v>3.3480645034819068E-2</v>
      </c>
      <c r="AA104">
        <f t="shared" ca="1" si="20"/>
        <v>0.40085756579218357</v>
      </c>
      <c r="AB104">
        <f t="shared" ca="1" si="20"/>
        <v>0.14857850835615438</v>
      </c>
      <c r="AC104">
        <f t="shared" ca="1" si="20"/>
        <v>0.36431496298832666</v>
      </c>
      <c r="AD104">
        <f t="shared" ca="1" si="20"/>
        <v>0.37645382221392815</v>
      </c>
      <c r="AE104">
        <f t="shared" ca="1" si="20"/>
        <v>5.4390095389696969E-2</v>
      </c>
    </row>
    <row r="105" spans="2:31" x14ac:dyDescent="0.25">
      <c r="B105">
        <f t="shared" ca="1" si="18"/>
        <v>0.11545087700798184</v>
      </c>
      <c r="C105">
        <f t="shared" ca="1" si="18"/>
        <v>0.76213258567121556</v>
      </c>
      <c r="D105">
        <f t="shared" ca="1" si="18"/>
        <v>0.16602696319984434</v>
      </c>
      <c r="E105">
        <f t="shared" ca="1" si="18"/>
        <v>0.73240552896478972</v>
      </c>
      <c r="F105">
        <f t="shared" ca="1" si="18"/>
        <v>0.54694237639028254</v>
      </c>
      <c r="G105">
        <f t="shared" ca="1" si="18"/>
        <v>0.63856385453379394</v>
      </c>
      <c r="H105">
        <f t="shared" ca="1" si="18"/>
        <v>9.7895044990788493E-2</v>
      </c>
      <c r="I105">
        <f t="shared" ca="1" si="18"/>
        <v>0.2221654177828114</v>
      </c>
      <c r="J105">
        <f t="shared" ca="1" si="18"/>
        <v>0.46105394953851775</v>
      </c>
      <c r="K105">
        <f t="shared" ca="1" si="18"/>
        <v>0.72561345351283357</v>
      </c>
      <c r="L105">
        <f t="shared" ca="1" si="19"/>
        <v>0.85088222039033834</v>
      </c>
      <c r="M105">
        <f t="shared" ca="1" si="19"/>
        <v>0.99629768406683539</v>
      </c>
      <c r="N105">
        <f t="shared" ca="1" si="19"/>
        <v>0.52721565733469777</v>
      </c>
      <c r="O105">
        <f t="shared" ca="1" si="19"/>
        <v>0.70006271139978971</v>
      </c>
      <c r="P105">
        <f t="shared" ca="1" si="19"/>
        <v>0.77390171425632825</v>
      </c>
      <c r="Q105">
        <f t="shared" ca="1" si="19"/>
        <v>0.46915411615051994</v>
      </c>
      <c r="R105">
        <f t="shared" ca="1" si="19"/>
        <v>0.72846531179270446</v>
      </c>
      <c r="S105">
        <f t="shared" ca="1" si="19"/>
        <v>0.74345964141246235</v>
      </c>
      <c r="T105">
        <f t="shared" ca="1" si="19"/>
        <v>0.61139722356597215</v>
      </c>
      <c r="U105">
        <f t="shared" ca="1" si="19"/>
        <v>0.71677019348575155</v>
      </c>
      <c r="V105">
        <f t="shared" ca="1" si="20"/>
        <v>0.23403985777349412</v>
      </c>
      <c r="W105">
        <f t="shared" ca="1" si="20"/>
        <v>0.88769195732183825</v>
      </c>
      <c r="X105">
        <f t="shared" ca="1" si="20"/>
        <v>0.12225601924013052</v>
      </c>
      <c r="Y105">
        <f t="shared" ca="1" si="20"/>
        <v>0.86629782395064048</v>
      </c>
      <c r="Z105">
        <f t="shared" ca="1" si="20"/>
        <v>0.83450310261928018</v>
      </c>
      <c r="AA105">
        <f t="shared" ca="1" si="20"/>
        <v>3.0304773047817868E-2</v>
      </c>
      <c r="AB105">
        <f t="shared" ca="1" si="20"/>
        <v>0.92055992035159839</v>
      </c>
      <c r="AC105">
        <f t="shared" ca="1" si="20"/>
        <v>0.34626914091440297</v>
      </c>
      <c r="AD105">
        <f t="shared" ca="1" si="20"/>
        <v>0.2144521883862045</v>
      </c>
      <c r="AE105">
        <f t="shared" ca="1" si="20"/>
        <v>0.75878251962003729</v>
      </c>
    </row>
    <row r="106" spans="2:31" x14ac:dyDescent="0.25">
      <c r="B106">
        <f t="shared" ca="1" si="18"/>
        <v>0.23119310207917931</v>
      </c>
      <c r="C106">
        <f t="shared" ca="1" si="18"/>
        <v>0.38509519052052532</v>
      </c>
      <c r="D106">
        <f t="shared" ca="1" si="18"/>
        <v>0.62765235395484376</v>
      </c>
      <c r="E106">
        <f t="shared" ca="1" si="18"/>
        <v>0.14228859844760766</v>
      </c>
      <c r="F106">
        <f t="shared" ca="1" si="18"/>
        <v>0.60828133200269296</v>
      </c>
      <c r="G106">
        <f t="shared" ca="1" si="18"/>
        <v>0.17731360903492543</v>
      </c>
      <c r="H106">
        <f t="shared" ca="1" si="18"/>
        <v>0.8306655113134136</v>
      </c>
      <c r="I106">
        <f t="shared" ca="1" si="18"/>
        <v>0.58371034910002173</v>
      </c>
      <c r="J106">
        <f t="shared" ca="1" si="18"/>
        <v>0.95126487968120355</v>
      </c>
      <c r="K106">
        <f t="shared" ca="1" si="18"/>
        <v>0.55287037347313728</v>
      </c>
      <c r="L106">
        <f t="shared" ca="1" si="19"/>
        <v>0.94729065709942706</v>
      </c>
      <c r="M106">
        <f t="shared" ca="1" si="19"/>
        <v>0.50491151243835652</v>
      </c>
      <c r="N106">
        <f t="shared" ca="1" si="19"/>
        <v>0.60393988234522333</v>
      </c>
      <c r="O106">
        <f t="shared" ca="1" si="19"/>
        <v>0.33473094520744784</v>
      </c>
      <c r="P106">
        <f t="shared" ca="1" si="19"/>
        <v>0.15498660054426305</v>
      </c>
      <c r="Q106">
        <f t="shared" ca="1" si="19"/>
        <v>0.19111533037374445</v>
      </c>
      <c r="R106">
        <f t="shared" ca="1" si="19"/>
        <v>1.9344240742324992E-2</v>
      </c>
      <c r="S106">
        <f t="shared" ca="1" si="19"/>
        <v>0.44331616100608312</v>
      </c>
      <c r="T106">
        <f t="shared" ca="1" si="19"/>
        <v>9.5024130858467171E-2</v>
      </c>
      <c r="U106">
        <f t="shared" ca="1" si="19"/>
        <v>0.62864104440798885</v>
      </c>
      <c r="V106">
        <f t="shared" ca="1" si="20"/>
        <v>0.70740426779802545</v>
      </c>
      <c r="W106">
        <f t="shared" ca="1" si="20"/>
        <v>0.16520680961895917</v>
      </c>
      <c r="X106">
        <f t="shared" ca="1" si="20"/>
        <v>0.17899947864877497</v>
      </c>
      <c r="Y106">
        <f t="shared" ca="1" si="20"/>
        <v>0.59077157850306983</v>
      </c>
      <c r="Z106">
        <f t="shared" ca="1" si="20"/>
        <v>0.31456872462870411</v>
      </c>
      <c r="AA106">
        <f t="shared" ca="1" si="20"/>
        <v>0.81723890049125636</v>
      </c>
      <c r="AB106">
        <f t="shared" ca="1" si="20"/>
        <v>0.91442886792592315</v>
      </c>
      <c r="AC106">
        <f t="shared" ca="1" si="20"/>
        <v>0.71364454758862905</v>
      </c>
      <c r="AD106">
        <f t="shared" ca="1" si="20"/>
        <v>0.82776726581280813</v>
      </c>
      <c r="AE106">
        <f t="shared" ca="1" si="20"/>
        <v>0.11461322067669411</v>
      </c>
    </row>
    <row r="107" spans="2:31" x14ac:dyDescent="0.25">
      <c r="B107">
        <f t="shared" ca="1" si="18"/>
        <v>0.58343379352618641</v>
      </c>
      <c r="C107">
        <f t="shared" ca="1" si="18"/>
        <v>0.84078730341039876</v>
      </c>
      <c r="D107">
        <f t="shared" ca="1" si="18"/>
        <v>0.62108028309779151</v>
      </c>
      <c r="E107">
        <f t="shared" ca="1" si="18"/>
        <v>1.7453391027705711E-2</v>
      </c>
      <c r="F107">
        <f t="shared" ca="1" si="18"/>
        <v>0.10801406439171446</v>
      </c>
      <c r="G107">
        <f t="shared" ca="1" si="18"/>
        <v>0.51857210946587839</v>
      </c>
      <c r="H107">
        <f t="shared" ca="1" si="18"/>
        <v>0.52604696518780836</v>
      </c>
      <c r="I107">
        <f t="shared" ca="1" si="18"/>
        <v>0.30122337032534241</v>
      </c>
      <c r="J107">
        <f t="shared" ca="1" si="18"/>
        <v>0.2610823639517692</v>
      </c>
      <c r="K107">
        <f t="shared" ca="1" si="18"/>
        <v>0.45637407141471864</v>
      </c>
      <c r="L107">
        <f t="shared" ca="1" si="19"/>
        <v>0.21527798055915026</v>
      </c>
      <c r="M107">
        <f t="shared" ca="1" si="19"/>
        <v>0.24172731401899594</v>
      </c>
      <c r="N107">
        <f t="shared" ca="1" si="19"/>
        <v>0.21311784953813451</v>
      </c>
      <c r="O107">
        <f t="shared" ca="1" si="19"/>
        <v>0.78892188075038572</v>
      </c>
      <c r="P107">
        <f t="shared" ca="1" si="19"/>
        <v>0.54959551928324513</v>
      </c>
      <c r="Q107">
        <f t="shared" ca="1" si="19"/>
        <v>0.38370209434062552</v>
      </c>
      <c r="R107">
        <f t="shared" ca="1" si="19"/>
        <v>0.64659122035376648</v>
      </c>
      <c r="S107">
        <f t="shared" ca="1" si="19"/>
        <v>1.979790899301026E-2</v>
      </c>
      <c r="T107">
        <f t="shared" ca="1" si="19"/>
        <v>0.98613262100692323</v>
      </c>
      <c r="U107">
        <f t="shared" ca="1" si="19"/>
        <v>0.23172536458823001</v>
      </c>
      <c r="V107">
        <f t="shared" ca="1" si="20"/>
        <v>0.15446699912071971</v>
      </c>
      <c r="W107">
        <f t="shared" ca="1" si="20"/>
        <v>0.76295113939508408</v>
      </c>
      <c r="X107">
        <f t="shared" ca="1" si="20"/>
        <v>0.31977921027791417</v>
      </c>
      <c r="Y107">
        <f t="shared" ca="1" si="20"/>
        <v>8.6865742002879331E-2</v>
      </c>
      <c r="Z107">
        <f t="shared" ca="1" si="20"/>
        <v>0.15231397400896068</v>
      </c>
      <c r="AA107">
        <f t="shared" ca="1" si="20"/>
        <v>2.8504326135221358E-2</v>
      </c>
      <c r="AB107">
        <f t="shared" ca="1" si="20"/>
        <v>0.68086927780532891</v>
      </c>
      <c r="AC107">
        <f t="shared" ca="1" si="20"/>
        <v>0.82990220367353684</v>
      </c>
      <c r="AD107">
        <f t="shared" ca="1" si="20"/>
        <v>0.14505840293286565</v>
      </c>
      <c r="AE107">
        <f t="shared" ca="1" si="20"/>
        <v>0.30739575719406709</v>
      </c>
    </row>
    <row r="108" spans="2:31" x14ac:dyDescent="0.25">
      <c r="B108">
        <f t="shared" ca="1" si="18"/>
        <v>0.30792139993454781</v>
      </c>
      <c r="C108">
        <f t="shared" ca="1" si="18"/>
        <v>0.39752536344567097</v>
      </c>
      <c r="D108">
        <f t="shared" ca="1" si="18"/>
        <v>8.673882330052507E-3</v>
      </c>
      <c r="E108">
        <f t="shared" ca="1" si="18"/>
        <v>0.82311346572470523</v>
      </c>
      <c r="F108">
        <f t="shared" ca="1" si="18"/>
        <v>0.64765418862292279</v>
      </c>
      <c r="G108">
        <f t="shared" ca="1" si="18"/>
        <v>0.91695716599008481</v>
      </c>
      <c r="H108">
        <f t="shared" ca="1" si="18"/>
        <v>0.75366109664657266</v>
      </c>
      <c r="I108">
        <f t="shared" ca="1" si="18"/>
        <v>0.9552532668869409</v>
      </c>
      <c r="J108">
        <f t="shared" ca="1" si="18"/>
        <v>0.94773891928183351</v>
      </c>
      <c r="K108">
        <f t="shared" ca="1" si="18"/>
        <v>0.14211754525193787</v>
      </c>
      <c r="L108">
        <f t="shared" ca="1" si="19"/>
        <v>0.25312399863000223</v>
      </c>
      <c r="M108">
        <f t="shared" ca="1" si="19"/>
        <v>0.74982606628638937</v>
      </c>
      <c r="N108">
        <f t="shared" ca="1" si="19"/>
        <v>0.99394547388924614</v>
      </c>
      <c r="O108">
        <f t="shared" ca="1" si="19"/>
        <v>0.60816440469136435</v>
      </c>
      <c r="P108">
        <f t="shared" ca="1" si="19"/>
        <v>0.95635850090669905</v>
      </c>
      <c r="Q108">
        <f t="shared" ca="1" si="19"/>
        <v>0.69002596797687676</v>
      </c>
      <c r="R108">
        <f t="shared" ca="1" si="19"/>
        <v>0.61230818643396567</v>
      </c>
      <c r="S108">
        <f t="shared" ca="1" si="19"/>
        <v>0.45793717352473617</v>
      </c>
      <c r="T108">
        <f t="shared" ca="1" si="19"/>
        <v>0.96978379087399702</v>
      </c>
      <c r="U108">
        <f t="shared" ca="1" si="19"/>
        <v>0.98592388318815538</v>
      </c>
      <c r="V108">
        <f t="shared" ca="1" si="20"/>
        <v>0.3303914669466641</v>
      </c>
      <c r="W108">
        <f t="shared" ca="1" si="20"/>
        <v>0.65371337587485456</v>
      </c>
      <c r="X108">
        <f t="shared" ca="1" si="20"/>
        <v>0.58756159111861062</v>
      </c>
      <c r="Y108">
        <f t="shared" ca="1" si="20"/>
        <v>2.3559335565738582E-2</v>
      </c>
      <c r="Z108">
        <f t="shared" ca="1" si="20"/>
        <v>8.9584790992319085E-2</v>
      </c>
      <c r="AA108">
        <f t="shared" ca="1" si="20"/>
        <v>0.91516935727430937</v>
      </c>
      <c r="AB108">
        <f t="shared" ca="1" si="20"/>
        <v>0.88236471259110827</v>
      </c>
      <c r="AC108">
        <f t="shared" ca="1" si="20"/>
        <v>0.43912748576647909</v>
      </c>
      <c r="AD108">
        <f t="shared" ca="1" si="20"/>
        <v>0.25468158033660182</v>
      </c>
      <c r="AE108">
        <f t="shared" ca="1" si="20"/>
        <v>0.40159284742697654</v>
      </c>
    </row>
    <row r="109" spans="2:31" x14ac:dyDescent="0.25">
      <c r="B109">
        <f t="shared" ca="1" si="18"/>
        <v>0.45822118581075522</v>
      </c>
      <c r="C109">
        <f t="shared" ca="1" si="18"/>
        <v>0.42157080686140014</v>
      </c>
      <c r="D109">
        <f t="shared" ca="1" si="18"/>
        <v>0.37320132815465445</v>
      </c>
      <c r="E109">
        <f t="shared" ca="1" si="18"/>
        <v>0.68609732963325065</v>
      </c>
      <c r="F109">
        <f t="shared" ca="1" si="18"/>
        <v>0.61118773753483691</v>
      </c>
      <c r="G109">
        <f t="shared" ca="1" si="18"/>
        <v>0.5849098727968165</v>
      </c>
      <c r="H109">
        <f t="shared" ca="1" si="18"/>
        <v>0.12660356204793777</v>
      </c>
      <c r="I109">
        <f t="shared" ca="1" si="18"/>
        <v>0.24497660895652662</v>
      </c>
      <c r="J109">
        <f t="shared" ca="1" si="18"/>
        <v>0.2815429843813213</v>
      </c>
      <c r="K109">
        <f t="shared" ca="1" si="18"/>
        <v>0.87904187109096643</v>
      </c>
      <c r="L109">
        <f t="shared" ca="1" si="19"/>
        <v>0.70875345839233184</v>
      </c>
      <c r="M109">
        <f t="shared" ca="1" si="19"/>
        <v>0.42923301358908383</v>
      </c>
      <c r="N109">
        <f t="shared" ca="1" si="19"/>
        <v>0.39000284146355657</v>
      </c>
      <c r="O109">
        <f t="shared" ca="1" si="19"/>
        <v>0.8237632293902315</v>
      </c>
      <c r="P109">
        <f t="shared" ca="1" si="19"/>
        <v>3.7329440609855435E-2</v>
      </c>
      <c r="Q109">
        <f t="shared" ca="1" si="19"/>
        <v>0.41776051343453924</v>
      </c>
      <c r="R109">
        <f t="shared" ca="1" si="19"/>
        <v>0.52542576453654766</v>
      </c>
      <c r="S109">
        <f t="shared" ca="1" si="19"/>
        <v>0.25234844707917081</v>
      </c>
      <c r="T109">
        <f t="shared" ca="1" si="19"/>
        <v>0.37155493548997853</v>
      </c>
      <c r="U109">
        <f t="shared" ca="1" si="19"/>
        <v>0.55637513775944303</v>
      </c>
      <c r="V109">
        <f t="shared" ca="1" si="20"/>
        <v>0.46393901314914565</v>
      </c>
      <c r="W109">
        <f t="shared" ca="1" si="20"/>
        <v>0.6460902771625241</v>
      </c>
      <c r="X109">
        <f t="shared" ca="1" si="20"/>
        <v>0.6014086919129582</v>
      </c>
      <c r="Y109">
        <f t="shared" ca="1" si="20"/>
        <v>0.9830353407689556</v>
      </c>
      <c r="Z109">
        <f t="shared" ca="1" si="20"/>
        <v>0.37050928707267783</v>
      </c>
      <c r="AA109">
        <f t="shared" ca="1" si="20"/>
        <v>0.77071165688698429</v>
      </c>
      <c r="AB109">
        <f t="shared" ca="1" si="20"/>
        <v>0.96238258676885113</v>
      </c>
      <c r="AC109">
        <f t="shared" ca="1" si="20"/>
        <v>0.8978465589641349</v>
      </c>
      <c r="AD109">
        <f t="shared" ca="1" si="20"/>
        <v>0.79204628037460179</v>
      </c>
      <c r="AE109">
        <f t="shared" ca="1" si="20"/>
        <v>0.89732010174935084</v>
      </c>
    </row>
    <row r="110" spans="2:31" x14ac:dyDescent="0.25">
      <c r="B110">
        <f t="shared" ref="B110:K119" ca="1" si="21">RAND()</f>
        <v>0.92726667275244368</v>
      </c>
      <c r="C110">
        <f t="shared" ca="1" si="21"/>
        <v>0.10301557271894435</v>
      </c>
      <c r="D110">
        <f t="shared" ca="1" si="21"/>
        <v>0.92005821083114947</v>
      </c>
      <c r="E110">
        <f t="shared" ca="1" si="21"/>
        <v>6.6053225864049603E-2</v>
      </c>
      <c r="F110">
        <f t="shared" ca="1" si="21"/>
        <v>0.1916153880690219</v>
      </c>
      <c r="G110">
        <f t="shared" ca="1" si="21"/>
        <v>0.90336832179900917</v>
      </c>
      <c r="H110">
        <f t="shared" ca="1" si="21"/>
        <v>0.95852683446917819</v>
      </c>
      <c r="I110">
        <f t="shared" ca="1" si="21"/>
        <v>0.58769445065008341</v>
      </c>
      <c r="J110">
        <f t="shared" ca="1" si="21"/>
        <v>0.98262665384896142</v>
      </c>
      <c r="K110">
        <f t="shared" ca="1" si="21"/>
        <v>0.49218728231889308</v>
      </c>
      <c r="L110">
        <f t="shared" ref="L110:U119" ca="1" si="22">RAND()</f>
        <v>0.82051531007863954</v>
      </c>
      <c r="M110">
        <f t="shared" ca="1" si="22"/>
        <v>0.8162721910508175</v>
      </c>
      <c r="N110">
        <f t="shared" ca="1" si="22"/>
        <v>0.52882648866623061</v>
      </c>
      <c r="O110">
        <f t="shared" ca="1" si="22"/>
        <v>0.78315013740847839</v>
      </c>
      <c r="P110">
        <f t="shared" ca="1" si="22"/>
        <v>0.92226573904260345</v>
      </c>
      <c r="Q110">
        <f t="shared" ca="1" si="22"/>
        <v>0.72067110668353962</v>
      </c>
      <c r="R110">
        <f t="shared" ca="1" si="22"/>
        <v>0.35001622483521877</v>
      </c>
      <c r="S110">
        <f t="shared" ca="1" si="22"/>
        <v>0.20070651555084362</v>
      </c>
      <c r="T110">
        <f t="shared" ca="1" si="22"/>
        <v>0.63231741976535494</v>
      </c>
      <c r="U110">
        <f t="shared" ca="1" si="22"/>
        <v>3.792088284490025E-2</v>
      </c>
      <c r="V110">
        <f t="shared" ref="V110:AE119" ca="1" si="23">RAND()</f>
        <v>0.16829514243792332</v>
      </c>
      <c r="W110">
        <f t="shared" ca="1" si="23"/>
        <v>0.88371418064784013</v>
      </c>
      <c r="X110">
        <f t="shared" ca="1" si="23"/>
        <v>0.69531334764083574</v>
      </c>
      <c r="Y110">
        <f t="shared" ca="1" si="23"/>
        <v>0.88997902314913357</v>
      </c>
      <c r="Z110">
        <f t="shared" ca="1" si="23"/>
        <v>0.74439249078740954</v>
      </c>
      <c r="AA110">
        <f t="shared" ca="1" si="23"/>
        <v>0.22813695809905177</v>
      </c>
      <c r="AB110">
        <f t="shared" ca="1" si="23"/>
        <v>0.55880427756420925</v>
      </c>
      <c r="AC110">
        <f t="shared" ca="1" si="23"/>
        <v>0.16997734215228227</v>
      </c>
      <c r="AD110">
        <f t="shared" ca="1" si="23"/>
        <v>7.6324865433410327E-3</v>
      </c>
      <c r="AE110">
        <f t="shared" ca="1" si="23"/>
        <v>0.40136404698977124</v>
      </c>
    </row>
    <row r="111" spans="2:31" x14ac:dyDescent="0.25">
      <c r="B111">
        <f t="shared" ca="1" si="21"/>
        <v>0.50740149038254656</v>
      </c>
      <c r="C111">
        <f t="shared" ca="1" si="21"/>
        <v>0.22719642342840674</v>
      </c>
      <c r="D111">
        <f t="shared" ca="1" si="21"/>
        <v>0.47276406368225521</v>
      </c>
      <c r="E111">
        <f t="shared" ca="1" si="21"/>
        <v>0.6191081801307079</v>
      </c>
      <c r="F111">
        <f t="shared" ca="1" si="21"/>
        <v>0.41232132992364634</v>
      </c>
      <c r="G111">
        <f t="shared" ca="1" si="21"/>
        <v>0.12577140762956152</v>
      </c>
      <c r="H111">
        <f t="shared" ca="1" si="21"/>
        <v>0.51073357544115972</v>
      </c>
      <c r="I111">
        <f t="shared" ca="1" si="21"/>
        <v>0.82896847638483262</v>
      </c>
      <c r="J111">
        <f t="shared" ca="1" si="21"/>
        <v>0.1859910031031855</v>
      </c>
      <c r="K111">
        <f t="shared" ca="1" si="21"/>
        <v>0.38885802504868172</v>
      </c>
      <c r="L111">
        <f t="shared" ca="1" si="22"/>
        <v>0.19093549852612246</v>
      </c>
      <c r="M111">
        <f t="shared" ca="1" si="22"/>
        <v>0.4050483258831612</v>
      </c>
      <c r="N111">
        <f t="shared" ca="1" si="22"/>
        <v>0.91917256097402333</v>
      </c>
      <c r="O111">
        <f t="shared" ca="1" si="22"/>
        <v>0.78787372421962876</v>
      </c>
      <c r="P111">
        <f t="shared" ca="1" si="22"/>
        <v>0.36804567220488948</v>
      </c>
      <c r="Q111">
        <f t="shared" ca="1" si="22"/>
        <v>0.42349625482865338</v>
      </c>
      <c r="R111">
        <f t="shared" ca="1" si="22"/>
        <v>0.50333083894255459</v>
      </c>
      <c r="S111">
        <f t="shared" ca="1" si="22"/>
        <v>0.77805641012513416</v>
      </c>
      <c r="T111">
        <f t="shared" ca="1" si="22"/>
        <v>0.56130401480604064</v>
      </c>
      <c r="U111">
        <f t="shared" ca="1" si="22"/>
        <v>0.5278841235123517</v>
      </c>
      <c r="V111">
        <f t="shared" ca="1" si="23"/>
        <v>0.84526184269662075</v>
      </c>
      <c r="W111">
        <f t="shared" ca="1" si="23"/>
        <v>0.92064290141968197</v>
      </c>
      <c r="X111">
        <f t="shared" ca="1" si="23"/>
        <v>0.81628238630500149</v>
      </c>
      <c r="Y111">
        <f t="shared" ca="1" si="23"/>
        <v>0.83449800991612921</v>
      </c>
      <c r="Z111">
        <f t="shared" ca="1" si="23"/>
        <v>0.42670025160471603</v>
      </c>
      <c r="AA111">
        <f t="shared" ca="1" si="23"/>
        <v>0.42309493669194631</v>
      </c>
      <c r="AB111">
        <f t="shared" ca="1" si="23"/>
        <v>0.31078421422835678</v>
      </c>
      <c r="AC111">
        <f t="shared" ca="1" si="23"/>
        <v>0.4996537478071712</v>
      </c>
      <c r="AD111">
        <f t="shared" ca="1" si="23"/>
        <v>0.65546159522938674</v>
      </c>
      <c r="AE111">
        <f t="shared" ca="1" si="23"/>
        <v>0.25745281891815797</v>
      </c>
    </row>
    <row r="112" spans="2:31" x14ac:dyDescent="0.25">
      <c r="B112">
        <f t="shared" ca="1" si="21"/>
        <v>0.58355016045401875</v>
      </c>
      <c r="C112">
        <f t="shared" ca="1" si="21"/>
        <v>0.97539682549235862</v>
      </c>
      <c r="D112">
        <f t="shared" ca="1" si="21"/>
        <v>5.7403937463139432E-2</v>
      </c>
      <c r="E112">
        <f t="shared" ca="1" si="21"/>
        <v>0.44403279471922036</v>
      </c>
      <c r="F112">
        <f t="shared" ca="1" si="21"/>
        <v>1.9777283962398862E-2</v>
      </c>
      <c r="G112">
        <f t="shared" ca="1" si="21"/>
        <v>0.54941538033641812</v>
      </c>
      <c r="H112">
        <f t="shared" ca="1" si="21"/>
        <v>0.5490620189777351</v>
      </c>
      <c r="I112">
        <f t="shared" ca="1" si="21"/>
        <v>0.77052619234487096</v>
      </c>
      <c r="J112">
        <f t="shared" ca="1" si="21"/>
        <v>0.78449844203160013</v>
      </c>
      <c r="K112">
        <f t="shared" ca="1" si="21"/>
        <v>0.30247155803299375</v>
      </c>
      <c r="L112">
        <f t="shared" ca="1" si="22"/>
        <v>0.55840455600835281</v>
      </c>
      <c r="M112">
        <f t="shared" ca="1" si="22"/>
        <v>8.1798908212606491E-2</v>
      </c>
      <c r="N112">
        <f t="shared" ca="1" si="22"/>
        <v>0.87535591812526348</v>
      </c>
      <c r="O112">
        <f t="shared" ca="1" si="22"/>
        <v>0.37732043874535437</v>
      </c>
      <c r="P112">
        <f t="shared" ca="1" si="22"/>
        <v>0.31210324747365292</v>
      </c>
      <c r="Q112">
        <f t="shared" ca="1" si="22"/>
        <v>0.2496793377708455</v>
      </c>
      <c r="R112">
        <f t="shared" ca="1" si="22"/>
        <v>0.89553389189876498</v>
      </c>
      <c r="S112">
        <f t="shared" ca="1" si="22"/>
        <v>0.70671868515343639</v>
      </c>
      <c r="T112">
        <f t="shared" ca="1" si="22"/>
        <v>0.31152585191784476</v>
      </c>
      <c r="U112">
        <f t="shared" ca="1" si="22"/>
        <v>0.26810917410161061</v>
      </c>
      <c r="V112">
        <f t="shared" ca="1" si="23"/>
        <v>0.19051591306120574</v>
      </c>
      <c r="W112">
        <f t="shared" ca="1" si="23"/>
        <v>0.42225630678271675</v>
      </c>
      <c r="X112">
        <f t="shared" ca="1" si="23"/>
        <v>0.34611657970744147</v>
      </c>
      <c r="Y112">
        <f t="shared" ca="1" si="23"/>
        <v>0.50525758981567126</v>
      </c>
      <c r="Z112">
        <f t="shared" ca="1" si="23"/>
        <v>0.53072945021788165</v>
      </c>
      <c r="AA112">
        <f t="shared" ca="1" si="23"/>
        <v>0.25031253461462355</v>
      </c>
      <c r="AB112">
        <f t="shared" ca="1" si="23"/>
        <v>0.1068159032211195</v>
      </c>
      <c r="AC112">
        <f t="shared" ca="1" si="23"/>
        <v>3.5016341401407303E-2</v>
      </c>
      <c r="AD112">
        <f t="shared" ca="1" si="23"/>
        <v>0.45380548715420033</v>
      </c>
      <c r="AE112">
        <f t="shared" ca="1" si="23"/>
        <v>0.23981697164109095</v>
      </c>
    </row>
    <row r="113" spans="2:31" x14ac:dyDescent="0.25">
      <c r="B113">
        <f t="shared" ca="1" si="21"/>
        <v>0.80765996232274118</v>
      </c>
      <c r="C113">
        <f t="shared" ca="1" si="21"/>
        <v>0.43820347550782229</v>
      </c>
      <c r="D113">
        <f t="shared" ca="1" si="21"/>
        <v>7.7204650898636373E-2</v>
      </c>
      <c r="E113">
        <f t="shared" ca="1" si="21"/>
        <v>0.70052600322277758</v>
      </c>
      <c r="F113">
        <f t="shared" ca="1" si="21"/>
        <v>0.87409522441739362</v>
      </c>
      <c r="G113">
        <f t="shared" ca="1" si="21"/>
        <v>0.7294229475841989</v>
      </c>
      <c r="H113">
        <f t="shared" ca="1" si="21"/>
        <v>0.15085206149552838</v>
      </c>
      <c r="I113">
        <f t="shared" ca="1" si="21"/>
        <v>0.1018164672702877</v>
      </c>
      <c r="J113">
        <f t="shared" ca="1" si="21"/>
        <v>0.76304760100471136</v>
      </c>
      <c r="K113">
        <f t="shared" ca="1" si="21"/>
        <v>2.3068090886977366E-2</v>
      </c>
      <c r="L113">
        <f t="shared" ca="1" si="22"/>
        <v>0.66060602190111872</v>
      </c>
      <c r="M113">
        <f t="shared" ca="1" si="22"/>
        <v>0.53003250982811334</v>
      </c>
      <c r="N113">
        <f t="shared" ca="1" si="22"/>
        <v>0.94392818506362164</v>
      </c>
      <c r="O113">
        <f t="shared" ca="1" si="22"/>
        <v>0.3182702984609575</v>
      </c>
      <c r="P113">
        <f t="shared" ca="1" si="22"/>
        <v>3.1635712233590851E-4</v>
      </c>
      <c r="Q113">
        <f t="shared" ca="1" si="22"/>
        <v>0.93745942260025683</v>
      </c>
      <c r="R113">
        <f t="shared" ca="1" si="22"/>
        <v>4.0904809329253666E-2</v>
      </c>
      <c r="S113">
        <f t="shared" ca="1" si="22"/>
        <v>0.69146009345375514</v>
      </c>
      <c r="T113">
        <f t="shared" ca="1" si="22"/>
        <v>0.86411568405391037</v>
      </c>
      <c r="U113">
        <f t="shared" ca="1" si="22"/>
        <v>0.67046663157357234</v>
      </c>
      <c r="V113">
        <f t="shared" ca="1" si="23"/>
        <v>0.93844406268522285</v>
      </c>
      <c r="W113">
        <f t="shared" ca="1" si="23"/>
        <v>0.93032553885171421</v>
      </c>
      <c r="X113">
        <f t="shared" ca="1" si="23"/>
        <v>0.98021779844606982</v>
      </c>
      <c r="Y113">
        <f t="shared" ca="1" si="23"/>
        <v>0.59706434077980308</v>
      </c>
      <c r="Z113">
        <f t="shared" ca="1" si="23"/>
        <v>0.91287910979948883</v>
      </c>
      <c r="AA113">
        <f t="shared" ca="1" si="23"/>
        <v>0.71547719703795942</v>
      </c>
      <c r="AB113">
        <f t="shared" ca="1" si="23"/>
        <v>3.0190830892682818E-2</v>
      </c>
      <c r="AC113">
        <f t="shared" ca="1" si="23"/>
        <v>0.5995131721648399</v>
      </c>
      <c r="AD113">
        <f t="shared" ca="1" si="23"/>
        <v>0.37352491458834791</v>
      </c>
      <c r="AE113">
        <f t="shared" ca="1" si="23"/>
        <v>0.69485410833057615</v>
      </c>
    </row>
    <row r="114" spans="2:31" x14ac:dyDescent="0.25">
      <c r="B114">
        <f t="shared" ca="1" si="21"/>
        <v>1.9497355371991709E-2</v>
      </c>
      <c r="C114">
        <f t="shared" ca="1" si="21"/>
        <v>0.7892076336783802</v>
      </c>
      <c r="D114">
        <f t="shared" ca="1" si="21"/>
        <v>0.5036735445100986</v>
      </c>
      <c r="E114">
        <f t="shared" ca="1" si="21"/>
        <v>2.222709973979331E-2</v>
      </c>
      <c r="F114">
        <f t="shared" ca="1" si="21"/>
        <v>0.97360868548006718</v>
      </c>
      <c r="G114">
        <f t="shared" ca="1" si="21"/>
        <v>8.947788226102027E-2</v>
      </c>
      <c r="H114">
        <f t="shared" ca="1" si="21"/>
        <v>0.85224296414644751</v>
      </c>
      <c r="I114">
        <f t="shared" ca="1" si="21"/>
        <v>1.1853086207256336E-3</v>
      </c>
      <c r="J114">
        <f t="shared" ca="1" si="21"/>
        <v>0.19333976767219435</v>
      </c>
      <c r="K114">
        <f t="shared" ca="1" si="21"/>
        <v>1.6391611115738947E-2</v>
      </c>
      <c r="L114">
        <f t="shared" ca="1" si="22"/>
        <v>0.59798442771725036</v>
      </c>
      <c r="M114">
        <f t="shared" ca="1" si="22"/>
        <v>0.41903947229688598</v>
      </c>
      <c r="N114">
        <f t="shared" ca="1" si="22"/>
        <v>0.1678248358081964</v>
      </c>
      <c r="O114">
        <f t="shared" ca="1" si="22"/>
        <v>0.55024503592666818</v>
      </c>
      <c r="P114">
        <f t="shared" ca="1" si="22"/>
        <v>0.64436808044353189</v>
      </c>
      <c r="Q114">
        <f t="shared" ca="1" si="22"/>
        <v>0.42769911832608121</v>
      </c>
      <c r="R114">
        <f t="shared" ca="1" si="22"/>
        <v>0.18666290317873191</v>
      </c>
      <c r="S114">
        <f t="shared" ca="1" si="22"/>
        <v>0.72864019304583838</v>
      </c>
      <c r="T114">
        <f t="shared" ca="1" si="22"/>
        <v>0.59988975798727684</v>
      </c>
      <c r="U114">
        <f t="shared" ca="1" si="22"/>
        <v>3.058635197617221E-2</v>
      </c>
      <c r="V114">
        <f t="shared" ca="1" si="23"/>
        <v>0.81731180728561004</v>
      </c>
      <c r="W114">
        <f t="shared" ca="1" si="23"/>
        <v>0.8398947138588011</v>
      </c>
      <c r="X114">
        <f t="shared" ca="1" si="23"/>
        <v>5.2808122158014337E-2</v>
      </c>
      <c r="Y114">
        <f t="shared" ca="1" si="23"/>
        <v>0.13255691692517646</v>
      </c>
      <c r="Z114">
        <f t="shared" ca="1" si="23"/>
        <v>3.1556993169425229E-2</v>
      </c>
      <c r="AA114">
        <f t="shared" ca="1" si="23"/>
        <v>2.8492030342446739E-2</v>
      </c>
      <c r="AB114">
        <f t="shared" ca="1" si="23"/>
        <v>0.5301717915721762</v>
      </c>
      <c r="AC114">
        <f t="shared" ca="1" si="23"/>
        <v>0.30804590620013972</v>
      </c>
      <c r="AD114">
        <f t="shared" ca="1" si="23"/>
        <v>0.83139158119399248</v>
      </c>
      <c r="AE114">
        <f t="shared" ca="1" si="23"/>
        <v>0.44614805667255819</v>
      </c>
    </row>
    <row r="115" spans="2:31" x14ac:dyDescent="0.25">
      <c r="B115">
        <f t="shared" ca="1" si="21"/>
        <v>0.74119079737874682</v>
      </c>
      <c r="C115">
        <f t="shared" ca="1" si="21"/>
        <v>0.1882221630992138</v>
      </c>
      <c r="D115">
        <f t="shared" ca="1" si="21"/>
        <v>0.60818418645383354</v>
      </c>
      <c r="E115">
        <f t="shared" ca="1" si="21"/>
        <v>0.30978483425175174</v>
      </c>
      <c r="F115">
        <f t="shared" ca="1" si="21"/>
        <v>0.79840122776033517</v>
      </c>
      <c r="G115">
        <f t="shared" ca="1" si="21"/>
        <v>0.90404104207593527</v>
      </c>
      <c r="H115">
        <f t="shared" ca="1" si="21"/>
        <v>7.8983068327265649E-2</v>
      </c>
      <c r="I115">
        <f t="shared" ca="1" si="21"/>
        <v>0.64014536768845609</v>
      </c>
      <c r="J115">
        <f t="shared" ca="1" si="21"/>
        <v>0.85616829430482522</v>
      </c>
      <c r="K115">
        <f t="shared" ca="1" si="21"/>
        <v>0.68838660434724619</v>
      </c>
      <c r="L115">
        <f t="shared" ca="1" si="22"/>
        <v>6.3382248203273317E-2</v>
      </c>
      <c r="M115">
        <f t="shared" ca="1" si="22"/>
        <v>0.38243071532921324</v>
      </c>
      <c r="N115">
        <f t="shared" ca="1" si="22"/>
        <v>0.25182477382296398</v>
      </c>
      <c r="O115">
        <f t="shared" ca="1" si="22"/>
        <v>0.79198050074063975</v>
      </c>
      <c r="P115">
        <f t="shared" ca="1" si="22"/>
        <v>0.52719485322276149</v>
      </c>
      <c r="Q115">
        <f t="shared" ca="1" si="22"/>
        <v>0.3452108612008169</v>
      </c>
      <c r="R115">
        <f t="shared" ca="1" si="22"/>
        <v>0.3403048451136545</v>
      </c>
      <c r="S115">
        <f t="shared" ca="1" si="22"/>
        <v>2.5570611734559989E-2</v>
      </c>
      <c r="T115">
        <f t="shared" ca="1" si="22"/>
        <v>0.46429225573889976</v>
      </c>
      <c r="U115">
        <f t="shared" ca="1" si="22"/>
        <v>0.90797810459787587</v>
      </c>
      <c r="V115">
        <f t="shared" ca="1" si="23"/>
        <v>0.12073074545408796</v>
      </c>
      <c r="W115">
        <f t="shared" ca="1" si="23"/>
        <v>8.8067345865538549E-2</v>
      </c>
      <c r="X115">
        <f t="shared" ca="1" si="23"/>
        <v>0.97840105288115931</v>
      </c>
      <c r="Y115">
        <f t="shared" ca="1" si="23"/>
        <v>0.82687782039027402</v>
      </c>
      <c r="Z115">
        <f t="shared" ca="1" si="23"/>
        <v>0.64857097554428167</v>
      </c>
      <c r="AA115">
        <f t="shared" ca="1" si="23"/>
        <v>9.7997886567105619E-2</v>
      </c>
      <c r="AB115">
        <f t="shared" ca="1" si="23"/>
        <v>0.19538607788275808</v>
      </c>
      <c r="AC115">
        <f t="shared" ca="1" si="23"/>
        <v>0.89664841249138405</v>
      </c>
      <c r="AD115">
        <f t="shared" ca="1" si="23"/>
        <v>0.75386267400595575</v>
      </c>
      <c r="AE115">
        <f t="shared" ca="1" si="23"/>
        <v>0.99812061253171835</v>
      </c>
    </row>
    <row r="116" spans="2:31" x14ac:dyDescent="0.25">
      <c r="B116">
        <f t="shared" ca="1" si="21"/>
        <v>0.35381191259673472</v>
      </c>
      <c r="C116">
        <f t="shared" ca="1" si="21"/>
        <v>0.28318322827742559</v>
      </c>
      <c r="D116">
        <f t="shared" ca="1" si="21"/>
        <v>0.81611565586277135</v>
      </c>
      <c r="E116">
        <f t="shared" ca="1" si="21"/>
        <v>0.28445217275795365</v>
      </c>
      <c r="F116">
        <f t="shared" ca="1" si="21"/>
        <v>0.71643143520748986</v>
      </c>
      <c r="G116">
        <f t="shared" ca="1" si="21"/>
        <v>0.19147796603555722</v>
      </c>
      <c r="H116">
        <f t="shared" ca="1" si="21"/>
        <v>0.77466450982242496</v>
      </c>
      <c r="I116">
        <f t="shared" ca="1" si="21"/>
        <v>0.31743848258933127</v>
      </c>
      <c r="J116">
        <f t="shared" ca="1" si="21"/>
        <v>0.92568028830898985</v>
      </c>
      <c r="K116">
        <f t="shared" ca="1" si="21"/>
        <v>0.62923473712333866</v>
      </c>
      <c r="L116">
        <f t="shared" ca="1" si="22"/>
        <v>0.59010466426403863</v>
      </c>
      <c r="M116">
        <f t="shared" ca="1" si="22"/>
        <v>0.91695130614644782</v>
      </c>
      <c r="N116">
        <f t="shared" ca="1" si="22"/>
        <v>0.94366211427615787</v>
      </c>
      <c r="O116">
        <f t="shared" ca="1" si="22"/>
        <v>0.1656381565130105</v>
      </c>
      <c r="P116">
        <f t="shared" ca="1" si="22"/>
        <v>0.71570657887755962</v>
      </c>
      <c r="Q116">
        <f t="shared" ca="1" si="22"/>
        <v>0.50936812743904669</v>
      </c>
      <c r="R116">
        <f t="shared" ca="1" si="22"/>
        <v>0.45863945027262387</v>
      </c>
      <c r="S116">
        <f t="shared" ca="1" si="22"/>
        <v>0.48134073031771435</v>
      </c>
      <c r="T116">
        <f t="shared" ca="1" si="22"/>
        <v>5.0226047625528736E-2</v>
      </c>
      <c r="U116">
        <f t="shared" ca="1" si="22"/>
        <v>0.52620292221236387</v>
      </c>
      <c r="V116">
        <f t="shared" ca="1" si="23"/>
        <v>0.51250533305388579</v>
      </c>
      <c r="W116">
        <f t="shared" ca="1" si="23"/>
        <v>0.86409746241045249</v>
      </c>
      <c r="X116">
        <f t="shared" ca="1" si="23"/>
        <v>0.22234525714921194</v>
      </c>
      <c r="Y116">
        <f t="shared" ca="1" si="23"/>
        <v>0.44140220122769058</v>
      </c>
      <c r="Z116">
        <f t="shared" ca="1" si="23"/>
        <v>0.87732716375127051</v>
      </c>
      <c r="AA116">
        <f t="shared" ca="1" si="23"/>
        <v>0.48830730069888517</v>
      </c>
      <c r="AB116">
        <f t="shared" ca="1" si="23"/>
        <v>0.56718022404039292</v>
      </c>
      <c r="AC116">
        <f t="shared" ca="1" si="23"/>
        <v>0.51719334621973734</v>
      </c>
      <c r="AD116">
        <f t="shared" ca="1" si="23"/>
        <v>0.2702683908304877</v>
      </c>
      <c r="AE116">
        <f t="shared" ca="1" si="23"/>
        <v>0.68018113648211287</v>
      </c>
    </row>
    <row r="117" spans="2:31" x14ac:dyDescent="0.25">
      <c r="B117">
        <f t="shared" ca="1" si="21"/>
        <v>0.99353109195972733</v>
      </c>
      <c r="C117">
        <f t="shared" ca="1" si="21"/>
        <v>0.35421873577965174</v>
      </c>
      <c r="D117">
        <f t="shared" ca="1" si="21"/>
        <v>8.6461958225820146E-2</v>
      </c>
      <c r="E117">
        <f t="shared" ca="1" si="21"/>
        <v>0.29547654362674125</v>
      </c>
      <c r="F117">
        <f t="shared" ca="1" si="21"/>
        <v>0.64373120349695823</v>
      </c>
      <c r="G117">
        <f t="shared" ca="1" si="21"/>
        <v>0.74334919093814245</v>
      </c>
      <c r="H117">
        <f t="shared" ca="1" si="21"/>
        <v>0.45123022321463579</v>
      </c>
      <c r="I117">
        <f t="shared" ca="1" si="21"/>
        <v>9.6857743938826457E-2</v>
      </c>
      <c r="J117">
        <f t="shared" ca="1" si="21"/>
        <v>3.6135376310349132E-2</v>
      </c>
      <c r="K117">
        <f t="shared" ca="1" si="21"/>
        <v>0.23183227862501887</v>
      </c>
      <c r="L117">
        <f t="shared" ca="1" si="22"/>
        <v>0.69901440843891915</v>
      </c>
      <c r="M117">
        <f t="shared" ca="1" si="22"/>
        <v>0.65405637790534965</v>
      </c>
      <c r="N117">
        <f t="shared" ca="1" si="22"/>
        <v>0.3926731218183388</v>
      </c>
      <c r="O117">
        <f t="shared" ca="1" si="22"/>
        <v>0.72570831342244357</v>
      </c>
      <c r="P117">
        <f t="shared" ca="1" si="22"/>
        <v>0.67401633044633158</v>
      </c>
      <c r="Q117">
        <f t="shared" ca="1" si="22"/>
        <v>0.64936999178601429</v>
      </c>
      <c r="R117">
        <f t="shared" ca="1" si="22"/>
        <v>0.91960472894733591</v>
      </c>
      <c r="S117">
        <f t="shared" ca="1" si="22"/>
        <v>0.4363820667680427</v>
      </c>
      <c r="T117">
        <f t="shared" ca="1" si="22"/>
        <v>0.75208482385365727</v>
      </c>
      <c r="U117">
        <f t="shared" ca="1" si="22"/>
        <v>0.63369725667690191</v>
      </c>
      <c r="V117">
        <f t="shared" ca="1" si="23"/>
        <v>5.9303774590843794E-2</v>
      </c>
      <c r="W117">
        <f t="shared" ca="1" si="23"/>
        <v>0.85712737773898695</v>
      </c>
      <c r="X117">
        <f t="shared" ca="1" si="23"/>
        <v>0.9245133693491232</v>
      </c>
      <c r="Y117">
        <f t="shared" ca="1" si="23"/>
        <v>0.28008483722323074</v>
      </c>
      <c r="Z117">
        <f t="shared" ca="1" si="23"/>
        <v>0.78597584338022841</v>
      </c>
      <c r="AA117">
        <f t="shared" ca="1" si="23"/>
        <v>0.50550602269049794</v>
      </c>
      <c r="AB117">
        <f t="shared" ca="1" si="23"/>
        <v>0.83599370522581107</v>
      </c>
      <c r="AC117">
        <f t="shared" ca="1" si="23"/>
        <v>0.18751905780523631</v>
      </c>
      <c r="AD117">
        <f t="shared" ca="1" si="23"/>
        <v>5.0603420431504453E-2</v>
      </c>
      <c r="AE117">
        <f t="shared" ca="1" si="23"/>
        <v>0.58179811388050418</v>
      </c>
    </row>
    <row r="118" spans="2:31" x14ac:dyDescent="0.25">
      <c r="B118">
        <f t="shared" ca="1" si="21"/>
        <v>0.76095819887118221</v>
      </c>
      <c r="C118">
        <f t="shared" ca="1" si="21"/>
        <v>0.4353476867120325</v>
      </c>
      <c r="D118">
        <f t="shared" ca="1" si="21"/>
        <v>0.32096772433425436</v>
      </c>
      <c r="E118">
        <f t="shared" ca="1" si="21"/>
        <v>0.61389976995462114</v>
      </c>
      <c r="F118">
        <f t="shared" ca="1" si="21"/>
        <v>0.24614627561042202</v>
      </c>
      <c r="G118">
        <f t="shared" ca="1" si="21"/>
        <v>0.79595100491554938</v>
      </c>
      <c r="H118">
        <f t="shared" ca="1" si="21"/>
        <v>0.6713760944918965</v>
      </c>
      <c r="I118">
        <f t="shared" ca="1" si="21"/>
        <v>0.69050606344511678</v>
      </c>
      <c r="J118">
        <f t="shared" ca="1" si="21"/>
        <v>0.96247624264977549</v>
      </c>
      <c r="K118">
        <f t="shared" ca="1" si="21"/>
        <v>0.53047053754634454</v>
      </c>
      <c r="L118">
        <f t="shared" ca="1" si="22"/>
        <v>0.83558895667829614</v>
      </c>
      <c r="M118">
        <f t="shared" ca="1" si="22"/>
        <v>0.58116528479347096</v>
      </c>
      <c r="N118">
        <f t="shared" ca="1" si="22"/>
        <v>0.99759391490528393</v>
      </c>
      <c r="O118">
        <f t="shared" ca="1" si="22"/>
        <v>0.11361228662202477</v>
      </c>
      <c r="P118">
        <f t="shared" ca="1" si="22"/>
        <v>4.0311809926343756E-2</v>
      </c>
      <c r="Q118">
        <f t="shared" ca="1" si="22"/>
        <v>0.7046969743213447</v>
      </c>
      <c r="R118">
        <f t="shared" ca="1" si="22"/>
        <v>0.73724604113372583</v>
      </c>
      <c r="S118">
        <f t="shared" ca="1" si="22"/>
        <v>0.10798553294380753</v>
      </c>
      <c r="T118">
        <f t="shared" ca="1" si="22"/>
        <v>0.54860978093197676</v>
      </c>
      <c r="U118">
        <f t="shared" ca="1" si="22"/>
        <v>0.8902695532818381</v>
      </c>
      <c r="V118">
        <f t="shared" ca="1" si="23"/>
        <v>9.6087867075988376E-2</v>
      </c>
      <c r="W118">
        <f t="shared" ca="1" si="23"/>
        <v>0.37347365450229875</v>
      </c>
      <c r="X118">
        <f t="shared" ca="1" si="23"/>
        <v>0.50974057088427882</v>
      </c>
      <c r="Y118">
        <f t="shared" ca="1" si="23"/>
        <v>4.1777661497900853E-2</v>
      </c>
      <c r="Z118">
        <f t="shared" ca="1" si="23"/>
        <v>0.13204668064978087</v>
      </c>
      <c r="AA118">
        <f t="shared" ca="1" si="23"/>
        <v>0.5185745565299511</v>
      </c>
      <c r="AB118">
        <f t="shared" ca="1" si="23"/>
        <v>0.78080717315512982</v>
      </c>
      <c r="AC118">
        <f t="shared" ca="1" si="23"/>
        <v>3.9259696586208648E-2</v>
      </c>
      <c r="AD118">
        <f t="shared" ca="1" si="23"/>
        <v>0.93776885578826863</v>
      </c>
      <c r="AE118">
        <f t="shared" ca="1" si="23"/>
        <v>0.17683804519456148</v>
      </c>
    </row>
    <row r="119" spans="2:31" x14ac:dyDescent="0.25">
      <c r="B119">
        <f t="shared" ca="1" si="21"/>
        <v>0.17828790459680222</v>
      </c>
      <c r="C119">
        <f t="shared" ca="1" si="21"/>
        <v>0.14611210272931441</v>
      </c>
      <c r="D119">
        <f t="shared" ca="1" si="21"/>
        <v>0.72242488393266768</v>
      </c>
      <c r="E119">
        <f t="shared" ca="1" si="21"/>
        <v>2.3878535575189153E-2</v>
      </c>
      <c r="F119">
        <f t="shared" ca="1" si="21"/>
        <v>0.40167116908009115</v>
      </c>
      <c r="G119">
        <f t="shared" ca="1" si="21"/>
        <v>0.1118206235789716</v>
      </c>
      <c r="H119">
        <f t="shared" ca="1" si="21"/>
        <v>0.1146421437352183</v>
      </c>
      <c r="I119">
        <f t="shared" ca="1" si="21"/>
        <v>0.81660760769206142</v>
      </c>
      <c r="J119">
        <f t="shared" ca="1" si="21"/>
        <v>0.95128859389142573</v>
      </c>
      <c r="K119">
        <f t="shared" ca="1" si="21"/>
        <v>0.44992770202564825</v>
      </c>
      <c r="L119">
        <f t="shared" ca="1" si="22"/>
        <v>0.13371740155809242</v>
      </c>
      <c r="M119">
        <f t="shared" ca="1" si="22"/>
        <v>0.62752493538352083</v>
      </c>
      <c r="N119">
        <f t="shared" ca="1" si="22"/>
        <v>0.40030711719126194</v>
      </c>
      <c r="O119">
        <f t="shared" ca="1" si="22"/>
        <v>6.2741979443762474E-2</v>
      </c>
      <c r="P119">
        <f t="shared" ca="1" si="22"/>
        <v>0.79959794470822154</v>
      </c>
      <c r="Q119">
        <f t="shared" ca="1" si="22"/>
        <v>7.8870611031942595E-2</v>
      </c>
      <c r="R119">
        <f t="shared" ca="1" si="22"/>
        <v>0.86639522895947785</v>
      </c>
      <c r="S119">
        <f t="shared" ca="1" si="22"/>
        <v>0.66720853968322569</v>
      </c>
      <c r="T119">
        <f t="shared" ca="1" si="22"/>
        <v>0.47586354562057664</v>
      </c>
      <c r="U119">
        <f t="shared" ca="1" si="22"/>
        <v>0.61554470385354043</v>
      </c>
      <c r="V119">
        <f t="shared" ca="1" si="23"/>
        <v>0.1383162832403883</v>
      </c>
      <c r="W119">
        <f t="shared" ca="1" si="23"/>
        <v>5.8235107349887016E-2</v>
      </c>
      <c r="X119">
        <f t="shared" ca="1" si="23"/>
        <v>0.60043243133157009</v>
      </c>
      <c r="Y119">
        <f t="shared" ca="1" si="23"/>
        <v>9.5956532474425371E-2</v>
      </c>
      <c r="Z119">
        <f t="shared" ca="1" si="23"/>
        <v>0.1373469737839807</v>
      </c>
      <c r="AA119">
        <f t="shared" ca="1" si="23"/>
        <v>1.2516650032968535E-2</v>
      </c>
      <c r="AB119">
        <f t="shared" ca="1" si="23"/>
        <v>0.56509532528765227</v>
      </c>
      <c r="AC119">
        <f t="shared" ca="1" si="23"/>
        <v>0.98323528849661823</v>
      </c>
      <c r="AD119">
        <f t="shared" ca="1" si="23"/>
        <v>0.43384298017396361</v>
      </c>
      <c r="AE119">
        <f t="shared" ca="1" si="23"/>
        <v>0.70453339944813909</v>
      </c>
    </row>
    <row r="120" spans="2:31" x14ac:dyDescent="0.25">
      <c r="B120">
        <f t="shared" ref="B120:K129" ca="1" si="24">RAND()</f>
        <v>0.62931404199159435</v>
      </c>
      <c r="C120">
        <f t="shared" ca="1" si="24"/>
        <v>0.17079910264148168</v>
      </c>
      <c r="D120">
        <f t="shared" ca="1" si="24"/>
        <v>0.51969855127814291</v>
      </c>
      <c r="E120">
        <f t="shared" ca="1" si="24"/>
        <v>0.23116875792193037</v>
      </c>
      <c r="F120">
        <f t="shared" ca="1" si="24"/>
        <v>0.77090111411851359</v>
      </c>
      <c r="G120">
        <f t="shared" ca="1" si="24"/>
        <v>0.12855713003911196</v>
      </c>
      <c r="H120">
        <f t="shared" ca="1" si="24"/>
        <v>0.38600114348131953</v>
      </c>
      <c r="I120">
        <f t="shared" ca="1" si="24"/>
        <v>0.69424444294302834</v>
      </c>
      <c r="J120">
        <f t="shared" ca="1" si="24"/>
        <v>0.20990560202046055</v>
      </c>
      <c r="K120">
        <f t="shared" ca="1" si="24"/>
        <v>3.8081517014766364E-2</v>
      </c>
      <c r="L120">
        <f t="shared" ref="L120:U129" ca="1" si="25">RAND()</f>
        <v>0.34536470364698246</v>
      </c>
      <c r="M120">
        <f t="shared" ca="1" si="25"/>
        <v>0.6498456407396036</v>
      </c>
      <c r="N120">
        <f t="shared" ca="1" si="25"/>
        <v>0.80057412876903977</v>
      </c>
      <c r="O120">
        <f t="shared" ca="1" si="25"/>
        <v>0.16643816791862021</v>
      </c>
      <c r="P120">
        <f t="shared" ca="1" si="25"/>
        <v>0.70939365758761008</v>
      </c>
      <c r="Q120">
        <f t="shared" ca="1" si="25"/>
        <v>7.3363004445330171E-2</v>
      </c>
      <c r="R120">
        <f t="shared" ca="1" si="25"/>
        <v>0.33294593585219889</v>
      </c>
      <c r="S120">
        <f t="shared" ca="1" si="25"/>
        <v>0.59037996323550068</v>
      </c>
      <c r="T120">
        <f t="shared" ca="1" si="25"/>
        <v>0.54601151134947923</v>
      </c>
      <c r="U120">
        <f t="shared" ca="1" si="25"/>
        <v>0.75698347261086951</v>
      </c>
      <c r="V120">
        <f t="shared" ref="V120:AE129" ca="1" si="26">RAND()</f>
        <v>0.59042313985058659</v>
      </c>
      <c r="W120">
        <f t="shared" ca="1" si="26"/>
        <v>0.43502485450970885</v>
      </c>
      <c r="X120">
        <f t="shared" ca="1" si="26"/>
        <v>0.28054410934268503</v>
      </c>
      <c r="Y120">
        <f t="shared" ca="1" si="26"/>
        <v>0.69932483628035258</v>
      </c>
      <c r="Z120">
        <f t="shared" ca="1" si="26"/>
        <v>0.31152509905674375</v>
      </c>
      <c r="AA120">
        <f t="shared" ca="1" si="26"/>
        <v>0.9026677729456325</v>
      </c>
      <c r="AB120">
        <f t="shared" ca="1" si="26"/>
        <v>0.12602498124151773</v>
      </c>
      <c r="AC120">
        <f t="shared" ca="1" si="26"/>
        <v>0.29629515303749532</v>
      </c>
      <c r="AD120">
        <f t="shared" ca="1" si="26"/>
        <v>0.6220430677276283</v>
      </c>
      <c r="AE120">
        <f t="shared" ca="1" si="26"/>
        <v>0.1144904506738344</v>
      </c>
    </row>
    <row r="121" spans="2:31" x14ac:dyDescent="0.25">
      <c r="B121">
        <f t="shared" ca="1" si="24"/>
        <v>1.7605453971150986E-2</v>
      </c>
      <c r="C121">
        <f t="shared" ca="1" si="24"/>
        <v>0.84296978703329306</v>
      </c>
      <c r="D121">
        <f t="shared" ca="1" si="24"/>
        <v>5.0364692270342459E-2</v>
      </c>
      <c r="E121">
        <f t="shared" ca="1" si="24"/>
        <v>0.94703584540192143</v>
      </c>
      <c r="F121">
        <f t="shared" ca="1" si="24"/>
        <v>0.50114404936823154</v>
      </c>
      <c r="G121">
        <f t="shared" ca="1" si="24"/>
        <v>6.5501457799548746E-2</v>
      </c>
      <c r="H121">
        <f t="shared" ca="1" si="24"/>
        <v>0.86221914005272371</v>
      </c>
      <c r="I121">
        <f t="shared" ca="1" si="24"/>
        <v>0.621184287968644</v>
      </c>
      <c r="J121">
        <f t="shared" ca="1" si="24"/>
        <v>0.81594642676794304</v>
      </c>
      <c r="K121">
        <f t="shared" ca="1" si="24"/>
        <v>0.69815748084988982</v>
      </c>
      <c r="L121">
        <f t="shared" ca="1" si="25"/>
        <v>0.73907818251510538</v>
      </c>
      <c r="M121">
        <f t="shared" ca="1" si="25"/>
        <v>0.97032153051446035</v>
      </c>
      <c r="N121">
        <f t="shared" ca="1" si="25"/>
        <v>0.1627898375451089</v>
      </c>
      <c r="O121">
        <f t="shared" ca="1" si="25"/>
        <v>0.81620521971668314</v>
      </c>
      <c r="P121">
        <f t="shared" ca="1" si="25"/>
        <v>0.67005446270438007</v>
      </c>
      <c r="Q121">
        <f t="shared" ca="1" si="25"/>
        <v>0.6693268228757463</v>
      </c>
      <c r="R121">
        <f t="shared" ca="1" si="25"/>
        <v>0.16561022297351347</v>
      </c>
      <c r="S121">
        <f t="shared" ca="1" si="25"/>
        <v>0.99694066624813904</v>
      </c>
      <c r="T121">
        <f t="shared" ca="1" si="25"/>
        <v>0.16462535522515509</v>
      </c>
      <c r="U121">
        <f t="shared" ca="1" si="25"/>
        <v>0.58466075739285461</v>
      </c>
      <c r="V121">
        <f t="shared" ca="1" si="26"/>
        <v>0.93660251845610354</v>
      </c>
      <c r="W121">
        <f t="shared" ca="1" si="26"/>
        <v>0.81109105748075105</v>
      </c>
      <c r="X121">
        <f t="shared" ca="1" si="26"/>
        <v>0.96401586030521136</v>
      </c>
      <c r="Y121">
        <f t="shared" ca="1" si="26"/>
        <v>0.76374632816009624</v>
      </c>
      <c r="Z121">
        <f t="shared" ca="1" si="26"/>
        <v>6.960110165239386E-2</v>
      </c>
      <c r="AA121">
        <f t="shared" ca="1" si="26"/>
        <v>0.32785442155601796</v>
      </c>
      <c r="AB121">
        <f t="shared" ca="1" si="26"/>
        <v>0.98891319900433317</v>
      </c>
      <c r="AC121">
        <f t="shared" ca="1" si="26"/>
        <v>0.9693287431217803</v>
      </c>
      <c r="AD121">
        <f t="shared" ca="1" si="26"/>
        <v>0.25738295507006637</v>
      </c>
      <c r="AE121">
        <f t="shared" ca="1" si="26"/>
        <v>0.98412036004022707</v>
      </c>
    </row>
    <row r="122" spans="2:31" x14ac:dyDescent="0.25">
      <c r="B122">
        <f t="shared" ca="1" si="24"/>
        <v>6.7281620340091663E-2</v>
      </c>
      <c r="C122">
        <f t="shared" ca="1" si="24"/>
        <v>0.48466102786074128</v>
      </c>
      <c r="D122">
        <f t="shared" ca="1" si="24"/>
        <v>0.46617180877994713</v>
      </c>
      <c r="E122">
        <f t="shared" ca="1" si="24"/>
        <v>0.9373032119752347</v>
      </c>
      <c r="F122">
        <f t="shared" ca="1" si="24"/>
        <v>0.93134364893717292</v>
      </c>
      <c r="G122">
        <f t="shared" ca="1" si="24"/>
        <v>9.4768355223392442E-2</v>
      </c>
      <c r="H122">
        <f t="shared" ca="1" si="24"/>
        <v>0.13195025367632862</v>
      </c>
      <c r="I122">
        <f t="shared" ca="1" si="24"/>
        <v>0.68026887519129176</v>
      </c>
      <c r="J122">
        <f t="shared" ca="1" si="24"/>
        <v>0.65385082393597305</v>
      </c>
      <c r="K122">
        <f t="shared" ca="1" si="24"/>
        <v>0.99485210506302169</v>
      </c>
      <c r="L122">
        <f t="shared" ca="1" si="25"/>
        <v>0.74399587873995143</v>
      </c>
      <c r="M122">
        <f t="shared" ca="1" si="25"/>
        <v>0.48442446480793605</v>
      </c>
      <c r="N122">
        <f t="shared" ca="1" si="25"/>
        <v>4.1265970620589343E-2</v>
      </c>
      <c r="O122">
        <f t="shared" ca="1" si="25"/>
        <v>0.14956012004588337</v>
      </c>
      <c r="P122">
        <f t="shared" ca="1" si="25"/>
        <v>0.24691357632828081</v>
      </c>
      <c r="Q122">
        <f t="shared" ca="1" si="25"/>
        <v>0.40749776871767929</v>
      </c>
      <c r="R122">
        <f t="shared" ca="1" si="25"/>
        <v>0.10622097248434148</v>
      </c>
      <c r="S122">
        <f t="shared" ca="1" si="25"/>
        <v>0.26707004316999128</v>
      </c>
      <c r="T122">
        <f t="shared" ca="1" si="25"/>
        <v>0.33276201436138581</v>
      </c>
      <c r="U122">
        <f t="shared" ca="1" si="25"/>
        <v>7.1084557073043619E-2</v>
      </c>
      <c r="V122">
        <f t="shared" ca="1" si="26"/>
        <v>0.8948029485344744</v>
      </c>
      <c r="W122">
        <f t="shared" ca="1" si="26"/>
        <v>0.76373928071973674</v>
      </c>
      <c r="X122">
        <f t="shared" ca="1" si="26"/>
        <v>3.6171594345990599E-4</v>
      </c>
      <c r="Y122">
        <f t="shared" ca="1" si="26"/>
        <v>0.19690347568638056</v>
      </c>
      <c r="Z122">
        <f t="shared" ca="1" si="26"/>
        <v>0.1574163095892156</v>
      </c>
      <c r="AA122">
        <f t="shared" ca="1" si="26"/>
        <v>0.32827065363095298</v>
      </c>
      <c r="AB122">
        <f t="shared" ca="1" si="26"/>
        <v>0.17463770936296008</v>
      </c>
      <c r="AC122">
        <f t="shared" ca="1" si="26"/>
        <v>0.94277194895727146</v>
      </c>
      <c r="AD122">
        <f t="shared" ca="1" si="26"/>
        <v>0.77382460492301774</v>
      </c>
      <c r="AE122">
        <f t="shared" ca="1" si="26"/>
        <v>0.49970089579522686</v>
      </c>
    </row>
    <row r="123" spans="2:31" x14ac:dyDescent="0.25">
      <c r="B123">
        <f t="shared" ca="1" si="24"/>
        <v>5.3689886355340111E-2</v>
      </c>
      <c r="C123">
        <f t="shared" ca="1" si="24"/>
        <v>0.47060812166646526</v>
      </c>
      <c r="D123">
        <f t="shared" ca="1" si="24"/>
        <v>0.55394148061517834</v>
      </c>
      <c r="E123">
        <f t="shared" ca="1" si="24"/>
        <v>0.5495715929620828</v>
      </c>
      <c r="F123">
        <f t="shared" ca="1" si="24"/>
        <v>0.31884107978749232</v>
      </c>
      <c r="G123">
        <f t="shared" ca="1" si="24"/>
        <v>0.22045693046327131</v>
      </c>
      <c r="H123">
        <f t="shared" ca="1" si="24"/>
        <v>0.81213818653196856</v>
      </c>
      <c r="I123">
        <f t="shared" ca="1" si="24"/>
        <v>0.90730076480872945</v>
      </c>
      <c r="J123">
        <f t="shared" ca="1" si="24"/>
        <v>0.97003319150440981</v>
      </c>
      <c r="K123">
        <f t="shared" ca="1" si="24"/>
        <v>0.37447904553421285</v>
      </c>
      <c r="L123">
        <f t="shared" ca="1" si="25"/>
        <v>0.91967856145459059</v>
      </c>
      <c r="M123">
        <f t="shared" ca="1" si="25"/>
        <v>0.82585361486217845</v>
      </c>
      <c r="N123">
        <f t="shared" ca="1" si="25"/>
        <v>0.98010533821554446</v>
      </c>
      <c r="O123">
        <f t="shared" ca="1" si="25"/>
        <v>0.93817012303616898</v>
      </c>
      <c r="P123">
        <f t="shared" ca="1" si="25"/>
        <v>0.1789763611773787</v>
      </c>
      <c r="Q123">
        <f t="shared" ca="1" si="25"/>
        <v>0.65196697376653878</v>
      </c>
      <c r="R123">
        <f t="shared" ca="1" si="25"/>
        <v>0.55406176967455112</v>
      </c>
      <c r="S123">
        <f t="shared" ca="1" si="25"/>
        <v>0.49010719221766363</v>
      </c>
      <c r="T123">
        <f t="shared" ca="1" si="25"/>
        <v>0.11610617861645633</v>
      </c>
      <c r="U123">
        <f t="shared" ca="1" si="25"/>
        <v>0.14742946534758339</v>
      </c>
      <c r="V123">
        <f t="shared" ca="1" si="26"/>
        <v>0.83697547118066873</v>
      </c>
      <c r="W123">
        <f t="shared" ca="1" si="26"/>
        <v>0.30166232038195506</v>
      </c>
      <c r="X123">
        <f t="shared" ca="1" si="26"/>
        <v>0.64026986409941777</v>
      </c>
      <c r="Y123">
        <f t="shared" ca="1" si="26"/>
        <v>0.57921076701599628</v>
      </c>
      <c r="Z123">
        <f t="shared" ca="1" si="26"/>
        <v>0.59366336256664454</v>
      </c>
      <c r="AA123">
        <f t="shared" ca="1" si="26"/>
        <v>0.93303964325043953</v>
      </c>
      <c r="AB123">
        <f t="shared" ca="1" si="26"/>
        <v>0.88939229331465741</v>
      </c>
      <c r="AC123">
        <f t="shared" ca="1" si="26"/>
        <v>0.30512962684994549</v>
      </c>
      <c r="AD123">
        <f t="shared" ca="1" si="26"/>
        <v>0.22208469632693717</v>
      </c>
      <c r="AE123">
        <f t="shared" ca="1" si="26"/>
        <v>0.53059879418555411</v>
      </c>
    </row>
    <row r="124" spans="2:31" x14ac:dyDescent="0.25">
      <c r="B124">
        <f t="shared" ca="1" si="24"/>
        <v>0.61117190426577594</v>
      </c>
      <c r="C124">
        <f t="shared" ca="1" si="24"/>
        <v>0.41354239333105242</v>
      </c>
      <c r="D124">
        <f t="shared" ca="1" si="24"/>
        <v>9.0642726340834034E-2</v>
      </c>
      <c r="E124">
        <f t="shared" ca="1" si="24"/>
        <v>0.1688096238393586</v>
      </c>
      <c r="F124">
        <f t="shared" ca="1" si="24"/>
        <v>0.20608466374339063</v>
      </c>
      <c r="G124">
        <f t="shared" ca="1" si="24"/>
        <v>0.68007277850155212</v>
      </c>
      <c r="H124">
        <f t="shared" ca="1" si="24"/>
        <v>0.87918427306572666</v>
      </c>
      <c r="I124">
        <f t="shared" ca="1" si="24"/>
        <v>0.13345564171398694</v>
      </c>
      <c r="J124">
        <f t="shared" ca="1" si="24"/>
        <v>0.65369332335217534</v>
      </c>
      <c r="K124">
        <f t="shared" ca="1" si="24"/>
        <v>0.49622669446322698</v>
      </c>
      <c r="L124">
        <f t="shared" ca="1" si="25"/>
        <v>0.38267843393691714</v>
      </c>
      <c r="M124">
        <f t="shared" ca="1" si="25"/>
        <v>0.20427363317726677</v>
      </c>
      <c r="N124">
        <f t="shared" ca="1" si="25"/>
        <v>0.85877130095032861</v>
      </c>
      <c r="O124">
        <f t="shared" ca="1" si="25"/>
        <v>0.57210543165675087</v>
      </c>
      <c r="P124">
        <f t="shared" ca="1" si="25"/>
        <v>0.63388257595271935</v>
      </c>
      <c r="Q124">
        <f t="shared" ca="1" si="25"/>
        <v>0.23250407856388888</v>
      </c>
      <c r="R124">
        <f t="shared" ca="1" si="25"/>
        <v>5.6513713173664992E-2</v>
      </c>
      <c r="S124">
        <f t="shared" ca="1" si="25"/>
        <v>7.1565541870804772E-2</v>
      </c>
      <c r="T124">
        <f t="shared" ca="1" si="25"/>
        <v>0.49932392205904397</v>
      </c>
      <c r="U124">
        <f t="shared" ca="1" si="25"/>
        <v>0.23921067069769464</v>
      </c>
      <c r="V124">
        <f t="shared" ca="1" si="26"/>
        <v>0.4940462156267893</v>
      </c>
      <c r="W124">
        <f t="shared" ca="1" si="26"/>
        <v>0.90604650434941725</v>
      </c>
      <c r="X124">
        <f t="shared" ca="1" si="26"/>
        <v>0.67841306582876992</v>
      </c>
      <c r="Y124">
        <f t="shared" ca="1" si="26"/>
        <v>0.70690022259096108</v>
      </c>
      <c r="Z124">
        <f t="shared" ca="1" si="26"/>
        <v>0.17834187691911119</v>
      </c>
      <c r="AA124">
        <f t="shared" ca="1" si="26"/>
        <v>0.4214404861905019</v>
      </c>
      <c r="AB124">
        <f t="shared" ca="1" si="26"/>
        <v>0.10836066729316673</v>
      </c>
      <c r="AC124">
        <f t="shared" ca="1" si="26"/>
        <v>0.94775450907924785</v>
      </c>
      <c r="AD124">
        <f t="shared" ca="1" si="26"/>
        <v>0.6685405180235291</v>
      </c>
      <c r="AE124">
        <f t="shared" ca="1" si="26"/>
        <v>0.48288944237022946</v>
      </c>
    </row>
    <row r="125" spans="2:31" x14ac:dyDescent="0.25">
      <c r="B125">
        <f t="shared" ca="1" si="24"/>
        <v>0.53836386950843806</v>
      </c>
      <c r="C125">
        <f t="shared" ca="1" si="24"/>
        <v>0.91511323051313598</v>
      </c>
      <c r="D125">
        <f t="shared" ca="1" si="24"/>
        <v>0.50073350842383801</v>
      </c>
      <c r="E125">
        <f t="shared" ca="1" si="24"/>
        <v>0.24521834909972751</v>
      </c>
      <c r="F125">
        <f t="shared" ca="1" si="24"/>
        <v>0.27808103974637</v>
      </c>
      <c r="G125">
        <f t="shared" ca="1" si="24"/>
        <v>0.4854970730108692</v>
      </c>
      <c r="H125">
        <f t="shared" ca="1" si="24"/>
        <v>0.33828267692424507</v>
      </c>
      <c r="I125">
        <f t="shared" ca="1" si="24"/>
        <v>0.77793778186304086</v>
      </c>
      <c r="J125">
        <f t="shared" ca="1" si="24"/>
        <v>0.221012790019536</v>
      </c>
      <c r="K125">
        <f t="shared" ca="1" si="24"/>
        <v>0.42073207267997348</v>
      </c>
      <c r="L125">
        <f t="shared" ca="1" si="25"/>
        <v>0.34469090775610223</v>
      </c>
      <c r="M125">
        <f t="shared" ca="1" si="25"/>
        <v>0.83781013785844172</v>
      </c>
      <c r="N125">
        <f t="shared" ca="1" si="25"/>
        <v>6.2481059274804851E-2</v>
      </c>
      <c r="O125">
        <f t="shared" ca="1" si="25"/>
        <v>0.33885054007323845</v>
      </c>
      <c r="P125">
        <f t="shared" ca="1" si="25"/>
        <v>0.81683408242949529</v>
      </c>
      <c r="Q125">
        <f t="shared" ca="1" si="25"/>
        <v>0.56028973700055285</v>
      </c>
      <c r="R125">
        <f t="shared" ca="1" si="25"/>
        <v>0.33269004813532232</v>
      </c>
      <c r="S125">
        <f t="shared" ca="1" si="25"/>
        <v>0.1214867491139533</v>
      </c>
      <c r="T125">
        <f t="shared" ca="1" si="25"/>
        <v>0.31737197431515263</v>
      </c>
      <c r="U125">
        <f t="shared" ca="1" si="25"/>
        <v>0.64576988544693159</v>
      </c>
      <c r="V125">
        <f t="shared" ca="1" si="26"/>
        <v>0.14880709122140789</v>
      </c>
      <c r="W125">
        <f t="shared" ca="1" si="26"/>
        <v>0.64575272172805431</v>
      </c>
      <c r="X125">
        <f t="shared" ca="1" si="26"/>
        <v>0.33056047507603381</v>
      </c>
      <c r="Y125">
        <f t="shared" ca="1" si="26"/>
        <v>0.64404024370991508</v>
      </c>
      <c r="Z125">
        <f t="shared" ca="1" si="26"/>
        <v>0.35672871532875572</v>
      </c>
      <c r="AA125">
        <f t="shared" ca="1" si="26"/>
        <v>0.72438095934378666</v>
      </c>
      <c r="AB125">
        <f t="shared" ca="1" si="26"/>
        <v>0.51283097993680316</v>
      </c>
      <c r="AC125">
        <f t="shared" ca="1" si="26"/>
        <v>7.9350524791766297E-2</v>
      </c>
      <c r="AD125">
        <f t="shared" ca="1" si="26"/>
        <v>0.57569168348689459</v>
      </c>
      <c r="AE125">
        <f t="shared" ca="1" si="26"/>
        <v>0.56535631449786039</v>
      </c>
    </row>
    <row r="126" spans="2:31" x14ac:dyDescent="0.25">
      <c r="B126">
        <f t="shared" ca="1" si="24"/>
        <v>0.37453966289731166</v>
      </c>
      <c r="C126">
        <f t="shared" ca="1" si="24"/>
        <v>0.56747410779583518</v>
      </c>
      <c r="D126">
        <f t="shared" ca="1" si="24"/>
        <v>0.43899360015352773</v>
      </c>
      <c r="E126">
        <f t="shared" ca="1" si="24"/>
        <v>0.64608773715509149</v>
      </c>
      <c r="F126">
        <f t="shared" ca="1" si="24"/>
        <v>0.32679307206365493</v>
      </c>
      <c r="G126">
        <f t="shared" ca="1" si="24"/>
        <v>0.42176106975583583</v>
      </c>
      <c r="H126">
        <f t="shared" ca="1" si="24"/>
        <v>0.8477966025933974</v>
      </c>
      <c r="I126">
        <f t="shared" ca="1" si="24"/>
        <v>0.21348502897898314</v>
      </c>
      <c r="J126">
        <f t="shared" ca="1" si="24"/>
        <v>0.91294187537205773</v>
      </c>
      <c r="K126">
        <f t="shared" ca="1" si="24"/>
        <v>8.8148010882330929E-2</v>
      </c>
      <c r="L126">
        <f t="shared" ca="1" si="25"/>
        <v>0.89969217197952167</v>
      </c>
      <c r="M126">
        <f t="shared" ca="1" si="25"/>
        <v>0.12521009725811827</v>
      </c>
      <c r="N126">
        <f t="shared" ca="1" si="25"/>
        <v>0.3572868224312451</v>
      </c>
      <c r="O126">
        <f t="shared" ca="1" si="25"/>
        <v>0.46982445370353643</v>
      </c>
      <c r="P126">
        <f t="shared" ca="1" si="25"/>
        <v>9.9099735001904443E-2</v>
      </c>
      <c r="Q126">
        <f t="shared" ca="1" si="25"/>
        <v>3.8477524970471633E-2</v>
      </c>
      <c r="R126">
        <f t="shared" ca="1" si="25"/>
        <v>0.32998952759647393</v>
      </c>
      <c r="S126">
        <f t="shared" ca="1" si="25"/>
        <v>0.37278471260845092</v>
      </c>
      <c r="T126">
        <f t="shared" ca="1" si="25"/>
        <v>0.22229523039533738</v>
      </c>
      <c r="U126">
        <f t="shared" ca="1" si="25"/>
        <v>0.10548935630082429</v>
      </c>
      <c r="V126">
        <f t="shared" ca="1" si="26"/>
        <v>4.020916020326859E-2</v>
      </c>
      <c r="W126">
        <f t="shared" ca="1" si="26"/>
        <v>0.30453404766930081</v>
      </c>
      <c r="X126">
        <f t="shared" ca="1" si="26"/>
        <v>0.50657704989794006</v>
      </c>
      <c r="Y126">
        <f t="shared" ca="1" si="26"/>
        <v>0.16915744323896731</v>
      </c>
      <c r="Z126">
        <f t="shared" ca="1" si="26"/>
        <v>0.26188349765230007</v>
      </c>
      <c r="AA126">
        <f t="shared" ca="1" si="26"/>
        <v>8.5128862284660656E-2</v>
      </c>
      <c r="AB126">
        <f t="shared" ca="1" si="26"/>
        <v>0.78941796170067047</v>
      </c>
      <c r="AC126">
        <f t="shared" ca="1" si="26"/>
        <v>0.62769352316074745</v>
      </c>
      <c r="AD126">
        <f t="shared" ca="1" si="26"/>
        <v>0.78234562330955715</v>
      </c>
      <c r="AE126">
        <f t="shared" ca="1" si="26"/>
        <v>0.54318002429725176</v>
      </c>
    </row>
    <row r="127" spans="2:31" x14ac:dyDescent="0.25">
      <c r="B127">
        <f t="shared" ca="1" si="24"/>
        <v>0.98720413939764762</v>
      </c>
      <c r="C127">
        <f t="shared" ca="1" si="24"/>
        <v>0.29801200255975946</v>
      </c>
      <c r="D127">
        <f t="shared" ca="1" si="24"/>
        <v>0.77467535739767435</v>
      </c>
      <c r="E127">
        <f t="shared" ca="1" si="24"/>
        <v>0.73674405339144666</v>
      </c>
      <c r="F127">
        <f t="shared" ca="1" si="24"/>
        <v>0.4921622459070758</v>
      </c>
      <c r="G127">
        <f t="shared" ca="1" si="24"/>
        <v>0.29684154721982559</v>
      </c>
      <c r="H127">
        <f t="shared" ca="1" si="24"/>
        <v>0.63232720848663271</v>
      </c>
      <c r="I127">
        <f t="shared" ca="1" si="24"/>
        <v>0.37210273904984081</v>
      </c>
      <c r="J127">
        <f t="shared" ca="1" si="24"/>
        <v>0.41810006880552386</v>
      </c>
      <c r="K127">
        <f t="shared" ca="1" si="24"/>
        <v>0.516872698612036</v>
      </c>
      <c r="L127">
        <f t="shared" ca="1" si="25"/>
        <v>0.5966098712655139</v>
      </c>
      <c r="M127">
        <f t="shared" ca="1" si="25"/>
        <v>0.496526349951254</v>
      </c>
      <c r="N127">
        <f t="shared" ca="1" si="25"/>
        <v>0.50069088680887397</v>
      </c>
      <c r="O127">
        <f t="shared" ca="1" si="25"/>
        <v>0.84403720231003043</v>
      </c>
      <c r="P127">
        <f t="shared" ca="1" si="25"/>
        <v>0.12948098057247837</v>
      </c>
      <c r="Q127">
        <f t="shared" ca="1" si="25"/>
        <v>0.88442298686290322</v>
      </c>
      <c r="R127">
        <f t="shared" ca="1" si="25"/>
        <v>0.69286967681365064</v>
      </c>
      <c r="S127">
        <f t="shared" ca="1" si="25"/>
        <v>0.30592419740116217</v>
      </c>
      <c r="T127">
        <f t="shared" ca="1" si="25"/>
        <v>0.88067351564987284</v>
      </c>
      <c r="U127">
        <f t="shared" ca="1" si="25"/>
        <v>0.98296195362138783</v>
      </c>
      <c r="V127">
        <f t="shared" ca="1" si="26"/>
        <v>0.33375131197980057</v>
      </c>
      <c r="W127">
        <f t="shared" ca="1" si="26"/>
        <v>0.5201224339997943</v>
      </c>
      <c r="X127">
        <f t="shared" ca="1" si="26"/>
        <v>0.23147426895774359</v>
      </c>
      <c r="Y127">
        <f t="shared" ca="1" si="26"/>
        <v>0.70196722811006595</v>
      </c>
      <c r="Z127">
        <f t="shared" ca="1" si="26"/>
        <v>0.36773145710499033</v>
      </c>
      <c r="AA127">
        <f t="shared" ca="1" si="26"/>
        <v>0.80349825928694685</v>
      </c>
      <c r="AB127">
        <f t="shared" ca="1" si="26"/>
        <v>0.9584148428122683</v>
      </c>
      <c r="AC127">
        <f t="shared" ca="1" si="26"/>
        <v>0.32254832377994219</v>
      </c>
      <c r="AD127">
        <f t="shared" ca="1" si="26"/>
        <v>4.9598943215943381E-2</v>
      </c>
      <c r="AE127">
        <f t="shared" ca="1" si="26"/>
        <v>0.29027983626343712</v>
      </c>
    </row>
    <row r="128" spans="2:31" x14ac:dyDescent="0.25">
      <c r="B128">
        <f t="shared" ca="1" si="24"/>
        <v>0.66735352335162035</v>
      </c>
      <c r="C128">
        <f t="shared" ca="1" si="24"/>
        <v>0.36090581677256406</v>
      </c>
      <c r="D128">
        <f t="shared" ca="1" si="24"/>
        <v>0.90898580376914495</v>
      </c>
      <c r="E128">
        <f t="shared" ca="1" si="24"/>
        <v>0.6661946501174798</v>
      </c>
      <c r="F128">
        <f t="shared" ca="1" si="24"/>
        <v>0.55375775049894282</v>
      </c>
      <c r="G128">
        <f t="shared" ca="1" si="24"/>
        <v>0.24023443954286722</v>
      </c>
      <c r="H128">
        <f t="shared" ca="1" si="24"/>
        <v>2.2403920928575793E-2</v>
      </c>
      <c r="I128">
        <f t="shared" ca="1" si="24"/>
        <v>0.69461471101933903</v>
      </c>
      <c r="J128">
        <f t="shared" ca="1" si="24"/>
        <v>0.42963886444466137</v>
      </c>
      <c r="K128">
        <f t="shared" ca="1" si="24"/>
        <v>0.71339153974793246</v>
      </c>
      <c r="L128">
        <f t="shared" ca="1" si="25"/>
        <v>0.19045943025554912</v>
      </c>
      <c r="M128">
        <f t="shared" ca="1" si="25"/>
        <v>0.91273588559517926</v>
      </c>
      <c r="N128">
        <f t="shared" ca="1" si="25"/>
        <v>0.34260272975110428</v>
      </c>
      <c r="O128">
        <f t="shared" ca="1" si="25"/>
        <v>0.44508006065876704</v>
      </c>
      <c r="P128">
        <f t="shared" ca="1" si="25"/>
        <v>0.20672373007439759</v>
      </c>
      <c r="Q128">
        <f t="shared" ca="1" si="25"/>
        <v>0.87445223467366606</v>
      </c>
      <c r="R128">
        <f t="shared" ca="1" si="25"/>
        <v>0.93927941403468829</v>
      </c>
      <c r="S128">
        <f t="shared" ca="1" si="25"/>
        <v>0.94722817965726858</v>
      </c>
      <c r="T128">
        <f t="shared" ca="1" si="25"/>
        <v>0.62007289493734419</v>
      </c>
      <c r="U128">
        <f t="shared" ca="1" si="25"/>
        <v>0.69549014824304423</v>
      </c>
      <c r="V128">
        <f t="shared" ca="1" si="26"/>
        <v>2.7745052759214239E-2</v>
      </c>
      <c r="W128">
        <f t="shared" ca="1" si="26"/>
        <v>0.78483010060612557</v>
      </c>
      <c r="X128">
        <f t="shared" ca="1" si="26"/>
        <v>0.78378714011817596</v>
      </c>
      <c r="Y128">
        <f t="shared" ca="1" si="26"/>
        <v>0.68216805418390369</v>
      </c>
      <c r="Z128">
        <f t="shared" ca="1" si="26"/>
        <v>0.29930463710968169</v>
      </c>
      <c r="AA128">
        <f t="shared" ca="1" si="26"/>
        <v>0.89340066975227672</v>
      </c>
      <c r="AB128">
        <f t="shared" ca="1" si="26"/>
        <v>0.14720314363809717</v>
      </c>
      <c r="AC128">
        <f t="shared" ca="1" si="26"/>
        <v>0.94745299624718848</v>
      </c>
      <c r="AD128">
        <f t="shared" ca="1" si="26"/>
        <v>0.43984687160128777</v>
      </c>
      <c r="AE128">
        <f t="shared" ca="1" si="26"/>
        <v>0.33308507482655547</v>
      </c>
    </row>
    <row r="129" spans="2:31" x14ac:dyDescent="0.25">
      <c r="B129">
        <f t="shared" ca="1" si="24"/>
        <v>0.29071599206545429</v>
      </c>
      <c r="C129">
        <f t="shared" ca="1" si="24"/>
        <v>0.45831171866327924</v>
      </c>
      <c r="D129">
        <f t="shared" ca="1" si="24"/>
        <v>0.86684115514903404</v>
      </c>
      <c r="E129">
        <f t="shared" ca="1" si="24"/>
        <v>0.85099842319062713</v>
      </c>
      <c r="F129">
        <f t="shared" ca="1" si="24"/>
        <v>0.64419505869292237</v>
      </c>
      <c r="G129">
        <f t="shared" ca="1" si="24"/>
        <v>0.99301831463788748</v>
      </c>
      <c r="H129">
        <f t="shared" ca="1" si="24"/>
        <v>0.51856040029677608</v>
      </c>
      <c r="I129">
        <f t="shared" ca="1" si="24"/>
        <v>0.62705500798292402</v>
      </c>
      <c r="J129">
        <f t="shared" ca="1" si="24"/>
        <v>0.65893653680969178</v>
      </c>
      <c r="K129">
        <f t="shared" ca="1" si="24"/>
        <v>6.4604021522054467E-3</v>
      </c>
      <c r="L129">
        <f t="shared" ca="1" si="25"/>
        <v>0.9557881207007588</v>
      </c>
      <c r="M129">
        <f t="shared" ca="1" si="25"/>
        <v>0.81496227075864991</v>
      </c>
      <c r="N129">
        <f t="shared" ca="1" si="25"/>
        <v>0.33780711081058534</v>
      </c>
      <c r="O129">
        <f t="shared" ca="1" si="25"/>
        <v>0.73761597394469103</v>
      </c>
      <c r="P129">
        <f t="shared" ca="1" si="25"/>
        <v>0.74600613878158484</v>
      </c>
      <c r="Q129">
        <f t="shared" ca="1" si="25"/>
        <v>0.51924800724353748</v>
      </c>
      <c r="R129">
        <f t="shared" ca="1" si="25"/>
        <v>0.14339760930732548</v>
      </c>
      <c r="S129">
        <f t="shared" ca="1" si="25"/>
        <v>0.21096956222475383</v>
      </c>
      <c r="T129">
        <f t="shared" ca="1" si="25"/>
        <v>0.51817530216497554</v>
      </c>
      <c r="U129">
        <f t="shared" ca="1" si="25"/>
        <v>0.41852223279728795</v>
      </c>
      <c r="V129">
        <f t="shared" ca="1" si="26"/>
        <v>0.45282631048088762</v>
      </c>
      <c r="W129">
        <f t="shared" ca="1" si="26"/>
        <v>0.74679172175037989</v>
      </c>
      <c r="X129">
        <f t="shared" ca="1" si="26"/>
        <v>0.5825817599757408</v>
      </c>
      <c r="Y129">
        <f t="shared" ca="1" si="26"/>
        <v>0.42127800170654472</v>
      </c>
      <c r="Z129">
        <f t="shared" ca="1" si="26"/>
        <v>0.71013236442334859</v>
      </c>
      <c r="AA129">
        <f t="shared" ca="1" si="26"/>
        <v>0.22691159814320572</v>
      </c>
      <c r="AB129">
        <f t="shared" ca="1" si="26"/>
        <v>0.25415085883292365</v>
      </c>
      <c r="AC129">
        <f t="shared" ca="1" si="26"/>
        <v>5.7839611430489046E-2</v>
      </c>
      <c r="AD129">
        <f t="shared" ca="1" si="26"/>
        <v>3.0225691132413246E-2</v>
      </c>
      <c r="AE129">
        <f t="shared" ca="1" si="26"/>
        <v>0.83299245481021611</v>
      </c>
    </row>
    <row r="130" spans="2:31" x14ac:dyDescent="0.25">
      <c r="B130">
        <f t="shared" ref="B130:K139" ca="1" si="27">RAND()</f>
        <v>0.94141346761580391</v>
      </c>
      <c r="C130">
        <f t="shared" ca="1" si="27"/>
        <v>0.2862977381598224</v>
      </c>
      <c r="D130">
        <f t="shared" ca="1" si="27"/>
        <v>0.75227318712332347</v>
      </c>
      <c r="E130">
        <f t="shared" ca="1" si="27"/>
        <v>0.32822940089472796</v>
      </c>
      <c r="F130">
        <f t="shared" ca="1" si="27"/>
        <v>0.34946715226564451</v>
      </c>
      <c r="G130">
        <f t="shared" ca="1" si="27"/>
        <v>0.39590043174343403</v>
      </c>
      <c r="H130">
        <f t="shared" ca="1" si="27"/>
        <v>0.95867880800649052</v>
      </c>
      <c r="I130">
        <f t="shared" ca="1" si="27"/>
        <v>0.25391990141614973</v>
      </c>
      <c r="J130">
        <f t="shared" ca="1" si="27"/>
        <v>0.31595994225653357</v>
      </c>
      <c r="K130">
        <f t="shared" ca="1" si="27"/>
        <v>0.91631245626130298</v>
      </c>
      <c r="L130">
        <f t="shared" ref="L130:U139" ca="1" si="28">RAND()</f>
        <v>0.44524029991408831</v>
      </c>
      <c r="M130">
        <f t="shared" ca="1" si="28"/>
        <v>0.87050543868240648</v>
      </c>
      <c r="N130">
        <f t="shared" ca="1" si="28"/>
        <v>0.49482325409211714</v>
      </c>
      <c r="O130">
        <f t="shared" ca="1" si="28"/>
        <v>0.15031906081397944</v>
      </c>
      <c r="P130">
        <f t="shared" ca="1" si="28"/>
        <v>3.4308012632197737E-2</v>
      </c>
      <c r="Q130">
        <f t="shared" ca="1" si="28"/>
        <v>0.54900956939340517</v>
      </c>
      <c r="R130">
        <f t="shared" ca="1" si="28"/>
        <v>0.58816186565211215</v>
      </c>
      <c r="S130">
        <f t="shared" ca="1" si="28"/>
        <v>0.6400953909852003</v>
      </c>
      <c r="T130">
        <f t="shared" ca="1" si="28"/>
        <v>0.90911605420944763</v>
      </c>
      <c r="U130">
        <f t="shared" ca="1" si="28"/>
        <v>0.84295874035782603</v>
      </c>
      <c r="V130">
        <f t="shared" ref="V130:AE139" ca="1" si="29">RAND()</f>
        <v>0.48087074959172771</v>
      </c>
      <c r="W130">
        <f t="shared" ca="1" si="29"/>
        <v>0.93526825616022724</v>
      </c>
      <c r="X130">
        <f t="shared" ca="1" si="29"/>
        <v>0.33232093893250791</v>
      </c>
      <c r="Y130">
        <f t="shared" ca="1" si="29"/>
        <v>0.16384492352499058</v>
      </c>
      <c r="Z130">
        <f t="shared" ca="1" si="29"/>
        <v>0.33417702045856074</v>
      </c>
      <c r="AA130">
        <f t="shared" ca="1" si="29"/>
        <v>6.1106083903926134E-2</v>
      </c>
      <c r="AB130">
        <f t="shared" ca="1" si="29"/>
        <v>0.70123712239933855</v>
      </c>
      <c r="AC130">
        <f t="shared" ca="1" si="29"/>
        <v>0.90484572957157106</v>
      </c>
      <c r="AD130">
        <f t="shared" ca="1" si="29"/>
        <v>0.62841803469397939</v>
      </c>
      <c r="AE130">
        <f t="shared" ca="1" si="29"/>
        <v>0.38829213838047999</v>
      </c>
    </row>
    <row r="131" spans="2:31" x14ac:dyDescent="0.25">
      <c r="B131">
        <f t="shared" ca="1" si="27"/>
        <v>7.9643311794967975E-2</v>
      </c>
      <c r="C131">
        <f t="shared" ca="1" si="27"/>
        <v>0.61448613341938652</v>
      </c>
      <c r="D131">
        <f t="shared" ca="1" si="27"/>
        <v>1.0426958469954117E-2</v>
      </c>
      <c r="E131">
        <f t="shared" ca="1" si="27"/>
        <v>0.38130527440774564</v>
      </c>
      <c r="F131">
        <f t="shared" ca="1" si="27"/>
        <v>0.89473271339725158</v>
      </c>
      <c r="G131">
        <f t="shared" ca="1" si="27"/>
        <v>0.33730612012151484</v>
      </c>
      <c r="H131">
        <f t="shared" ca="1" si="27"/>
        <v>0.32788167998372075</v>
      </c>
      <c r="I131">
        <f t="shared" ca="1" si="27"/>
        <v>0.12056985588840075</v>
      </c>
      <c r="J131">
        <f t="shared" ca="1" si="27"/>
        <v>0.96282550074899587</v>
      </c>
      <c r="K131">
        <f t="shared" ca="1" si="27"/>
        <v>2.3190255422131045E-2</v>
      </c>
      <c r="L131">
        <f t="shared" ca="1" si="28"/>
        <v>0.76273412720246636</v>
      </c>
      <c r="M131">
        <f t="shared" ca="1" si="28"/>
        <v>0.54684364190278001</v>
      </c>
      <c r="N131">
        <f t="shared" ca="1" si="28"/>
        <v>0.12894160641909203</v>
      </c>
      <c r="O131">
        <f t="shared" ca="1" si="28"/>
        <v>0.7419730795852173</v>
      </c>
      <c r="P131">
        <f t="shared" ca="1" si="28"/>
        <v>0.92124332003661391</v>
      </c>
      <c r="Q131">
        <f t="shared" ca="1" si="28"/>
        <v>0.11126259202932864</v>
      </c>
      <c r="R131">
        <f t="shared" ca="1" si="28"/>
        <v>0.53262396248773336</v>
      </c>
      <c r="S131">
        <f t="shared" ca="1" si="28"/>
        <v>0.23768672202041419</v>
      </c>
      <c r="T131">
        <f t="shared" ca="1" si="28"/>
        <v>0.61287306381448126</v>
      </c>
      <c r="U131">
        <f t="shared" ca="1" si="28"/>
        <v>0.98996044660053095</v>
      </c>
      <c r="V131">
        <f t="shared" ca="1" si="29"/>
        <v>2.0443807498890187E-2</v>
      </c>
      <c r="W131">
        <f t="shared" ca="1" si="29"/>
        <v>0.51479575570792169</v>
      </c>
      <c r="X131">
        <f t="shared" ca="1" si="29"/>
        <v>0.27230459920127359</v>
      </c>
      <c r="Y131">
        <f t="shared" ca="1" si="29"/>
        <v>0.48468190383863163</v>
      </c>
      <c r="Z131">
        <f t="shared" ca="1" si="29"/>
        <v>0.65902386263148749</v>
      </c>
      <c r="AA131">
        <f t="shared" ca="1" si="29"/>
        <v>0.58114730647211399</v>
      </c>
      <c r="AB131">
        <f t="shared" ca="1" si="29"/>
        <v>0.58124119950172815</v>
      </c>
      <c r="AC131">
        <f t="shared" ca="1" si="29"/>
        <v>0.31161489809586618</v>
      </c>
      <c r="AD131">
        <f t="shared" ca="1" si="29"/>
        <v>0.44721518052113796</v>
      </c>
      <c r="AE131">
        <f t="shared" ca="1" si="29"/>
        <v>0.1534707146095633</v>
      </c>
    </row>
    <row r="132" spans="2:31" x14ac:dyDescent="0.25">
      <c r="B132">
        <f t="shared" ca="1" si="27"/>
        <v>0.37571959512418385</v>
      </c>
      <c r="C132">
        <f t="shared" ca="1" si="27"/>
        <v>0.59058796381174261</v>
      </c>
      <c r="D132">
        <f t="shared" ca="1" si="27"/>
        <v>0.77083588850054086</v>
      </c>
      <c r="E132">
        <f t="shared" ca="1" si="27"/>
        <v>0.17040622226743718</v>
      </c>
      <c r="F132">
        <f t="shared" ca="1" si="27"/>
        <v>0.52733520814807733</v>
      </c>
      <c r="G132">
        <f t="shared" ca="1" si="27"/>
        <v>0.69761898057307281</v>
      </c>
      <c r="H132">
        <f t="shared" ca="1" si="27"/>
        <v>0.81279770817437869</v>
      </c>
      <c r="I132">
        <f t="shared" ca="1" si="27"/>
        <v>0.36743727428043726</v>
      </c>
      <c r="J132">
        <f t="shared" ca="1" si="27"/>
        <v>0.4263472263796233</v>
      </c>
      <c r="K132">
        <f t="shared" ca="1" si="27"/>
        <v>0.74964005908017306</v>
      </c>
      <c r="L132">
        <f t="shared" ca="1" si="28"/>
        <v>0.74458184635567459</v>
      </c>
      <c r="M132">
        <f t="shared" ca="1" si="28"/>
        <v>0.92704747529236897</v>
      </c>
      <c r="N132">
        <f t="shared" ca="1" si="28"/>
        <v>0.32254512987224238</v>
      </c>
      <c r="O132">
        <f t="shared" ca="1" si="28"/>
        <v>0.33785879422969883</v>
      </c>
      <c r="P132">
        <f t="shared" ca="1" si="28"/>
        <v>2.872686404584357E-2</v>
      </c>
      <c r="Q132">
        <f t="shared" ca="1" si="28"/>
        <v>0.38762014050137927</v>
      </c>
      <c r="R132">
        <f t="shared" ca="1" si="28"/>
        <v>0.17158907373388671</v>
      </c>
      <c r="S132">
        <f t="shared" ca="1" si="28"/>
        <v>5.6609333272959361E-2</v>
      </c>
      <c r="T132">
        <f t="shared" ca="1" si="28"/>
        <v>0.8523414400094973</v>
      </c>
      <c r="U132">
        <f t="shared" ca="1" si="28"/>
        <v>0.87034324553915177</v>
      </c>
      <c r="V132">
        <f t="shared" ca="1" si="29"/>
        <v>0.69907942330165351</v>
      </c>
      <c r="W132">
        <f t="shared" ca="1" si="29"/>
        <v>0.97204844236058463</v>
      </c>
      <c r="X132">
        <f t="shared" ca="1" si="29"/>
        <v>0.71100302631527956</v>
      </c>
      <c r="Y132">
        <f t="shared" ca="1" si="29"/>
        <v>0.99251600407558449</v>
      </c>
      <c r="Z132">
        <f t="shared" ca="1" si="29"/>
        <v>0.6596865073825553</v>
      </c>
      <c r="AA132">
        <f t="shared" ca="1" si="29"/>
        <v>0.58063826081940562</v>
      </c>
      <c r="AB132">
        <f t="shared" ca="1" si="29"/>
        <v>0.70851942890345376</v>
      </c>
      <c r="AC132">
        <f t="shared" ca="1" si="29"/>
        <v>0.26051290015567696</v>
      </c>
      <c r="AD132">
        <f t="shared" ca="1" si="29"/>
        <v>0.67172886527850073</v>
      </c>
      <c r="AE132">
        <f t="shared" ca="1" si="29"/>
        <v>0.82491196434836356</v>
      </c>
    </row>
    <row r="133" spans="2:31" x14ac:dyDescent="0.25">
      <c r="B133">
        <f t="shared" ca="1" si="27"/>
        <v>8.5797127071005841E-2</v>
      </c>
      <c r="C133">
        <f t="shared" ca="1" si="27"/>
        <v>0.2252188646906701</v>
      </c>
      <c r="D133">
        <f t="shared" ca="1" si="27"/>
        <v>0.82934669502746061</v>
      </c>
      <c r="E133">
        <f t="shared" ca="1" si="27"/>
        <v>0.72717829342175211</v>
      </c>
      <c r="F133">
        <f t="shared" ca="1" si="27"/>
        <v>0.7241132116172917</v>
      </c>
      <c r="G133">
        <f t="shared" ca="1" si="27"/>
        <v>0.73846988964582194</v>
      </c>
      <c r="H133">
        <f t="shared" ca="1" si="27"/>
        <v>8.9657585061566625E-2</v>
      </c>
      <c r="I133">
        <f t="shared" ca="1" si="27"/>
        <v>0.33814054888352119</v>
      </c>
      <c r="J133">
        <f t="shared" ca="1" si="27"/>
        <v>0.16995487359218853</v>
      </c>
      <c r="K133">
        <f t="shared" ca="1" si="27"/>
        <v>0.57366445655977927</v>
      </c>
      <c r="L133">
        <f t="shared" ca="1" si="28"/>
        <v>0.93130662228454941</v>
      </c>
      <c r="M133">
        <f t="shared" ca="1" si="28"/>
        <v>0.96412992359457128</v>
      </c>
      <c r="N133">
        <f t="shared" ca="1" si="28"/>
        <v>0.47925392555988133</v>
      </c>
      <c r="O133">
        <f t="shared" ca="1" si="28"/>
        <v>0.31262273973379084</v>
      </c>
      <c r="P133">
        <f t="shared" ca="1" si="28"/>
        <v>0.73863163585579206</v>
      </c>
      <c r="Q133">
        <f t="shared" ca="1" si="28"/>
        <v>0.11664059715261743</v>
      </c>
      <c r="R133">
        <f t="shared" ca="1" si="28"/>
        <v>0.42621986697863279</v>
      </c>
      <c r="S133">
        <f t="shared" ca="1" si="28"/>
        <v>0.3988611030309519</v>
      </c>
      <c r="T133">
        <f t="shared" ca="1" si="28"/>
        <v>0.87274081398055503</v>
      </c>
      <c r="U133">
        <f t="shared" ca="1" si="28"/>
        <v>0.37334909009408213</v>
      </c>
      <c r="V133">
        <f t="shared" ca="1" si="29"/>
        <v>0.28298157235414867</v>
      </c>
      <c r="W133">
        <f t="shared" ca="1" si="29"/>
        <v>0.12087075191654151</v>
      </c>
      <c r="X133">
        <f t="shared" ca="1" si="29"/>
        <v>0.42479478095427314</v>
      </c>
      <c r="Y133">
        <f t="shared" ca="1" si="29"/>
        <v>0.4173926756726356</v>
      </c>
      <c r="Z133">
        <f t="shared" ca="1" si="29"/>
        <v>0.50241381383521766</v>
      </c>
      <c r="AA133">
        <f t="shared" ca="1" si="29"/>
        <v>0.87875889286364273</v>
      </c>
      <c r="AB133">
        <f t="shared" ca="1" si="29"/>
        <v>0.31113607900344808</v>
      </c>
      <c r="AC133">
        <f t="shared" ca="1" si="29"/>
        <v>0.78699723134904831</v>
      </c>
      <c r="AD133">
        <f t="shared" ca="1" si="29"/>
        <v>8.8949767867971596E-2</v>
      </c>
      <c r="AE133">
        <f t="shared" ca="1" si="29"/>
        <v>0.36115239005884003</v>
      </c>
    </row>
    <row r="134" spans="2:31" x14ac:dyDescent="0.25">
      <c r="B134">
        <f t="shared" ca="1" si="27"/>
        <v>0.86795131100601353</v>
      </c>
      <c r="C134">
        <f t="shared" ca="1" si="27"/>
        <v>0.66456130987791528</v>
      </c>
      <c r="D134">
        <f t="shared" ca="1" si="27"/>
        <v>0.71850659141735851</v>
      </c>
      <c r="E134">
        <f t="shared" ca="1" si="27"/>
        <v>0.32130202419218179</v>
      </c>
      <c r="F134">
        <f t="shared" ca="1" si="27"/>
        <v>0.89075552133430325</v>
      </c>
      <c r="G134">
        <f t="shared" ca="1" si="27"/>
        <v>0.96840234482449183</v>
      </c>
      <c r="H134">
        <f t="shared" ca="1" si="27"/>
        <v>0.89092323341256741</v>
      </c>
      <c r="I134">
        <f t="shared" ca="1" si="27"/>
        <v>0.90679967378407622</v>
      </c>
      <c r="J134">
        <f t="shared" ca="1" si="27"/>
        <v>0.21603660245125589</v>
      </c>
      <c r="K134">
        <f t="shared" ca="1" si="27"/>
        <v>0.89919608080668478</v>
      </c>
      <c r="L134">
        <f t="shared" ca="1" si="28"/>
        <v>0.93419080226869022</v>
      </c>
      <c r="M134">
        <f t="shared" ca="1" si="28"/>
        <v>0.8155710074129181</v>
      </c>
      <c r="N134">
        <f t="shared" ca="1" si="28"/>
        <v>0.19291357743686111</v>
      </c>
      <c r="O134">
        <f t="shared" ca="1" si="28"/>
        <v>0.16118334045183147</v>
      </c>
      <c r="P134">
        <f t="shared" ca="1" si="28"/>
        <v>0.69625800390392545</v>
      </c>
      <c r="Q134">
        <f t="shared" ca="1" si="28"/>
        <v>0.95117451695386457</v>
      </c>
      <c r="R134">
        <f t="shared" ca="1" si="28"/>
        <v>0.63392117376203583</v>
      </c>
      <c r="S134">
        <f t="shared" ca="1" si="28"/>
        <v>0.42260692334525629</v>
      </c>
      <c r="T134">
        <f t="shared" ca="1" si="28"/>
        <v>0.62205592912364782</v>
      </c>
      <c r="U134">
        <f t="shared" ca="1" si="28"/>
        <v>0.98039005487517805</v>
      </c>
      <c r="V134">
        <f t="shared" ca="1" si="29"/>
        <v>0.8424568845387308</v>
      </c>
      <c r="W134">
        <f t="shared" ca="1" si="29"/>
        <v>9.3537433039867501E-2</v>
      </c>
      <c r="X134">
        <f t="shared" ca="1" si="29"/>
        <v>0.93349783224040728</v>
      </c>
      <c r="Y134">
        <f t="shared" ca="1" si="29"/>
        <v>0.98194910608209351</v>
      </c>
      <c r="Z134">
        <f t="shared" ca="1" si="29"/>
        <v>0.62669490093738744</v>
      </c>
      <c r="AA134">
        <f t="shared" ca="1" si="29"/>
        <v>0.67960649301506337</v>
      </c>
      <c r="AB134">
        <f t="shared" ca="1" si="29"/>
        <v>0.1036012910592623</v>
      </c>
      <c r="AC134">
        <f t="shared" ca="1" si="29"/>
        <v>0.58149804238784841</v>
      </c>
      <c r="AD134">
        <f t="shared" ca="1" si="29"/>
        <v>0.40895735373611525</v>
      </c>
      <c r="AE134">
        <f t="shared" ca="1" si="29"/>
        <v>9.6649794354315866E-2</v>
      </c>
    </row>
    <row r="135" spans="2:31" x14ac:dyDescent="0.25">
      <c r="B135">
        <f t="shared" ca="1" si="27"/>
        <v>0.5804791083183336</v>
      </c>
      <c r="C135">
        <f t="shared" ca="1" si="27"/>
        <v>0.31446585399738503</v>
      </c>
      <c r="D135">
        <f t="shared" ca="1" si="27"/>
        <v>0.75543255664942444</v>
      </c>
      <c r="E135">
        <f t="shared" ca="1" si="27"/>
        <v>0.25389920634931773</v>
      </c>
      <c r="F135">
        <f t="shared" ca="1" si="27"/>
        <v>0.59189925386481512</v>
      </c>
      <c r="G135">
        <f t="shared" ca="1" si="27"/>
        <v>0.87062219450706291</v>
      </c>
      <c r="H135">
        <f t="shared" ca="1" si="27"/>
        <v>0.41815082936508574</v>
      </c>
      <c r="I135">
        <f t="shared" ca="1" si="27"/>
        <v>0.98291485834735415</v>
      </c>
      <c r="J135">
        <f t="shared" ca="1" si="27"/>
        <v>0.73177594825968306</v>
      </c>
      <c r="K135">
        <f t="shared" ca="1" si="27"/>
        <v>0.75903884013321044</v>
      </c>
      <c r="L135">
        <f t="shared" ca="1" si="28"/>
        <v>0.40948454453112038</v>
      </c>
      <c r="M135">
        <f t="shared" ca="1" si="28"/>
        <v>0.35456655712702689</v>
      </c>
      <c r="N135">
        <f t="shared" ca="1" si="28"/>
        <v>0.44212842272244446</v>
      </c>
      <c r="O135">
        <f t="shared" ca="1" si="28"/>
        <v>0.19694845753209678</v>
      </c>
      <c r="P135">
        <f t="shared" ca="1" si="28"/>
        <v>0.28937843615288994</v>
      </c>
      <c r="Q135">
        <f t="shared" ca="1" si="28"/>
        <v>0.74086936680950544</v>
      </c>
      <c r="R135">
        <f t="shared" ca="1" si="28"/>
        <v>0.76219626742356272</v>
      </c>
      <c r="S135">
        <f t="shared" ca="1" si="28"/>
        <v>0.98081161483223944</v>
      </c>
      <c r="T135">
        <f t="shared" ca="1" si="28"/>
        <v>0.79286930909427067</v>
      </c>
      <c r="U135">
        <f t="shared" ca="1" si="28"/>
        <v>0.6244355505864061</v>
      </c>
      <c r="V135">
        <f t="shared" ca="1" si="29"/>
        <v>0.28901467351090382</v>
      </c>
      <c r="W135">
        <f t="shared" ca="1" si="29"/>
        <v>0.9445145797447827</v>
      </c>
      <c r="X135">
        <f t="shared" ca="1" si="29"/>
        <v>0.55052776576517104</v>
      </c>
      <c r="Y135">
        <f t="shared" ca="1" si="29"/>
        <v>0.59233674786333013</v>
      </c>
      <c r="Z135">
        <f t="shared" ca="1" si="29"/>
        <v>0.16112218814253776</v>
      </c>
      <c r="AA135">
        <f t="shared" ca="1" si="29"/>
        <v>0.96252416201895352</v>
      </c>
      <c r="AB135">
        <f t="shared" ca="1" si="29"/>
        <v>0.2245953769638549</v>
      </c>
      <c r="AC135">
        <f t="shared" ca="1" si="29"/>
        <v>0.11159894800702208</v>
      </c>
      <c r="AD135">
        <f t="shared" ca="1" si="29"/>
        <v>0.47601061724345861</v>
      </c>
      <c r="AE135">
        <f t="shared" ca="1" si="29"/>
        <v>0.86358463329775415</v>
      </c>
    </row>
    <row r="136" spans="2:31" x14ac:dyDescent="0.25">
      <c r="B136">
        <f t="shared" ca="1" si="27"/>
        <v>0.79407924423513876</v>
      </c>
      <c r="C136">
        <f t="shared" ca="1" si="27"/>
        <v>0.49909202242584616</v>
      </c>
      <c r="D136">
        <f t="shared" ca="1" si="27"/>
        <v>0.61513977853807411</v>
      </c>
      <c r="E136">
        <f t="shared" ca="1" si="27"/>
        <v>0.9036150914141674</v>
      </c>
      <c r="F136">
        <f t="shared" ca="1" si="27"/>
        <v>4.6196139709949513E-2</v>
      </c>
      <c r="G136">
        <f t="shared" ca="1" si="27"/>
        <v>0.9760548690703299</v>
      </c>
      <c r="H136">
        <f t="shared" ca="1" si="27"/>
        <v>0.88583288136331029</v>
      </c>
      <c r="I136">
        <f t="shared" ca="1" si="27"/>
        <v>0.20676860868357227</v>
      </c>
      <c r="J136">
        <f t="shared" ca="1" si="27"/>
        <v>0.89155844024118558</v>
      </c>
      <c r="K136">
        <f t="shared" ca="1" si="27"/>
        <v>0.59226964987681918</v>
      </c>
      <c r="L136">
        <f t="shared" ca="1" si="28"/>
        <v>9.3046474544218327E-3</v>
      </c>
      <c r="M136">
        <f t="shared" ca="1" si="28"/>
        <v>0.87117380894485841</v>
      </c>
      <c r="N136">
        <f t="shared" ca="1" si="28"/>
        <v>0.8008003102340846</v>
      </c>
      <c r="O136">
        <f t="shared" ca="1" si="28"/>
        <v>0.10656648745649466</v>
      </c>
      <c r="P136">
        <f t="shared" ca="1" si="28"/>
        <v>0.6410645799294834</v>
      </c>
      <c r="Q136">
        <f t="shared" ca="1" si="28"/>
        <v>0.34593521409020767</v>
      </c>
      <c r="R136">
        <f t="shared" ca="1" si="28"/>
        <v>0.97700179291458</v>
      </c>
      <c r="S136">
        <f t="shared" ca="1" si="28"/>
        <v>0.38303285559443179</v>
      </c>
      <c r="T136">
        <f t="shared" ca="1" si="28"/>
        <v>0.96397227429544796</v>
      </c>
      <c r="U136">
        <f t="shared" ca="1" si="28"/>
        <v>0.40492339326690718</v>
      </c>
      <c r="V136">
        <f t="shared" ca="1" si="29"/>
        <v>0.43520961168855177</v>
      </c>
      <c r="W136">
        <f t="shared" ca="1" si="29"/>
        <v>0.86582057658198641</v>
      </c>
      <c r="X136">
        <f t="shared" ca="1" si="29"/>
        <v>0.26358359572106527</v>
      </c>
      <c r="Y136">
        <f t="shared" ca="1" si="29"/>
        <v>0.36310480160836178</v>
      </c>
      <c r="Z136">
        <f t="shared" ca="1" si="29"/>
        <v>0.79107542794029206</v>
      </c>
      <c r="AA136">
        <f t="shared" ca="1" si="29"/>
        <v>0.2376112156020711</v>
      </c>
      <c r="AB136">
        <f t="shared" ca="1" si="29"/>
        <v>0.17717404380568191</v>
      </c>
      <c r="AC136">
        <f t="shared" ca="1" si="29"/>
        <v>0.3923190965323089</v>
      </c>
      <c r="AD136">
        <f t="shared" ca="1" si="29"/>
        <v>0.43979034641039938</v>
      </c>
      <c r="AE136">
        <f t="shared" ca="1" si="29"/>
        <v>0.6402839286576123</v>
      </c>
    </row>
    <row r="137" spans="2:31" x14ac:dyDescent="0.25">
      <c r="B137">
        <f t="shared" ca="1" si="27"/>
        <v>0.57126860369907928</v>
      </c>
      <c r="C137">
        <f t="shared" ca="1" si="27"/>
        <v>0.26334995841601661</v>
      </c>
      <c r="D137">
        <f t="shared" ca="1" si="27"/>
        <v>0.52469728367359902</v>
      </c>
      <c r="E137">
        <f t="shared" ca="1" si="27"/>
        <v>0.74659539459155622</v>
      </c>
      <c r="F137">
        <f t="shared" ca="1" si="27"/>
        <v>9.0880283921656813E-2</v>
      </c>
      <c r="G137">
        <f t="shared" ca="1" si="27"/>
        <v>3.1442371738032437E-3</v>
      </c>
      <c r="H137">
        <f t="shared" ca="1" si="27"/>
        <v>5.1717561589628147E-3</v>
      </c>
      <c r="I137">
        <f t="shared" ca="1" si="27"/>
        <v>0.85783462424968526</v>
      </c>
      <c r="J137">
        <f t="shared" ca="1" si="27"/>
        <v>0.92369886036292126</v>
      </c>
      <c r="K137">
        <f t="shared" ca="1" si="27"/>
        <v>0.59624400487326779</v>
      </c>
      <c r="L137">
        <f t="shared" ca="1" si="28"/>
        <v>8.373739099937616E-2</v>
      </c>
      <c r="M137">
        <f t="shared" ca="1" si="28"/>
        <v>0.34577664294786675</v>
      </c>
      <c r="N137">
        <f t="shared" ca="1" si="28"/>
        <v>8.9312132129411248E-2</v>
      </c>
      <c r="O137">
        <f t="shared" ca="1" si="28"/>
        <v>0.36685449395500758</v>
      </c>
      <c r="P137">
        <f t="shared" ca="1" si="28"/>
        <v>0.35405310329843753</v>
      </c>
      <c r="Q137">
        <f t="shared" ca="1" si="28"/>
        <v>0.27849941208668144</v>
      </c>
      <c r="R137">
        <f t="shared" ca="1" si="28"/>
        <v>5.7638445414121442E-2</v>
      </c>
      <c r="S137">
        <f t="shared" ca="1" si="28"/>
        <v>0.98124898803028349</v>
      </c>
      <c r="T137">
        <f t="shared" ca="1" si="28"/>
        <v>9.8744519090523397E-2</v>
      </c>
      <c r="U137">
        <f t="shared" ca="1" si="28"/>
        <v>0.90060965456868858</v>
      </c>
      <c r="V137">
        <f t="shared" ca="1" si="29"/>
        <v>6.5134841936113297E-2</v>
      </c>
      <c r="W137">
        <f t="shared" ca="1" si="29"/>
        <v>0.57650481700864842</v>
      </c>
      <c r="X137">
        <f t="shared" ca="1" si="29"/>
        <v>8.2309864353630857E-2</v>
      </c>
      <c r="Y137">
        <f t="shared" ca="1" si="29"/>
        <v>0.70724681629817265</v>
      </c>
      <c r="Z137">
        <f t="shared" ca="1" si="29"/>
        <v>0.57870847366014644</v>
      </c>
      <c r="AA137">
        <f t="shared" ca="1" si="29"/>
        <v>0.5147507770566806</v>
      </c>
      <c r="AB137">
        <f t="shared" ca="1" si="29"/>
        <v>0.51739165296579337</v>
      </c>
      <c r="AC137">
        <f t="shared" ca="1" si="29"/>
        <v>0.52747236174045065</v>
      </c>
      <c r="AD137">
        <f t="shared" ca="1" si="29"/>
        <v>0.17027961972932903</v>
      </c>
      <c r="AE137">
        <f t="shared" ca="1" si="29"/>
        <v>0.69055686311167186</v>
      </c>
    </row>
    <row r="138" spans="2:31" x14ac:dyDescent="0.25">
      <c r="B138">
        <f t="shared" ca="1" si="27"/>
        <v>0.70038481110509232</v>
      </c>
      <c r="C138">
        <f t="shared" ca="1" si="27"/>
        <v>0.26977793074138123</v>
      </c>
      <c r="D138">
        <f t="shared" ca="1" si="27"/>
        <v>0.42827191232366779</v>
      </c>
      <c r="E138">
        <f t="shared" ca="1" si="27"/>
        <v>0.76287719630509354</v>
      </c>
      <c r="F138">
        <f t="shared" ca="1" si="27"/>
        <v>0.54949104472012067</v>
      </c>
      <c r="G138">
        <f t="shared" ca="1" si="27"/>
        <v>0.72368782853525304</v>
      </c>
      <c r="H138">
        <f t="shared" ca="1" si="27"/>
        <v>0.29798517063726049</v>
      </c>
      <c r="I138">
        <f t="shared" ca="1" si="27"/>
        <v>0.92975121252119308</v>
      </c>
      <c r="J138">
        <f t="shared" ca="1" si="27"/>
        <v>0.86169620448147044</v>
      </c>
      <c r="K138">
        <f t="shared" ca="1" si="27"/>
        <v>0.18171778527690474</v>
      </c>
      <c r="L138">
        <f t="shared" ca="1" si="28"/>
        <v>0.83850630188221942</v>
      </c>
      <c r="M138">
        <f t="shared" ca="1" si="28"/>
        <v>0.93591560730087386</v>
      </c>
      <c r="N138">
        <f t="shared" ca="1" si="28"/>
        <v>0.29637761822699327</v>
      </c>
      <c r="O138">
        <f t="shared" ca="1" si="28"/>
        <v>0.4360131402727041</v>
      </c>
      <c r="P138">
        <f t="shared" ca="1" si="28"/>
        <v>0.61055133755628477</v>
      </c>
      <c r="Q138">
        <f t="shared" ca="1" si="28"/>
        <v>0.53481307650316223</v>
      </c>
      <c r="R138">
        <f t="shared" ca="1" si="28"/>
        <v>0.13342057693478293</v>
      </c>
      <c r="S138">
        <f t="shared" ca="1" si="28"/>
        <v>0.28540088520282403</v>
      </c>
      <c r="T138">
        <f t="shared" ca="1" si="28"/>
        <v>0.77915426880004102</v>
      </c>
      <c r="U138">
        <f t="shared" ca="1" si="28"/>
        <v>0.97175112791658691</v>
      </c>
      <c r="V138">
        <f t="shared" ca="1" si="29"/>
        <v>0.83033911252702541</v>
      </c>
      <c r="W138">
        <f t="shared" ca="1" si="29"/>
        <v>0.62199562286045484</v>
      </c>
      <c r="X138">
        <f t="shared" ca="1" si="29"/>
        <v>0.77623568563515533</v>
      </c>
      <c r="Y138">
        <f t="shared" ca="1" si="29"/>
        <v>0.31204204344625142</v>
      </c>
      <c r="Z138">
        <f t="shared" ca="1" si="29"/>
        <v>0.70207725435734103</v>
      </c>
      <c r="AA138">
        <f t="shared" ca="1" si="29"/>
        <v>0.60121074740396674</v>
      </c>
      <c r="AB138">
        <f t="shared" ca="1" si="29"/>
        <v>0.18932795883793951</v>
      </c>
      <c r="AC138">
        <f t="shared" ca="1" si="29"/>
        <v>0.24813949709386396</v>
      </c>
      <c r="AD138">
        <f t="shared" ca="1" si="29"/>
        <v>0.46889693641147479</v>
      </c>
      <c r="AE138">
        <f t="shared" ca="1" si="29"/>
        <v>0.13361751043034431</v>
      </c>
    </row>
    <row r="139" spans="2:31" x14ac:dyDescent="0.25">
      <c r="B139">
        <f t="shared" ca="1" si="27"/>
        <v>0.79940151619085942</v>
      </c>
      <c r="C139">
        <f t="shared" ca="1" si="27"/>
        <v>0.523937284850442</v>
      </c>
      <c r="D139">
        <f t="shared" ca="1" si="27"/>
        <v>0.77989131557731906</v>
      </c>
      <c r="E139">
        <f t="shared" ca="1" si="27"/>
        <v>0.57179193201461942</v>
      </c>
      <c r="F139">
        <f t="shared" ca="1" si="27"/>
        <v>0.70424197789756793</v>
      </c>
      <c r="G139">
        <f t="shared" ca="1" si="27"/>
        <v>0.6238155905689744</v>
      </c>
      <c r="H139">
        <f t="shared" ca="1" si="27"/>
        <v>0.1443246602780337</v>
      </c>
      <c r="I139">
        <f t="shared" ca="1" si="27"/>
        <v>0.47418114221161572</v>
      </c>
      <c r="J139">
        <f t="shared" ca="1" si="27"/>
        <v>1.7031142871623217E-2</v>
      </c>
      <c r="K139">
        <f t="shared" ca="1" si="27"/>
        <v>0.55379347359157638</v>
      </c>
      <c r="L139">
        <f t="shared" ca="1" si="28"/>
        <v>0.74079446761771628</v>
      </c>
      <c r="M139">
        <f t="shared" ca="1" si="28"/>
        <v>0.83102835428852639</v>
      </c>
      <c r="N139">
        <f t="shared" ca="1" si="28"/>
        <v>0.95851946862379478</v>
      </c>
      <c r="O139">
        <f t="shared" ca="1" si="28"/>
        <v>0.15647563307897605</v>
      </c>
      <c r="P139">
        <f t="shared" ca="1" si="28"/>
        <v>0.35851187747002128</v>
      </c>
      <c r="Q139">
        <f t="shared" ca="1" si="28"/>
        <v>9.4404560113783731E-2</v>
      </c>
      <c r="R139">
        <f t="shared" ca="1" si="28"/>
        <v>0.83697007204562812</v>
      </c>
      <c r="S139">
        <f t="shared" ca="1" si="28"/>
        <v>0.57525971317300129</v>
      </c>
      <c r="T139">
        <f t="shared" ca="1" si="28"/>
        <v>1.3070352582544853E-2</v>
      </c>
      <c r="U139">
        <f t="shared" ca="1" si="28"/>
        <v>0.3105388191989189</v>
      </c>
      <c r="V139">
        <f t="shared" ca="1" si="29"/>
        <v>0.24835548435181742</v>
      </c>
      <c r="W139">
        <f t="shared" ca="1" si="29"/>
        <v>0.65777792775525423</v>
      </c>
      <c r="X139">
        <f t="shared" ca="1" si="29"/>
        <v>0.70608354046713728</v>
      </c>
      <c r="Y139">
        <f t="shared" ca="1" si="29"/>
        <v>0.87389214505044976</v>
      </c>
      <c r="Z139">
        <f t="shared" ca="1" si="29"/>
        <v>0.13243687660574793</v>
      </c>
      <c r="AA139">
        <f t="shared" ca="1" si="29"/>
        <v>6.7398544942124605E-2</v>
      </c>
      <c r="AB139">
        <f t="shared" ca="1" si="29"/>
        <v>0.58271622762905428</v>
      </c>
      <c r="AC139">
        <f t="shared" ca="1" si="29"/>
        <v>0.11204270331204857</v>
      </c>
      <c r="AD139">
        <f t="shared" ca="1" si="29"/>
        <v>0.30678145969894227</v>
      </c>
      <c r="AE139">
        <f t="shared" ca="1" si="29"/>
        <v>7.1285556914743808E-2</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75" x14ac:dyDescent="0.25"/>
  <cols>
    <col min="1" max="1" width="15.5" customWidth="1"/>
    <col min="4" max="4" width="11.125" customWidth="1"/>
  </cols>
  <sheetData>
    <row r="1" spans="1:31" x14ac:dyDescent="0.25">
      <c r="A1" s="21" t="s">
        <v>4</v>
      </c>
      <c r="B1" s="1"/>
      <c r="C1" s="2"/>
      <c r="D1" s="2"/>
      <c r="E1" s="2"/>
      <c r="F1" s="2"/>
      <c r="G1" s="2"/>
    </row>
    <row r="2" spans="1:31" x14ac:dyDescent="0.25">
      <c r="A2" s="21" t="s">
        <v>3</v>
      </c>
      <c r="B2" s="1"/>
      <c r="C2" s="2"/>
      <c r="D2" s="2"/>
      <c r="E2" s="2"/>
      <c r="F2" s="2"/>
      <c r="G2" s="2"/>
    </row>
    <row r="3" spans="1:31" x14ac:dyDescent="0.25">
      <c r="A3" s="22" t="s">
        <v>0</v>
      </c>
      <c r="B3" s="3"/>
      <c r="C3" s="3"/>
      <c r="D3" s="3"/>
    </row>
    <row r="4" spans="1:31" x14ac:dyDescent="0.25">
      <c r="A4" s="23" t="s">
        <v>6</v>
      </c>
      <c r="B4" s="3"/>
      <c r="C4" s="3"/>
      <c r="D4" s="3"/>
    </row>
    <row r="5" spans="1:31" x14ac:dyDescent="0.25">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25">
      <c r="A6" s="3" t="s">
        <v>8</v>
      </c>
      <c r="B6" s="3"/>
      <c r="C6" s="3"/>
      <c r="D6" s="3"/>
      <c r="E6" s="3"/>
      <c r="F6" s="3"/>
      <c r="G6" s="3"/>
      <c r="H6" s="3"/>
      <c r="I6" s="3"/>
      <c r="J6" s="3"/>
      <c r="K6" s="3"/>
      <c r="L6" s="3"/>
      <c r="M6" s="3"/>
      <c r="N6" s="3"/>
      <c r="O6" s="3"/>
      <c r="P6" s="3"/>
      <c r="Q6" s="3"/>
      <c r="R6" s="3"/>
      <c r="S6" s="3"/>
      <c r="T6" s="3"/>
      <c r="U6" s="3"/>
      <c r="V6" s="3"/>
      <c r="W6" s="3"/>
      <c r="X6" s="3"/>
      <c r="Y6" s="3"/>
      <c r="Z6" s="3"/>
    </row>
    <row r="7" spans="1:31" x14ac:dyDescent="0.25">
      <c r="B7" s="3"/>
      <c r="C7" s="3"/>
      <c r="D7" s="3"/>
      <c r="E7" s="3"/>
      <c r="F7" s="3"/>
      <c r="G7" s="3"/>
      <c r="H7" s="3"/>
      <c r="I7" s="3"/>
      <c r="J7" s="3"/>
      <c r="K7" s="3"/>
      <c r="L7" s="3"/>
      <c r="M7" s="3"/>
      <c r="N7" s="3"/>
      <c r="O7" s="3"/>
      <c r="P7" s="3"/>
      <c r="Q7" s="3"/>
      <c r="R7" s="3"/>
      <c r="S7" s="3"/>
      <c r="T7" s="3"/>
      <c r="U7" s="3"/>
      <c r="V7" s="3"/>
      <c r="W7" s="3"/>
      <c r="X7" s="3"/>
      <c r="Y7" s="3"/>
      <c r="Z7" s="3"/>
    </row>
    <row r="9" spans="1:31" x14ac:dyDescent="0.25">
      <c r="A9" s="3" t="s">
        <v>27</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25">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25">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25">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25">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25">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25">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25">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25">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25">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25">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25">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25">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25">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25">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25">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25">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25">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25">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25">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25">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25">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25">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25">
      <c r="Y32">
        <v>2.50667957094361E-3</v>
      </c>
      <c r="Z32">
        <v>2.7092974238670615E-3</v>
      </c>
      <c r="AA32">
        <v>2.9334460011520851E-3</v>
      </c>
      <c r="AB32">
        <v>3.1827777401204796E-3</v>
      </c>
      <c r="AC32">
        <v>3.4618224963524624E-3</v>
      </c>
      <c r="AD32">
        <v>3.7762549318862164E-3</v>
      </c>
      <c r="AE32">
        <v>4.1332628084340883E-3</v>
      </c>
    </row>
    <row r="33" spans="2:31" x14ac:dyDescent="0.25">
      <c r="Z33">
        <v>2.0559141561308902E-3</v>
      </c>
      <c r="AA33">
        <v>2.2110009480267182E-3</v>
      </c>
      <c r="AB33">
        <v>2.3812840209226833E-3</v>
      </c>
      <c r="AC33">
        <v>2.5692274483569734E-3</v>
      </c>
      <c r="AD33">
        <v>2.7778713713077028E-3</v>
      </c>
      <c r="AE33">
        <v>3.011002603440188E-3</v>
      </c>
    </row>
    <row r="34" spans="2:31" x14ac:dyDescent="0.25">
      <c r="AA34">
        <v>1.6664786705653085E-3</v>
      </c>
      <c r="AB34">
        <v>1.7816241193414446E-3</v>
      </c>
      <c r="AC34">
        <v>1.9067787815076978E-3</v>
      </c>
      <c r="AD34">
        <v>2.0434450254862846E-3</v>
      </c>
      <c r="AE34">
        <v>2.1934575898304299E-3</v>
      </c>
    </row>
    <row r="35" spans="2:31" x14ac:dyDescent="0.25">
      <c r="AB35">
        <v>1.3329718230710116E-3</v>
      </c>
      <c r="AC35">
        <v>1.4151356369530793E-3</v>
      </c>
      <c r="AD35">
        <v>1.5031896780083511E-3</v>
      </c>
      <c r="AE35">
        <v>1.5978917430651406E-3</v>
      </c>
    </row>
    <row r="36" spans="2:31" x14ac:dyDescent="0.25">
      <c r="AC36">
        <v>1.0502575812130271E-3</v>
      </c>
      <c r="AD36">
        <v>1.1057695117259792E-3</v>
      </c>
      <c r="AE36">
        <v>1.1640334576758964E-3</v>
      </c>
    </row>
    <row r="37" spans="2:31" x14ac:dyDescent="0.25">
      <c r="AD37">
        <v>8.1342110776250133E-4</v>
      </c>
      <c r="AE37">
        <v>8.47976026204214E-4</v>
      </c>
    </row>
    <row r="38" spans="2:31" x14ac:dyDescent="0.25">
      <c r="AE38">
        <v>6.1773425521012798E-4</v>
      </c>
    </row>
    <row r="41" spans="2:31" x14ac:dyDescent="0.25">
      <c r="B41">
        <v>4.1092881151378401E-2</v>
      </c>
      <c r="C41">
        <v>3.9961078557035068E-2</v>
      </c>
      <c r="D41">
        <v>4.8139045782297891E-2</v>
      </c>
      <c r="E41">
        <v>6.685193990710718E-2</v>
      </c>
      <c r="F41">
        <v>6.2110924926631061E-2</v>
      </c>
      <c r="G41">
        <v>8.554568432381722E-2</v>
      </c>
      <c r="H41">
        <v>0.10718419343871585</v>
      </c>
      <c r="I41">
        <v>0.12291035173391412</v>
      </c>
      <c r="J41">
        <v>0.13989529421170291</v>
      </c>
      <c r="K41">
        <v>0.12706541124072349</v>
      </c>
      <c r="L41">
        <v>0.14247041425138196</v>
      </c>
      <c r="M41">
        <v>0.15875423289817245</v>
      </c>
      <c r="N41">
        <v>0.2203464850200007</v>
      </c>
      <c r="O41">
        <v>0.19334514102766467</v>
      </c>
      <c r="P41">
        <v>0.26610145064293178</v>
      </c>
      <c r="Q41">
        <v>0.24345566880157141</v>
      </c>
      <c r="R41">
        <v>0.28108563615111348</v>
      </c>
      <c r="S41">
        <v>0.32648605258087404</v>
      </c>
      <c r="T41">
        <v>0.48787925390073811</v>
      </c>
      <c r="U41">
        <v>0.44962757999725939</v>
      </c>
      <c r="V41">
        <v>0.68824372056869687</v>
      </c>
      <c r="W41">
        <v>0.63968876611117176</v>
      </c>
      <c r="X41">
        <v>0.77413926328905269</v>
      </c>
      <c r="Y41">
        <v>0.9473383543021392</v>
      </c>
      <c r="Z41">
        <v>1.1738003673696575</v>
      </c>
      <c r="AA41">
        <v>1.4748227345293725</v>
      </c>
      <c r="AB41">
        <v>1.8823432711270764</v>
      </c>
      <c r="AC41">
        <v>3.295007270560403</v>
      </c>
      <c r="AD41">
        <v>4.4064850035636143</v>
      </c>
      <c r="AE41">
        <v>6.0349888528642142</v>
      </c>
    </row>
    <row r="42" spans="2:31" x14ac:dyDescent="0.25">
      <c r="B42">
        <v>4.1092881151378401E-2</v>
      </c>
      <c r="C42">
        <v>5.0800487161557627E-2</v>
      </c>
      <c r="D42">
        <v>3.6209735649336931E-2</v>
      </c>
      <c r="E42">
        <v>6.685193990710718E-2</v>
      </c>
      <c r="F42">
        <v>6.2110924926631061E-2</v>
      </c>
      <c r="G42">
        <v>7.1634372030326285E-2</v>
      </c>
      <c r="H42">
        <v>8.6556534873131891E-2</v>
      </c>
      <c r="I42">
        <v>9.9102529324702343E-2</v>
      </c>
      <c r="J42">
        <v>0.1126028002093248</v>
      </c>
      <c r="K42">
        <v>0.15816613130306645</v>
      </c>
      <c r="L42">
        <v>0.14247041425138196</v>
      </c>
      <c r="M42">
        <v>0.15875423289817245</v>
      </c>
      <c r="N42">
        <v>0.2203464850200007</v>
      </c>
      <c r="O42">
        <v>0.19334514102766467</v>
      </c>
      <c r="P42">
        <v>0.21106387735954807</v>
      </c>
      <c r="Q42">
        <v>0.24345566880157141</v>
      </c>
      <c r="R42">
        <v>0.28108563615111348</v>
      </c>
      <c r="S42">
        <v>0.32648605258087404</v>
      </c>
      <c r="T42">
        <v>0.48787925390073811</v>
      </c>
      <c r="U42">
        <v>0.57702233286998017</v>
      </c>
      <c r="V42">
        <v>0.68824372056869687</v>
      </c>
      <c r="W42">
        <v>0.82862681739939659</v>
      </c>
      <c r="X42">
        <v>0.77413926328905269</v>
      </c>
      <c r="Y42">
        <v>0.9473383543021392</v>
      </c>
      <c r="Z42">
        <v>1.1738003673696575</v>
      </c>
      <c r="AA42">
        <v>1.9567213921253781</v>
      </c>
      <c r="AB42">
        <v>2.515903273179251</v>
      </c>
      <c r="AC42">
        <v>2.4454237994522696</v>
      </c>
      <c r="AD42">
        <v>4.4064850035636143</v>
      </c>
      <c r="AE42">
        <v>6.0349888528642142</v>
      </c>
    </row>
    <row r="43" spans="2:31" x14ac:dyDescent="0.25">
      <c r="B43">
        <v>4.1092881151378401E-2</v>
      </c>
      <c r="C43">
        <v>3.9961078557035068E-2</v>
      </c>
      <c r="D43">
        <v>4.8139045782297891E-2</v>
      </c>
      <c r="E43">
        <v>5.4342336083559775E-2</v>
      </c>
      <c r="F43">
        <v>6.2110924926631061E-2</v>
      </c>
      <c r="G43">
        <v>7.1634372030326285E-2</v>
      </c>
      <c r="H43">
        <v>8.6556534873131891E-2</v>
      </c>
      <c r="I43">
        <v>9.9102529324702343E-2</v>
      </c>
      <c r="J43">
        <v>0.1126028002093248</v>
      </c>
      <c r="K43">
        <v>0.12706541124072349</v>
      </c>
      <c r="L43">
        <v>0.14247041425138196</v>
      </c>
      <c r="M43">
        <v>0.15875423289817245</v>
      </c>
      <c r="N43">
        <v>0.2203464850200007</v>
      </c>
      <c r="O43">
        <v>0.24302738180583</v>
      </c>
      <c r="P43">
        <v>0.26610145064293178</v>
      </c>
      <c r="Q43">
        <v>0.30785916536239527</v>
      </c>
      <c r="R43">
        <v>0.28108563615111348</v>
      </c>
      <c r="S43">
        <v>0.32648605258087404</v>
      </c>
      <c r="T43">
        <v>0.38174068376354475</v>
      </c>
      <c r="U43">
        <v>0.44962757999725939</v>
      </c>
      <c r="V43">
        <v>0.53389812055368457</v>
      </c>
      <c r="W43">
        <v>0.63968876611117176</v>
      </c>
      <c r="X43">
        <v>1.0080769379432311</v>
      </c>
      <c r="Y43">
        <v>0.9473383543021392</v>
      </c>
      <c r="Z43">
        <v>1.5468419739050414</v>
      </c>
      <c r="AA43">
        <v>1.4748227345293725</v>
      </c>
      <c r="AB43">
        <v>1.8823432711270764</v>
      </c>
      <c r="AC43">
        <v>3.295007270560403</v>
      </c>
      <c r="AD43">
        <v>3.2414783324445615</v>
      </c>
      <c r="AE43">
        <v>6.0349888528642142</v>
      </c>
    </row>
    <row r="44" spans="2:31" x14ac:dyDescent="0.25">
      <c r="B44">
        <v>4.1092881151378401E-2</v>
      </c>
      <c r="C44">
        <v>5.0800487161557627E-2</v>
      </c>
      <c r="D44">
        <v>4.8139045782297891E-2</v>
      </c>
      <c r="E44">
        <v>6.685193990710718E-2</v>
      </c>
      <c r="F44">
        <v>7.3659957771653614E-2</v>
      </c>
      <c r="G44">
        <v>8.554568432381722E-2</v>
      </c>
      <c r="H44">
        <v>8.6556534873131891E-2</v>
      </c>
      <c r="I44">
        <v>0.12291035173391412</v>
      </c>
      <c r="J44">
        <v>0.1126028002093248</v>
      </c>
      <c r="K44">
        <v>0.12706541124072349</v>
      </c>
      <c r="L44">
        <v>0.14247041425138196</v>
      </c>
      <c r="M44">
        <v>0.19849024005558089</v>
      </c>
      <c r="N44">
        <v>0.17578761866066206</v>
      </c>
      <c r="O44">
        <v>0.24302738180583</v>
      </c>
      <c r="P44">
        <v>0.26610145064293178</v>
      </c>
      <c r="Q44">
        <v>0.30785916536239527</v>
      </c>
      <c r="R44">
        <v>0.3566062738399447</v>
      </c>
      <c r="S44">
        <v>0.32648605258087404</v>
      </c>
      <c r="T44">
        <v>0.48787925390073811</v>
      </c>
      <c r="U44">
        <v>0.44962757999725939</v>
      </c>
      <c r="V44">
        <v>0.68824372056869687</v>
      </c>
      <c r="W44">
        <v>0.63968876611117176</v>
      </c>
      <c r="X44">
        <v>1.0080769379432311</v>
      </c>
      <c r="Y44">
        <v>1.2406804887227747</v>
      </c>
      <c r="Z44">
        <v>1.1738003673696575</v>
      </c>
      <c r="AA44">
        <v>1.9567213921253781</v>
      </c>
      <c r="AB44">
        <v>1.8823432711270764</v>
      </c>
      <c r="AC44">
        <v>3.295007270560403</v>
      </c>
      <c r="AD44">
        <v>4.4064850035636143</v>
      </c>
      <c r="AE44">
        <v>4.3963735164933766</v>
      </c>
    </row>
    <row r="45" spans="2:31" x14ac:dyDescent="0.25">
      <c r="B45">
        <v>4.1092881151378401E-2</v>
      </c>
      <c r="C45">
        <v>5.0800487161557627E-2</v>
      </c>
      <c r="D45">
        <v>4.8139045782297891E-2</v>
      </c>
      <c r="E45">
        <v>5.4342336083559775E-2</v>
      </c>
      <c r="F45">
        <v>6.2110924926631061E-2</v>
      </c>
      <c r="G45">
        <v>7.1634372030326285E-2</v>
      </c>
      <c r="H45">
        <v>0.10718419343871585</v>
      </c>
      <c r="I45">
        <v>9.9102529324702343E-2</v>
      </c>
      <c r="J45">
        <v>0.13989529421170291</v>
      </c>
      <c r="K45">
        <v>0.15816613130306645</v>
      </c>
      <c r="L45">
        <v>0.14247041425138196</v>
      </c>
      <c r="M45">
        <v>0.19849024005558089</v>
      </c>
      <c r="N45">
        <v>0.2203464850200007</v>
      </c>
      <c r="O45">
        <v>0.19334514102766467</v>
      </c>
      <c r="P45">
        <v>0.21106387735954807</v>
      </c>
      <c r="Q45">
        <v>0.30785916536239527</v>
      </c>
      <c r="R45">
        <v>0.3566062738399447</v>
      </c>
      <c r="S45">
        <v>0.32648605258087404</v>
      </c>
      <c r="T45">
        <v>0.38174068376354475</v>
      </c>
      <c r="U45">
        <v>0.57702233286998017</v>
      </c>
      <c r="V45">
        <v>0.68824372056869687</v>
      </c>
      <c r="W45">
        <v>0.82862681739939659</v>
      </c>
      <c r="X45">
        <v>0.77413926328905269</v>
      </c>
      <c r="Y45">
        <v>0.9473383543021392</v>
      </c>
      <c r="Z45">
        <v>1.5468419739050414</v>
      </c>
      <c r="AA45">
        <v>1.9567213921253781</v>
      </c>
      <c r="AB45">
        <v>1.8823432711270764</v>
      </c>
      <c r="AC45">
        <v>3.295007270560403</v>
      </c>
      <c r="AD45">
        <v>3.2414783324445615</v>
      </c>
      <c r="AE45">
        <v>4.3963735164933766</v>
      </c>
    </row>
    <row r="46" spans="2:31" x14ac:dyDescent="0.25">
      <c r="B46">
        <v>4.1092881151378401E-2</v>
      </c>
      <c r="C46">
        <v>3.9961078557035068E-2</v>
      </c>
      <c r="D46">
        <v>3.6209735649336931E-2</v>
      </c>
      <c r="E46">
        <v>5.4342336083559775E-2</v>
      </c>
      <c r="F46">
        <v>7.3659957771653614E-2</v>
      </c>
      <c r="G46">
        <v>8.554568432381722E-2</v>
      </c>
      <c r="H46">
        <v>8.6556534873131891E-2</v>
      </c>
      <c r="I46">
        <v>0.12291035173391412</v>
      </c>
      <c r="J46">
        <v>0.13989529421170291</v>
      </c>
      <c r="K46">
        <v>0.12706541124072349</v>
      </c>
      <c r="L46">
        <v>0.14247041425138196</v>
      </c>
      <c r="M46">
        <v>0.15875423289817245</v>
      </c>
      <c r="N46">
        <v>0.17578761866066206</v>
      </c>
      <c r="O46">
        <v>0.24302738180583</v>
      </c>
      <c r="P46">
        <v>0.21106387735954807</v>
      </c>
      <c r="Q46">
        <v>0.30785916536239527</v>
      </c>
      <c r="R46">
        <v>0.3566062738399447</v>
      </c>
      <c r="S46">
        <v>0.32648605258087404</v>
      </c>
      <c r="T46">
        <v>0.48787925390073811</v>
      </c>
      <c r="U46">
        <v>0.57702233286998017</v>
      </c>
      <c r="V46">
        <v>0.68824372056869687</v>
      </c>
      <c r="W46">
        <v>0.63968876611117176</v>
      </c>
      <c r="X46">
        <v>0.77413926328905269</v>
      </c>
      <c r="Y46">
        <v>0.9473383543021392</v>
      </c>
      <c r="Z46">
        <v>1.5468419739050414</v>
      </c>
      <c r="AA46">
        <v>1.9567213921253781</v>
      </c>
      <c r="AB46">
        <v>1.8823432711270764</v>
      </c>
      <c r="AC46">
        <v>2.4454237994522696</v>
      </c>
      <c r="AD46">
        <v>3.2414783324445615</v>
      </c>
      <c r="AE46">
        <v>6.0349888528642142</v>
      </c>
    </row>
    <row r="47" spans="2:31" x14ac:dyDescent="0.25">
      <c r="B47">
        <v>4.1092881151378401E-2</v>
      </c>
      <c r="C47">
        <v>3.9961078557035068E-2</v>
      </c>
      <c r="D47">
        <v>3.6209735649336931E-2</v>
      </c>
      <c r="E47">
        <v>5.4342336083559775E-2</v>
      </c>
      <c r="F47">
        <v>7.3659957771653614E-2</v>
      </c>
      <c r="G47">
        <v>7.1634372030326285E-2</v>
      </c>
      <c r="H47">
        <v>0.10718419343871585</v>
      </c>
      <c r="I47">
        <v>9.9102529324702343E-2</v>
      </c>
      <c r="J47">
        <v>0.1126028002093248</v>
      </c>
      <c r="K47">
        <v>0.12706541124072349</v>
      </c>
      <c r="L47">
        <v>0.17771718305571835</v>
      </c>
      <c r="M47">
        <v>0.15875423289817245</v>
      </c>
      <c r="N47">
        <v>0.2203464850200007</v>
      </c>
      <c r="O47">
        <v>0.24302738180583</v>
      </c>
      <c r="P47">
        <v>0.21106387735954807</v>
      </c>
      <c r="Q47">
        <v>0.30785916536239527</v>
      </c>
      <c r="R47">
        <v>0.3566062738399447</v>
      </c>
      <c r="S47">
        <v>0.32648605258087404</v>
      </c>
      <c r="T47">
        <v>0.38174068376354475</v>
      </c>
      <c r="U47">
        <v>0.57702233286998017</v>
      </c>
      <c r="V47">
        <v>0.68824372056869687</v>
      </c>
      <c r="W47">
        <v>0.82862681739939659</v>
      </c>
      <c r="X47">
        <v>1.0080769379432311</v>
      </c>
      <c r="Y47">
        <v>0.9473383543021392</v>
      </c>
      <c r="Z47">
        <v>1.1738003673696575</v>
      </c>
      <c r="AA47">
        <v>1.9567213921253781</v>
      </c>
      <c r="AB47">
        <v>1.8823432711270764</v>
      </c>
      <c r="AC47">
        <v>3.295007270560403</v>
      </c>
      <c r="AD47">
        <v>3.2414783324445615</v>
      </c>
      <c r="AE47">
        <v>6.0349888528642142</v>
      </c>
    </row>
    <row r="48" spans="2:31" x14ac:dyDescent="0.25">
      <c r="B48">
        <v>4.1092881151378401E-2</v>
      </c>
      <c r="C48">
        <v>3.9961078557035068E-2</v>
      </c>
      <c r="D48">
        <v>3.6209735649336931E-2</v>
      </c>
      <c r="E48">
        <v>5.4342336083559775E-2</v>
      </c>
      <c r="F48">
        <v>6.2110924926631061E-2</v>
      </c>
      <c r="G48">
        <v>7.1634372030326285E-2</v>
      </c>
      <c r="H48">
        <v>0.10718419343871585</v>
      </c>
      <c r="I48">
        <v>0.12291035173391412</v>
      </c>
      <c r="J48">
        <v>0.13989529421170291</v>
      </c>
      <c r="K48">
        <v>0.15816613130306645</v>
      </c>
      <c r="L48">
        <v>0.14247041425138196</v>
      </c>
      <c r="M48">
        <v>0.15875423289817245</v>
      </c>
      <c r="N48">
        <v>0.17578761866066206</v>
      </c>
      <c r="O48">
        <v>0.24302738180583</v>
      </c>
      <c r="P48">
        <v>0.21106387735954807</v>
      </c>
      <c r="Q48">
        <v>0.24345566880157141</v>
      </c>
      <c r="R48">
        <v>0.3566062738399447</v>
      </c>
      <c r="S48">
        <v>0.32648605258087404</v>
      </c>
      <c r="T48">
        <v>0.38174068376354475</v>
      </c>
      <c r="U48">
        <v>0.57702233286998017</v>
      </c>
      <c r="V48">
        <v>0.53389812055368457</v>
      </c>
      <c r="W48">
        <v>0.63968876611117176</v>
      </c>
      <c r="X48">
        <v>1.0080769379432311</v>
      </c>
      <c r="Y48">
        <v>1.2406804887227747</v>
      </c>
      <c r="Z48">
        <v>1.5468419739050414</v>
      </c>
      <c r="AA48">
        <v>1.4748227345293725</v>
      </c>
      <c r="AB48">
        <v>2.515903273179251</v>
      </c>
      <c r="AC48">
        <v>2.4454237994522696</v>
      </c>
      <c r="AD48">
        <v>3.2414783324445615</v>
      </c>
      <c r="AE48">
        <v>6.0349888528642142</v>
      </c>
    </row>
    <row r="49" spans="2:31" x14ac:dyDescent="0.25">
      <c r="B49">
        <v>4.1092881151378401E-2</v>
      </c>
      <c r="C49">
        <v>3.9961078557035068E-2</v>
      </c>
      <c r="D49">
        <v>3.6209735649336931E-2</v>
      </c>
      <c r="E49">
        <v>6.685193990710718E-2</v>
      </c>
      <c r="F49">
        <v>6.2110924926631061E-2</v>
      </c>
      <c r="G49">
        <v>8.554568432381722E-2</v>
      </c>
      <c r="H49">
        <v>8.6556534873131891E-2</v>
      </c>
      <c r="I49">
        <v>0.12291035173391412</v>
      </c>
      <c r="J49">
        <v>0.13989529421170291</v>
      </c>
      <c r="K49">
        <v>0.12706541124072349</v>
      </c>
      <c r="L49">
        <v>0.17771718305571835</v>
      </c>
      <c r="M49">
        <v>0.15875423289817245</v>
      </c>
      <c r="N49">
        <v>0.17578761866066206</v>
      </c>
      <c r="O49">
        <v>0.19334514102766467</v>
      </c>
      <c r="P49">
        <v>0.26610145064293178</v>
      </c>
      <c r="Q49">
        <v>0.30785916536239527</v>
      </c>
      <c r="R49">
        <v>0.28108563615111348</v>
      </c>
      <c r="S49">
        <v>0.41567031236154062</v>
      </c>
      <c r="T49">
        <v>0.48787925390073811</v>
      </c>
      <c r="U49">
        <v>0.44962757999725939</v>
      </c>
      <c r="V49">
        <v>0.68824372056869687</v>
      </c>
      <c r="W49">
        <v>0.82862681739939659</v>
      </c>
      <c r="X49">
        <v>0.77413926328905269</v>
      </c>
      <c r="Y49">
        <v>1.2406804887227747</v>
      </c>
      <c r="Z49">
        <v>1.1738003673696575</v>
      </c>
      <c r="AA49">
        <v>1.9567213921253781</v>
      </c>
      <c r="AB49">
        <v>1.8823432711270764</v>
      </c>
      <c r="AC49">
        <v>3.295007270560403</v>
      </c>
      <c r="AD49">
        <v>4.4064850035636143</v>
      </c>
      <c r="AE49">
        <v>6.0349888528642142</v>
      </c>
    </row>
    <row r="50" spans="2:31" x14ac:dyDescent="0.25">
      <c r="B50">
        <v>4.1092881151378401E-2</v>
      </c>
      <c r="C50">
        <v>3.9961078557035068E-2</v>
      </c>
      <c r="D50">
        <v>4.8139045782297891E-2</v>
      </c>
      <c r="E50">
        <v>5.4342336083559775E-2</v>
      </c>
      <c r="F50">
        <v>6.2110924926631061E-2</v>
      </c>
      <c r="G50">
        <v>7.1634372030326285E-2</v>
      </c>
      <c r="H50">
        <v>0.10718419343871585</v>
      </c>
      <c r="I50">
        <v>0.12291035173391412</v>
      </c>
      <c r="J50">
        <v>0.13989529421170291</v>
      </c>
      <c r="K50">
        <v>0.12706541124072349</v>
      </c>
      <c r="L50">
        <v>0.14247041425138196</v>
      </c>
      <c r="M50">
        <v>0.19849024005558089</v>
      </c>
      <c r="N50">
        <v>0.17578761866066206</v>
      </c>
      <c r="O50">
        <v>0.19334514102766467</v>
      </c>
      <c r="P50">
        <v>0.21106387735954807</v>
      </c>
      <c r="Q50">
        <v>0.24345566880157141</v>
      </c>
      <c r="R50">
        <v>0.3566062738399447</v>
      </c>
      <c r="S50">
        <v>0.32648605258087404</v>
      </c>
      <c r="T50">
        <v>0.48787925390073811</v>
      </c>
      <c r="U50">
        <v>0.57702233286998017</v>
      </c>
      <c r="V50">
        <v>0.68824372056869687</v>
      </c>
      <c r="W50">
        <v>0.63968876611117176</v>
      </c>
      <c r="X50">
        <v>0.77413926328905269</v>
      </c>
      <c r="Y50">
        <v>0.9473383543021392</v>
      </c>
      <c r="Z50">
        <v>1.5468419739050414</v>
      </c>
      <c r="AA50">
        <v>1.9567213921253781</v>
      </c>
      <c r="AB50">
        <v>2.515903273179251</v>
      </c>
      <c r="AC50">
        <v>3.295007270560403</v>
      </c>
      <c r="AD50">
        <v>3.2414783324445615</v>
      </c>
      <c r="AE50">
        <v>4.3963735164933766</v>
      </c>
    </row>
    <row r="51" spans="2:31" x14ac:dyDescent="0.25">
      <c r="B51">
        <v>4.1092881151378401E-2</v>
      </c>
      <c r="C51">
        <v>5.0800487161557627E-2</v>
      </c>
      <c r="D51">
        <v>3.6209735649336931E-2</v>
      </c>
      <c r="E51">
        <v>6.685193990710718E-2</v>
      </c>
      <c r="F51">
        <v>6.2110924926631061E-2</v>
      </c>
      <c r="G51">
        <v>7.1634372030326285E-2</v>
      </c>
      <c r="H51">
        <v>8.6556534873131891E-2</v>
      </c>
      <c r="I51">
        <v>0.12291035173391412</v>
      </c>
      <c r="J51">
        <v>0.13989529421170291</v>
      </c>
      <c r="K51">
        <v>0.12706541124072349</v>
      </c>
      <c r="L51">
        <v>0.17771718305571835</v>
      </c>
      <c r="M51">
        <v>0.19849024005558089</v>
      </c>
      <c r="N51">
        <v>0.2203464850200007</v>
      </c>
      <c r="O51">
        <v>0.19334514102766467</v>
      </c>
      <c r="P51">
        <v>0.26610145064293178</v>
      </c>
      <c r="Q51">
        <v>0.24345566880157141</v>
      </c>
      <c r="R51">
        <v>0.28108563615111348</v>
      </c>
      <c r="S51">
        <v>0.32648605258087404</v>
      </c>
      <c r="T51">
        <v>0.38174068376354475</v>
      </c>
      <c r="U51">
        <v>0.44962757999725939</v>
      </c>
      <c r="V51">
        <v>0.53389812055368457</v>
      </c>
      <c r="W51">
        <v>0.63968876611117176</v>
      </c>
      <c r="X51">
        <v>1.0080769379432311</v>
      </c>
      <c r="Y51">
        <v>0.9473383543021392</v>
      </c>
      <c r="Z51">
        <v>1.1738003673696575</v>
      </c>
      <c r="AA51">
        <v>1.4748227345293725</v>
      </c>
      <c r="AB51">
        <v>1.8823432711270764</v>
      </c>
      <c r="AC51">
        <v>3.295007270560403</v>
      </c>
      <c r="AD51">
        <v>4.4064850035636143</v>
      </c>
      <c r="AE51">
        <v>6.0349888528642142</v>
      </c>
    </row>
    <row r="52" spans="2:31" x14ac:dyDescent="0.25">
      <c r="B52">
        <v>4.1092881151378401E-2</v>
      </c>
      <c r="C52">
        <v>3.9961078557035068E-2</v>
      </c>
      <c r="D52">
        <v>3.6209735649336931E-2</v>
      </c>
      <c r="E52">
        <v>5.4342336083559775E-2</v>
      </c>
      <c r="F52">
        <v>6.2110924926631061E-2</v>
      </c>
      <c r="G52">
        <v>7.1634372030326285E-2</v>
      </c>
      <c r="H52">
        <v>0.10718419343871585</v>
      </c>
      <c r="I52">
        <v>0.12291035173391412</v>
      </c>
      <c r="J52">
        <v>0.13989529421170291</v>
      </c>
      <c r="K52">
        <v>0.12706541124072349</v>
      </c>
      <c r="L52">
        <v>0.14247041425138196</v>
      </c>
      <c r="M52">
        <v>0.19849024005558089</v>
      </c>
      <c r="N52">
        <v>0.17578761866066206</v>
      </c>
      <c r="O52">
        <v>0.19334514102766467</v>
      </c>
      <c r="P52">
        <v>0.26610145064293178</v>
      </c>
      <c r="Q52">
        <v>0.24345566880157141</v>
      </c>
      <c r="R52">
        <v>0.28108563615111348</v>
      </c>
      <c r="S52">
        <v>0.32648605258087404</v>
      </c>
      <c r="T52">
        <v>0.48787925390073811</v>
      </c>
      <c r="U52">
        <v>0.57702233286998017</v>
      </c>
      <c r="V52">
        <v>0.68824372056869687</v>
      </c>
      <c r="W52">
        <v>0.63968876611117176</v>
      </c>
      <c r="X52">
        <v>0.77413926328905269</v>
      </c>
      <c r="Y52">
        <v>1.2406804887227747</v>
      </c>
      <c r="Z52">
        <v>1.1738003673696575</v>
      </c>
      <c r="AA52">
        <v>1.9567213921253781</v>
      </c>
      <c r="AB52">
        <v>2.515903273179251</v>
      </c>
      <c r="AC52">
        <v>2.4454237994522696</v>
      </c>
      <c r="AD52">
        <v>4.4064850035636143</v>
      </c>
      <c r="AE52">
        <v>6.0349888528642142</v>
      </c>
    </row>
    <row r="53" spans="2:31" x14ac:dyDescent="0.25">
      <c r="B53">
        <v>4.1092881151378401E-2</v>
      </c>
      <c r="C53">
        <v>5.0800487161557627E-2</v>
      </c>
      <c r="D53">
        <v>3.6209735649336931E-2</v>
      </c>
      <c r="E53">
        <v>6.685193990710718E-2</v>
      </c>
      <c r="F53">
        <v>7.3659957771653614E-2</v>
      </c>
      <c r="G53">
        <v>7.1634372030326285E-2</v>
      </c>
      <c r="H53">
        <v>0.10718419343871585</v>
      </c>
      <c r="I53">
        <v>9.9102529324702343E-2</v>
      </c>
      <c r="J53">
        <v>0.13989529421170291</v>
      </c>
      <c r="K53">
        <v>0.12706541124072349</v>
      </c>
      <c r="L53">
        <v>0.17771718305571835</v>
      </c>
      <c r="M53">
        <v>0.15875423289817245</v>
      </c>
      <c r="N53">
        <v>0.2203464850200007</v>
      </c>
      <c r="O53">
        <v>0.19334514102766467</v>
      </c>
      <c r="P53">
        <v>0.21106387735954807</v>
      </c>
      <c r="Q53">
        <v>0.24345566880157141</v>
      </c>
      <c r="R53">
        <v>0.3566062738399447</v>
      </c>
      <c r="S53">
        <v>0.41567031236154062</v>
      </c>
      <c r="T53">
        <v>0.38174068376354475</v>
      </c>
      <c r="U53">
        <v>0.44962757999725939</v>
      </c>
      <c r="V53">
        <v>0.53389812055368457</v>
      </c>
      <c r="W53">
        <v>0.63968876611117176</v>
      </c>
      <c r="X53">
        <v>1.0080769379432311</v>
      </c>
      <c r="Y53">
        <v>1.2406804887227747</v>
      </c>
      <c r="Z53">
        <v>1.5468419739050414</v>
      </c>
      <c r="AA53">
        <v>1.4748227345293725</v>
      </c>
      <c r="AB53">
        <v>1.8823432711270764</v>
      </c>
      <c r="AC53">
        <v>2.4454237994522696</v>
      </c>
      <c r="AD53">
        <v>3.2414783324445615</v>
      </c>
      <c r="AE53">
        <v>4.3963735164933766</v>
      </c>
    </row>
    <row r="54" spans="2:31" x14ac:dyDescent="0.25">
      <c r="B54">
        <v>4.1092881151378401E-2</v>
      </c>
      <c r="C54">
        <v>5.0800487161557627E-2</v>
      </c>
      <c r="D54">
        <v>3.6209735649336931E-2</v>
      </c>
      <c r="E54">
        <v>5.4342336083559775E-2</v>
      </c>
      <c r="F54">
        <v>6.2110924926631061E-2</v>
      </c>
      <c r="G54">
        <v>7.1634372030326285E-2</v>
      </c>
      <c r="H54">
        <v>8.6556534873131891E-2</v>
      </c>
      <c r="I54">
        <v>0.12291035173391412</v>
      </c>
      <c r="J54">
        <v>0.1126028002093248</v>
      </c>
      <c r="K54">
        <v>0.12706541124072349</v>
      </c>
      <c r="L54">
        <v>0.14247041425138196</v>
      </c>
      <c r="M54">
        <v>0.19849024005558089</v>
      </c>
      <c r="N54">
        <v>0.2203464850200007</v>
      </c>
      <c r="O54">
        <v>0.19334514102766467</v>
      </c>
      <c r="P54">
        <v>0.21106387735954807</v>
      </c>
      <c r="Q54">
        <v>0.30785916536239527</v>
      </c>
      <c r="R54">
        <v>0.28108563615111348</v>
      </c>
      <c r="S54">
        <v>0.41567031236154062</v>
      </c>
      <c r="T54">
        <v>0.38174068376354475</v>
      </c>
      <c r="U54">
        <v>0.57702233286998017</v>
      </c>
      <c r="V54">
        <v>0.53389812055368457</v>
      </c>
      <c r="W54">
        <v>0.63968876611117176</v>
      </c>
      <c r="X54">
        <v>1.0080769379432311</v>
      </c>
      <c r="Y54">
        <v>0.9473383543021392</v>
      </c>
      <c r="Z54">
        <v>1.5468419739050414</v>
      </c>
      <c r="AA54">
        <v>1.4748227345293725</v>
      </c>
      <c r="AB54">
        <v>2.515903273179251</v>
      </c>
      <c r="AC54">
        <v>3.295007270560403</v>
      </c>
      <c r="AD54">
        <v>3.2414783324445615</v>
      </c>
      <c r="AE54">
        <v>6.0349888528642142</v>
      </c>
    </row>
    <row r="55" spans="2:31" x14ac:dyDescent="0.25">
      <c r="B55">
        <v>4.1092881151378401E-2</v>
      </c>
      <c r="C55">
        <v>5.0800487161557627E-2</v>
      </c>
      <c r="D55">
        <v>4.8139045782297891E-2</v>
      </c>
      <c r="E55">
        <v>5.4342336083559775E-2</v>
      </c>
      <c r="F55">
        <v>7.3659957771653614E-2</v>
      </c>
      <c r="G55">
        <v>8.554568432381722E-2</v>
      </c>
      <c r="H55">
        <v>8.6556534873131891E-2</v>
      </c>
      <c r="I55">
        <v>0.12291035173391412</v>
      </c>
      <c r="J55">
        <v>0.1126028002093248</v>
      </c>
      <c r="K55">
        <v>0.15816613130306645</v>
      </c>
      <c r="L55">
        <v>0.17771718305571835</v>
      </c>
      <c r="M55">
        <v>0.19849024005558089</v>
      </c>
      <c r="N55">
        <v>0.17578761866066206</v>
      </c>
      <c r="O55">
        <v>0.19334514102766467</v>
      </c>
      <c r="P55">
        <v>0.26610145064293178</v>
      </c>
      <c r="Q55">
        <v>0.30785916536239527</v>
      </c>
      <c r="R55">
        <v>0.28108563615111348</v>
      </c>
      <c r="S55">
        <v>0.41567031236154062</v>
      </c>
      <c r="T55">
        <v>0.38174068376354475</v>
      </c>
      <c r="U55">
        <v>0.44962757999725939</v>
      </c>
      <c r="V55">
        <v>0.53389812055368457</v>
      </c>
      <c r="W55">
        <v>0.82862681739939659</v>
      </c>
      <c r="X55">
        <v>0.77413926328905269</v>
      </c>
      <c r="Y55">
        <v>1.2406804887227747</v>
      </c>
      <c r="Z55">
        <v>1.5468419739050414</v>
      </c>
      <c r="AA55">
        <v>1.9567213921253781</v>
      </c>
      <c r="AB55">
        <v>1.8823432711270764</v>
      </c>
      <c r="AC55">
        <v>3.295007270560403</v>
      </c>
      <c r="AD55">
        <v>4.4064850035636143</v>
      </c>
      <c r="AE55">
        <v>6.0349888528642142</v>
      </c>
    </row>
    <row r="56" spans="2:31" x14ac:dyDescent="0.25">
      <c r="B56">
        <v>4.1092881151378401E-2</v>
      </c>
      <c r="C56">
        <v>3.9961078557035068E-2</v>
      </c>
      <c r="D56">
        <v>3.6209735649336931E-2</v>
      </c>
      <c r="E56">
        <v>6.685193990710718E-2</v>
      </c>
      <c r="F56">
        <v>7.3659957771653614E-2</v>
      </c>
      <c r="G56">
        <v>8.554568432381722E-2</v>
      </c>
      <c r="H56">
        <v>0.10718419343871585</v>
      </c>
      <c r="I56">
        <v>9.9102529324702343E-2</v>
      </c>
      <c r="J56">
        <v>0.13989529421170291</v>
      </c>
      <c r="K56">
        <v>0.15816613130306645</v>
      </c>
      <c r="L56">
        <v>0.14247041425138196</v>
      </c>
      <c r="M56">
        <v>0.19849024005558089</v>
      </c>
      <c r="N56">
        <v>0.2203464850200007</v>
      </c>
      <c r="O56">
        <v>0.24302738180583</v>
      </c>
      <c r="P56">
        <v>0.21106387735954807</v>
      </c>
      <c r="Q56">
        <v>0.30785916536239527</v>
      </c>
      <c r="R56">
        <v>0.3566062738399447</v>
      </c>
      <c r="S56">
        <v>0.32648605258087404</v>
      </c>
      <c r="T56">
        <v>0.48787925390073811</v>
      </c>
      <c r="U56">
        <v>0.44962757999725939</v>
      </c>
      <c r="V56">
        <v>0.53389812055368457</v>
      </c>
      <c r="W56">
        <v>0.63968876611117176</v>
      </c>
      <c r="X56">
        <v>1.0080769379432311</v>
      </c>
      <c r="Y56">
        <v>0.9473383543021392</v>
      </c>
      <c r="Z56">
        <v>1.5468419739050414</v>
      </c>
      <c r="AA56">
        <v>1.9567213921253781</v>
      </c>
      <c r="AB56">
        <v>1.8823432711270764</v>
      </c>
      <c r="AC56">
        <v>2.4454237994522696</v>
      </c>
      <c r="AD56">
        <v>3.2414783324445615</v>
      </c>
      <c r="AE56">
        <v>4.3963735164933766</v>
      </c>
    </row>
    <row r="57" spans="2:31" x14ac:dyDescent="0.25">
      <c r="B57">
        <v>4.1092881151378401E-2</v>
      </c>
      <c r="C57">
        <v>3.9961078557035068E-2</v>
      </c>
      <c r="D57">
        <v>3.6209735649336931E-2</v>
      </c>
      <c r="E57">
        <v>5.4342336083559775E-2</v>
      </c>
      <c r="F57">
        <v>7.3659957771653614E-2</v>
      </c>
      <c r="G57">
        <v>7.1634372030326285E-2</v>
      </c>
      <c r="H57">
        <v>8.6556534873131891E-2</v>
      </c>
      <c r="I57">
        <v>9.9102529324702343E-2</v>
      </c>
      <c r="J57">
        <v>0.1126028002093248</v>
      </c>
      <c r="K57">
        <v>0.15816613130306645</v>
      </c>
      <c r="L57">
        <v>0.17771718305571835</v>
      </c>
      <c r="M57">
        <v>0.19849024005558089</v>
      </c>
      <c r="N57">
        <v>0.17578761866066206</v>
      </c>
      <c r="O57">
        <v>0.24302738180583</v>
      </c>
      <c r="P57">
        <v>0.26610145064293178</v>
      </c>
      <c r="Q57">
        <v>0.24345566880157141</v>
      </c>
      <c r="R57">
        <v>0.28108563615111348</v>
      </c>
      <c r="S57">
        <v>0.32648605258087404</v>
      </c>
      <c r="T57">
        <v>0.38174068376354475</v>
      </c>
      <c r="U57">
        <v>0.44962757999725939</v>
      </c>
      <c r="V57">
        <v>0.68824372056869687</v>
      </c>
      <c r="W57">
        <v>0.82862681739939659</v>
      </c>
      <c r="X57">
        <v>0.77413926328905269</v>
      </c>
      <c r="Y57">
        <v>0.9473383543021392</v>
      </c>
      <c r="Z57">
        <v>1.1738003673696575</v>
      </c>
      <c r="AA57">
        <v>1.9567213921253781</v>
      </c>
      <c r="AB57">
        <v>1.8823432711270764</v>
      </c>
      <c r="AC57">
        <v>2.4454237994522696</v>
      </c>
      <c r="AD57">
        <v>3.2414783324445615</v>
      </c>
      <c r="AE57">
        <v>6.0349888528642142</v>
      </c>
    </row>
    <row r="58" spans="2:31" x14ac:dyDescent="0.25">
      <c r="B58">
        <v>4.1092881151378401E-2</v>
      </c>
      <c r="C58">
        <v>5.0800487161557627E-2</v>
      </c>
      <c r="D58">
        <v>3.6209735649336931E-2</v>
      </c>
      <c r="E58">
        <v>6.685193990710718E-2</v>
      </c>
      <c r="F58">
        <v>7.3659957771653614E-2</v>
      </c>
      <c r="G58">
        <v>8.554568432381722E-2</v>
      </c>
      <c r="H58">
        <v>0.10718419343871585</v>
      </c>
      <c r="I58">
        <v>9.9102529324702343E-2</v>
      </c>
      <c r="J58">
        <v>0.1126028002093248</v>
      </c>
      <c r="K58">
        <v>0.12706541124072349</v>
      </c>
      <c r="L58">
        <v>0.17771718305571835</v>
      </c>
      <c r="M58">
        <v>0.15875423289817245</v>
      </c>
      <c r="N58">
        <v>0.17578761866066206</v>
      </c>
      <c r="O58">
        <v>0.24302738180583</v>
      </c>
      <c r="P58">
        <v>0.21106387735954807</v>
      </c>
      <c r="Q58">
        <v>0.24345566880157141</v>
      </c>
      <c r="R58">
        <v>0.28108563615111348</v>
      </c>
      <c r="S58">
        <v>0.32648605258087404</v>
      </c>
      <c r="T58">
        <v>0.48787925390073811</v>
      </c>
      <c r="U58">
        <v>0.57702233286998017</v>
      </c>
      <c r="V58">
        <v>0.53389812055368457</v>
      </c>
      <c r="W58">
        <v>0.63968876611117176</v>
      </c>
      <c r="X58">
        <v>1.0080769379432311</v>
      </c>
      <c r="Y58">
        <v>0.9473383543021392</v>
      </c>
      <c r="Z58">
        <v>1.1738003673696575</v>
      </c>
      <c r="AA58">
        <v>1.4748227345293725</v>
      </c>
      <c r="AB58">
        <v>2.515903273179251</v>
      </c>
      <c r="AC58">
        <v>2.4454237994522696</v>
      </c>
      <c r="AD58">
        <v>4.4064850035636143</v>
      </c>
      <c r="AE58">
        <v>6.0349888528642142</v>
      </c>
    </row>
    <row r="59" spans="2:31" x14ac:dyDescent="0.25">
      <c r="B59">
        <v>4.1092881151378401E-2</v>
      </c>
      <c r="C59">
        <v>3.9961078557035068E-2</v>
      </c>
      <c r="D59">
        <v>4.8139045782297891E-2</v>
      </c>
      <c r="E59">
        <v>6.685193990710718E-2</v>
      </c>
      <c r="F59">
        <v>7.3659957771653614E-2</v>
      </c>
      <c r="G59">
        <v>8.554568432381722E-2</v>
      </c>
      <c r="H59">
        <v>0.10718419343871585</v>
      </c>
      <c r="I59">
        <v>9.9102529324702343E-2</v>
      </c>
      <c r="J59">
        <v>0.1126028002093248</v>
      </c>
      <c r="K59">
        <v>0.12706541124072349</v>
      </c>
      <c r="L59">
        <v>0.14247041425138196</v>
      </c>
      <c r="M59">
        <v>0.19849024005558089</v>
      </c>
      <c r="N59">
        <v>0.2203464850200007</v>
      </c>
      <c r="O59">
        <v>0.24302738180583</v>
      </c>
      <c r="P59">
        <v>0.26610145064293178</v>
      </c>
      <c r="Q59">
        <v>0.30785916536239527</v>
      </c>
      <c r="R59">
        <v>0.3566062738399447</v>
      </c>
      <c r="S59">
        <v>0.32648605258087404</v>
      </c>
      <c r="T59">
        <v>0.38174068376354475</v>
      </c>
      <c r="U59">
        <v>0.57702233286998017</v>
      </c>
      <c r="V59">
        <v>0.53389812055368457</v>
      </c>
      <c r="W59">
        <v>0.82862681739939659</v>
      </c>
      <c r="X59">
        <v>0.77413926328905269</v>
      </c>
      <c r="Y59">
        <v>1.2406804887227747</v>
      </c>
      <c r="Z59">
        <v>1.1738003673696575</v>
      </c>
      <c r="AA59">
        <v>1.9567213921253781</v>
      </c>
      <c r="AB59">
        <v>2.515903273179251</v>
      </c>
      <c r="AC59">
        <v>2.4454237994522696</v>
      </c>
      <c r="AD59">
        <v>3.2414783324445615</v>
      </c>
      <c r="AE59">
        <v>4.3963735164933766</v>
      </c>
    </row>
    <row r="60" spans="2:31" x14ac:dyDescent="0.25">
      <c r="B60">
        <v>4.1092881151378401E-2</v>
      </c>
      <c r="C60">
        <v>3.9961078557035068E-2</v>
      </c>
      <c r="D60">
        <v>4.8139045782297891E-2</v>
      </c>
      <c r="E60">
        <v>5.4342336083559775E-2</v>
      </c>
      <c r="F60">
        <v>6.2110924926631061E-2</v>
      </c>
      <c r="G60">
        <v>7.1634372030326285E-2</v>
      </c>
      <c r="H60">
        <v>8.6556534873131891E-2</v>
      </c>
      <c r="I60">
        <v>0.12291035173391412</v>
      </c>
      <c r="J60">
        <v>0.13989529421170291</v>
      </c>
      <c r="K60">
        <v>0.15816613130306645</v>
      </c>
      <c r="L60">
        <v>0.17771718305571835</v>
      </c>
      <c r="M60">
        <v>0.15875423289817245</v>
      </c>
      <c r="N60">
        <v>0.2203464850200007</v>
      </c>
      <c r="O60">
        <v>0.19334514102766467</v>
      </c>
      <c r="P60">
        <v>0.26610145064293178</v>
      </c>
      <c r="Q60">
        <v>0.24345566880157141</v>
      </c>
      <c r="R60">
        <v>0.28108563615111348</v>
      </c>
      <c r="S60">
        <v>0.41567031236154062</v>
      </c>
      <c r="T60">
        <v>0.48787925390073811</v>
      </c>
      <c r="U60">
        <v>0.57702233286998017</v>
      </c>
      <c r="V60">
        <v>0.53389812055368457</v>
      </c>
      <c r="W60">
        <v>0.63968876611117176</v>
      </c>
      <c r="X60">
        <v>0.77413926328905269</v>
      </c>
      <c r="Y60">
        <v>1.2406804887227747</v>
      </c>
      <c r="Z60">
        <v>1.1738003673696575</v>
      </c>
      <c r="AA60">
        <v>1.4748227345293725</v>
      </c>
      <c r="AB60">
        <v>2.515903273179251</v>
      </c>
      <c r="AC60">
        <v>3.295007270560403</v>
      </c>
      <c r="AD60">
        <v>4.4064850035636143</v>
      </c>
      <c r="AE60">
        <v>4.3963735164933766</v>
      </c>
    </row>
    <row r="61" spans="2:31" x14ac:dyDescent="0.25">
      <c r="B61">
        <v>4.1092881151378401E-2</v>
      </c>
      <c r="C61">
        <v>3.9961078557035068E-2</v>
      </c>
      <c r="D61">
        <v>4.8139045782297891E-2</v>
      </c>
      <c r="E61">
        <v>6.685193990710718E-2</v>
      </c>
      <c r="F61">
        <v>6.2110924926631061E-2</v>
      </c>
      <c r="G61">
        <v>7.1634372030326285E-2</v>
      </c>
      <c r="H61">
        <v>0.10718419343871585</v>
      </c>
      <c r="I61">
        <v>0.12291035173391412</v>
      </c>
      <c r="J61">
        <v>0.13989529421170291</v>
      </c>
      <c r="K61">
        <v>0.15816613130306645</v>
      </c>
      <c r="L61">
        <v>0.17771718305571835</v>
      </c>
      <c r="M61">
        <v>0.19849024005558089</v>
      </c>
      <c r="N61">
        <v>0.17578761866066206</v>
      </c>
      <c r="O61">
        <v>0.24302738180583</v>
      </c>
      <c r="P61">
        <v>0.21106387735954807</v>
      </c>
      <c r="Q61">
        <v>0.24345566880157141</v>
      </c>
      <c r="R61">
        <v>0.3566062738399447</v>
      </c>
      <c r="S61">
        <v>0.41567031236154062</v>
      </c>
      <c r="T61">
        <v>0.38174068376354475</v>
      </c>
      <c r="U61">
        <v>0.44962757999725939</v>
      </c>
      <c r="V61">
        <v>0.53389812055368457</v>
      </c>
      <c r="W61">
        <v>0.63968876611117176</v>
      </c>
      <c r="X61">
        <v>1.0080769379432311</v>
      </c>
      <c r="Y61">
        <v>1.2406804887227747</v>
      </c>
      <c r="Z61">
        <v>1.1738003673696575</v>
      </c>
      <c r="AA61">
        <v>1.9567213921253781</v>
      </c>
      <c r="AB61">
        <v>2.515903273179251</v>
      </c>
      <c r="AC61">
        <v>2.4454237994522696</v>
      </c>
      <c r="AD61">
        <v>4.4064850035636143</v>
      </c>
      <c r="AE61">
        <v>4.3963735164933766</v>
      </c>
    </row>
    <row r="62" spans="2:31" x14ac:dyDescent="0.25">
      <c r="B62">
        <v>4.1092881151378401E-2</v>
      </c>
      <c r="C62">
        <v>5.0800487161557627E-2</v>
      </c>
      <c r="D62">
        <v>4.8139045782297891E-2</v>
      </c>
      <c r="E62">
        <v>6.685193990710718E-2</v>
      </c>
      <c r="F62">
        <v>7.3659957771653614E-2</v>
      </c>
      <c r="G62">
        <v>7.1634372030326285E-2</v>
      </c>
      <c r="H62">
        <v>8.6556534873131891E-2</v>
      </c>
      <c r="I62">
        <v>9.9102529324702343E-2</v>
      </c>
      <c r="J62">
        <v>0.13989529421170291</v>
      </c>
      <c r="K62">
        <v>0.12706541124072349</v>
      </c>
      <c r="L62">
        <v>0.14247041425138196</v>
      </c>
      <c r="M62">
        <v>0.15875423289817245</v>
      </c>
      <c r="N62">
        <v>0.17578761866066206</v>
      </c>
      <c r="O62">
        <v>0.19334514102766467</v>
      </c>
      <c r="P62">
        <v>0.26610145064293178</v>
      </c>
      <c r="Q62">
        <v>0.24345566880157141</v>
      </c>
      <c r="R62">
        <v>0.28108563615111348</v>
      </c>
      <c r="S62">
        <v>0.41567031236154062</v>
      </c>
      <c r="T62">
        <v>0.38174068376354475</v>
      </c>
      <c r="U62">
        <v>0.57702233286998017</v>
      </c>
      <c r="V62">
        <v>0.53389812055368457</v>
      </c>
      <c r="W62">
        <v>0.63968876611117176</v>
      </c>
      <c r="X62">
        <v>0.77413926328905269</v>
      </c>
      <c r="Y62">
        <v>1.2406804887227747</v>
      </c>
      <c r="Z62">
        <v>1.1738003673696575</v>
      </c>
      <c r="AA62">
        <v>1.9567213921253781</v>
      </c>
      <c r="AB62">
        <v>2.515903273179251</v>
      </c>
      <c r="AC62">
        <v>3.295007270560403</v>
      </c>
      <c r="AD62">
        <v>3.2414783324445615</v>
      </c>
      <c r="AE62">
        <v>4.3963735164933766</v>
      </c>
    </row>
    <row r="63" spans="2:31" x14ac:dyDescent="0.25">
      <c r="B63">
        <v>4.1092881151378401E-2</v>
      </c>
      <c r="C63">
        <v>5.0800487161557627E-2</v>
      </c>
      <c r="D63">
        <v>3.6209735649336931E-2</v>
      </c>
      <c r="E63">
        <v>6.685193990710718E-2</v>
      </c>
      <c r="F63">
        <v>6.2110924926631061E-2</v>
      </c>
      <c r="G63">
        <v>8.554568432381722E-2</v>
      </c>
      <c r="H63">
        <v>8.6556534873131891E-2</v>
      </c>
      <c r="I63">
        <v>9.9102529324702343E-2</v>
      </c>
      <c r="J63">
        <v>0.1126028002093248</v>
      </c>
      <c r="K63">
        <v>0.12706541124072349</v>
      </c>
      <c r="L63">
        <v>0.14247041425138196</v>
      </c>
      <c r="M63">
        <v>0.19849024005558089</v>
      </c>
      <c r="N63">
        <v>0.17578761866066206</v>
      </c>
      <c r="O63">
        <v>0.19334514102766467</v>
      </c>
      <c r="P63">
        <v>0.21106387735954807</v>
      </c>
      <c r="Q63">
        <v>0.24345566880157141</v>
      </c>
      <c r="R63">
        <v>0.28108563615111348</v>
      </c>
      <c r="S63">
        <v>0.32648605258087404</v>
      </c>
      <c r="T63">
        <v>0.48787925390073811</v>
      </c>
      <c r="U63">
        <v>0.57702233286998017</v>
      </c>
      <c r="V63">
        <v>0.68824372056869687</v>
      </c>
      <c r="W63">
        <v>0.63968876611117176</v>
      </c>
      <c r="X63">
        <v>0.77413926328905269</v>
      </c>
      <c r="Y63">
        <v>0.9473383543021392</v>
      </c>
      <c r="Z63">
        <v>1.5468419739050414</v>
      </c>
      <c r="AA63">
        <v>1.4748227345293725</v>
      </c>
      <c r="AB63">
        <v>1.8823432711270764</v>
      </c>
      <c r="AC63">
        <v>3.295007270560403</v>
      </c>
      <c r="AD63">
        <v>4.4064850035636143</v>
      </c>
      <c r="AE63">
        <v>4.3963735164933766</v>
      </c>
    </row>
    <row r="64" spans="2:31" x14ac:dyDescent="0.25">
      <c r="B64">
        <v>4.1092881151378401E-2</v>
      </c>
      <c r="C64">
        <v>3.9961078557035068E-2</v>
      </c>
      <c r="D64">
        <v>3.6209735649336931E-2</v>
      </c>
      <c r="E64">
        <v>6.685193990710718E-2</v>
      </c>
      <c r="F64">
        <v>7.3659957771653614E-2</v>
      </c>
      <c r="G64">
        <v>8.554568432381722E-2</v>
      </c>
      <c r="H64">
        <v>0.10718419343871585</v>
      </c>
      <c r="I64">
        <v>0.12291035173391412</v>
      </c>
      <c r="J64">
        <v>0.13989529421170291</v>
      </c>
      <c r="K64">
        <v>0.15816613130306645</v>
      </c>
      <c r="L64">
        <v>0.14247041425138196</v>
      </c>
      <c r="M64">
        <v>0.15875423289817245</v>
      </c>
      <c r="N64">
        <v>0.2203464850200007</v>
      </c>
      <c r="O64">
        <v>0.24302738180583</v>
      </c>
      <c r="P64">
        <v>0.26610145064293178</v>
      </c>
      <c r="Q64">
        <v>0.30785916536239527</v>
      </c>
      <c r="R64">
        <v>0.28108563615111348</v>
      </c>
      <c r="S64">
        <v>0.32648605258087404</v>
      </c>
      <c r="T64">
        <v>0.38174068376354475</v>
      </c>
      <c r="U64">
        <v>0.44962757999725939</v>
      </c>
      <c r="V64">
        <v>0.53389812055368457</v>
      </c>
      <c r="W64">
        <v>0.82862681739939659</v>
      </c>
      <c r="X64">
        <v>0.77413926328905269</v>
      </c>
      <c r="Y64">
        <v>0.9473383543021392</v>
      </c>
      <c r="Z64">
        <v>1.5468419739050414</v>
      </c>
      <c r="AA64">
        <v>1.4748227345293725</v>
      </c>
      <c r="AB64">
        <v>2.515903273179251</v>
      </c>
      <c r="AC64">
        <v>2.4454237994522696</v>
      </c>
      <c r="AD64">
        <v>4.4064850035636143</v>
      </c>
      <c r="AE64">
        <v>6.0349888528642142</v>
      </c>
    </row>
    <row r="65" spans="2:31" x14ac:dyDescent="0.25">
      <c r="B65">
        <v>4.1092881151378401E-2</v>
      </c>
      <c r="C65">
        <v>5.0800487161557627E-2</v>
      </c>
      <c r="D65">
        <v>4.8139045782297891E-2</v>
      </c>
      <c r="E65">
        <v>6.685193990710718E-2</v>
      </c>
      <c r="F65">
        <v>6.2110924926631061E-2</v>
      </c>
      <c r="G65">
        <v>7.1634372030326285E-2</v>
      </c>
      <c r="H65">
        <v>8.6556534873131891E-2</v>
      </c>
      <c r="I65">
        <v>0.12291035173391412</v>
      </c>
      <c r="J65">
        <v>0.13989529421170291</v>
      </c>
      <c r="K65">
        <v>0.12706541124072349</v>
      </c>
      <c r="L65">
        <v>0.17771718305571835</v>
      </c>
      <c r="M65">
        <v>0.15875423289817245</v>
      </c>
      <c r="N65">
        <v>0.2203464850200007</v>
      </c>
      <c r="O65">
        <v>0.24302738180583</v>
      </c>
      <c r="P65">
        <v>0.26610145064293178</v>
      </c>
      <c r="Q65">
        <v>0.30785916536239527</v>
      </c>
      <c r="R65">
        <v>0.28108563615111348</v>
      </c>
      <c r="S65">
        <v>0.41567031236154062</v>
      </c>
      <c r="T65">
        <v>0.38174068376354475</v>
      </c>
      <c r="U65">
        <v>0.57702233286998017</v>
      </c>
      <c r="V65">
        <v>0.53389812055368457</v>
      </c>
      <c r="W65">
        <v>0.82862681739939659</v>
      </c>
      <c r="X65">
        <v>0.77413926328905269</v>
      </c>
      <c r="Y65">
        <v>1.2406804887227747</v>
      </c>
      <c r="Z65">
        <v>1.1738003673696575</v>
      </c>
      <c r="AA65">
        <v>1.9567213921253781</v>
      </c>
      <c r="AB65">
        <v>2.515903273179251</v>
      </c>
      <c r="AC65">
        <v>2.4454237994522696</v>
      </c>
      <c r="AD65">
        <v>4.4064850035636143</v>
      </c>
      <c r="AE65">
        <v>4.3963735164933766</v>
      </c>
    </row>
    <row r="66" spans="2:31" x14ac:dyDescent="0.25">
      <c r="B66">
        <v>4.1092881151378401E-2</v>
      </c>
      <c r="C66">
        <v>3.9961078557035068E-2</v>
      </c>
      <c r="D66">
        <v>4.8139045782297891E-2</v>
      </c>
      <c r="E66">
        <v>6.685193990710718E-2</v>
      </c>
      <c r="F66">
        <v>7.3659957771653614E-2</v>
      </c>
      <c r="G66">
        <v>8.554568432381722E-2</v>
      </c>
      <c r="H66">
        <v>8.6556534873131891E-2</v>
      </c>
      <c r="I66">
        <v>0.12291035173391412</v>
      </c>
      <c r="J66">
        <v>0.1126028002093248</v>
      </c>
      <c r="K66">
        <v>0.15816613130306645</v>
      </c>
      <c r="L66">
        <v>0.14247041425138196</v>
      </c>
      <c r="M66">
        <v>0.19849024005558089</v>
      </c>
      <c r="N66">
        <v>0.2203464850200007</v>
      </c>
      <c r="O66">
        <v>0.24302738180583</v>
      </c>
      <c r="P66">
        <v>0.26610145064293178</v>
      </c>
      <c r="Q66">
        <v>0.30785916536239527</v>
      </c>
      <c r="R66">
        <v>0.28108563615111348</v>
      </c>
      <c r="S66">
        <v>0.32648605258087404</v>
      </c>
      <c r="T66">
        <v>0.48787925390073811</v>
      </c>
      <c r="U66">
        <v>0.57702233286998017</v>
      </c>
      <c r="V66">
        <v>0.53389812055368457</v>
      </c>
      <c r="W66">
        <v>0.82862681739939659</v>
      </c>
      <c r="X66">
        <v>0.77413926328905269</v>
      </c>
      <c r="Y66">
        <v>1.2406804887227747</v>
      </c>
      <c r="Z66">
        <v>1.1738003673696575</v>
      </c>
      <c r="AA66">
        <v>1.4748227345293725</v>
      </c>
      <c r="AB66">
        <v>2.515903273179251</v>
      </c>
      <c r="AC66">
        <v>3.295007270560403</v>
      </c>
      <c r="AD66">
        <v>4.4064850035636143</v>
      </c>
      <c r="AE66">
        <v>4.3963735164933766</v>
      </c>
    </row>
    <row r="67" spans="2:31" x14ac:dyDescent="0.25">
      <c r="B67">
        <v>4.1092881151378401E-2</v>
      </c>
      <c r="C67">
        <v>3.9961078557035068E-2</v>
      </c>
      <c r="D67">
        <v>3.6209735649336931E-2</v>
      </c>
      <c r="E67">
        <v>6.685193990710718E-2</v>
      </c>
      <c r="F67">
        <v>7.3659957771653614E-2</v>
      </c>
      <c r="G67">
        <v>7.1634372030326285E-2</v>
      </c>
      <c r="H67">
        <v>0.10718419343871585</v>
      </c>
      <c r="I67">
        <v>0.12291035173391412</v>
      </c>
      <c r="J67">
        <v>0.13989529421170291</v>
      </c>
      <c r="K67">
        <v>0.15816613130306645</v>
      </c>
      <c r="L67">
        <v>0.17771718305571835</v>
      </c>
      <c r="M67">
        <v>0.19849024005558089</v>
      </c>
      <c r="N67">
        <v>0.17578761866066206</v>
      </c>
      <c r="O67">
        <v>0.19334514102766467</v>
      </c>
      <c r="P67">
        <v>0.21106387735954807</v>
      </c>
      <c r="Q67">
        <v>0.30785916536239527</v>
      </c>
      <c r="R67">
        <v>0.28108563615111348</v>
      </c>
      <c r="S67">
        <v>0.41567031236154062</v>
      </c>
      <c r="T67">
        <v>0.48787925390073811</v>
      </c>
      <c r="U67">
        <v>0.44962757999725939</v>
      </c>
      <c r="V67">
        <v>0.53389812055368457</v>
      </c>
      <c r="W67">
        <v>0.63968876611117176</v>
      </c>
      <c r="X67">
        <v>0.77413926328905269</v>
      </c>
      <c r="Y67">
        <v>1.2406804887227747</v>
      </c>
      <c r="Z67">
        <v>1.5468419739050414</v>
      </c>
      <c r="AA67">
        <v>1.4748227345293725</v>
      </c>
      <c r="AB67">
        <v>1.8823432711270764</v>
      </c>
      <c r="AC67">
        <v>3.295007270560403</v>
      </c>
      <c r="AD67">
        <v>3.2414783324445615</v>
      </c>
      <c r="AE67">
        <v>4.3963735164933766</v>
      </c>
    </row>
    <row r="68" spans="2:31" x14ac:dyDescent="0.25">
      <c r="B68">
        <v>4.1092881151378401E-2</v>
      </c>
      <c r="C68">
        <v>3.9961078557035068E-2</v>
      </c>
      <c r="D68">
        <v>3.6209735649336931E-2</v>
      </c>
      <c r="E68">
        <v>6.685193990710718E-2</v>
      </c>
      <c r="F68">
        <v>7.3659957771653614E-2</v>
      </c>
      <c r="G68">
        <v>8.554568432381722E-2</v>
      </c>
      <c r="H68">
        <v>0.10718419343871585</v>
      </c>
      <c r="I68">
        <v>0.12291035173391412</v>
      </c>
      <c r="J68">
        <v>0.1126028002093248</v>
      </c>
      <c r="K68">
        <v>0.12706541124072349</v>
      </c>
      <c r="L68">
        <v>0.14247041425138196</v>
      </c>
      <c r="M68">
        <v>0.19849024005558089</v>
      </c>
      <c r="N68">
        <v>0.17578761866066206</v>
      </c>
      <c r="O68">
        <v>0.24302738180583</v>
      </c>
      <c r="P68">
        <v>0.26610145064293178</v>
      </c>
      <c r="Q68">
        <v>0.30785916536239527</v>
      </c>
      <c r="R68">
        <v>0.3566062738399447</v>
      </c>
      <c r="S68">
        <v>0.32648605258087404</v>
      </c>
      <c r="T68">
        <v>0.48787925390073811</v>
      </c>
      <c r="U68">
        <v>0.44962757999725939</v>
      </c>
      <c r="V68">
        <v>0.53389812055368457</v>
      </c>
      <c r="W68">
        <v>0.82862681739939659</v>
      </c>
      <c r="X68">
        <v>1.0080769379432311</v>
      </c>
      <c r="Y68">
        <v>1.2406804887227747</v>
      </c>
      <c r="Z68">
        <v>1.5468419739050414</v>
      </c>
      <c r="AA68">
        <v>1.9567213921253781</v>
      </c>
      <c r="AB68">
        <v>1.8823432711270764</v>
      </c>
      <c r="AC68">
        <v>3.295007270560403</v>
      </c>
      <c r="AD68">
        <v>3.2414783324445615</v>
      </c>
      <c r="AE68">
        <v>4.3963735164933766</v>
      </c>
    </row>
    <row r="69" spans="2:31" x14ac:dyDescent="0.25">
      <c r="B69">
        <v>4.1092881151378401E-2</v>
      </c>
      <c r="C69">
        <v>3.9961078557035068E-2</v>
      </c>
      <c r="D69">
        <v>3.6209735649336931E-2</v>
      </c>
      <c r="E69">
        <v>6.685193990710718E-2</v>
      </c>
      <c r="F69">
        <v>6.2110924926631061E-2</v>
      </c>
      <c r="G69">
        <v>7.1634372030326285E-2</v>
      </c>
      <c r="H69">
        <v>0.10718419343871585</v>
      </c>
      <c r="I69">
        <v>9.9102529324702343E-2</v>
      </c>
      <c r="J69">
        <v>0.1126028002093248</v>
      </c>
      <c r="K69">
        <v>0.12706541124072349</v>
      </c>
      <c r="L69">
        <v>0.14247041425138196</v>
      </c>
      <c r="M69">
        <v>0.19849024005558089</v>
      </c>
      <c r="N69">
        <v>0.2203464850200007</v>
      </c>
      <c r="O69">
        <v>0.24302738180583</v>
      </c>
      <c r="P69">
        <v>0.26610145064293178</v>
      </c>
      <c r="Q69">
        <v>0.30785916536239527</v>
      </c>
      <c r="R69">
        <v>0.3566062738399447</v>
      </c>
      <c r="S69">
        <v>0.41567031236154062</v>
      </c>
      <c r="T69">
        <v>0.38174068376354475</v>
      </c>
      <c r="U69">
        <v>0.57702233286998017</v>
      </c>
      <c r="V69">
        <v>0.68824372056869687</v>
      </c>
      <c r="W69">
        <v>0.82862681739939659</v>
      </c>
      <c r="X69">
        <v>1.0080769379432311</v>
      </c>
      <c r="Y69">
        <v>0.9473383543021392</v>
      </c>
      <c r="Z69">
        <v>1.5468419739050414</v>
      </c>
      <c r="AA69">
        <v>1.4748227345293725</v>
      </c>
      <c r="AB69">
        <v>1.8823432711270764</v>
      </c>
      <c r="AC69">
        <v>2.4454237994522696</v>
      </c>
      <c r="AD69">
        <v>3.2414783324445615</v>
      </c>
      <c r="AE69">
        <v>6.0349888528642142</v>
      </c>
    </row>
    <row r="70" spans="2:31" x14ac:dyDescent="0.25">
      <c r="B70">
        <v>4.1092881151378401E-2</v>
      </c>
      <c r="C70">
        <v>5.0800487161557627E-2</v>
      </c>
      <c r="D70">
        <v>3.6209735649336931E-2</v>
      </c>
      <c r="E70">
        <v>5.4342336083559775E-2</v>
      </c>
      <c r="F70">
        <v>7.3659957771653614E-2</v>
      </c>
      <c r="G70">
        <v>8.554568432381722E-2</v>
      </c>
      <c r="H70">
        <v>8.6556534873131891E-2</v>
      </c>
      <c r="I70">
        <v>0.12291035173391412</v>
      </c>
      <c r="J70">
        <v>0.13989529421170291</v>
      </c>
      <c r="K70">
        <v>0.12706541124072349</v>
      </c>
      <c r="L70">
        <v>0.17771718305571835</v>
      </c>
      <c r="M70">
        <v>0.15875423289817245</v>
      </c>
      <c r="N70">
        <v>0.2203464850200007</v>
      </c>
      <c r="O70">
        <v>0.19334514102766467</v>
      </c>
      <c r="P70">
        <v>0.21106387735954807</v>
      </c>
      <c r="Q70">
        <v>0.24345566880157141</v>
      </c>
      <c r="R70">
        <v>0.3566062738399447</v>
      </c>
      <c r="S70">
        <v>0.41567031236154062</v>
      </c>
      <c r="T70">
        <v>0.48787925390073811</v>
      </c>
      <c r="U70">
        <v>0.44962757999725939</v>
      </c>
      <c r="V70">
        <v>0.68824372056869687</v>
      </c>
      <c r="W70">
        <v>0.82862681739939659</v>
      </c>
      <c r="X70">
        <v>0.77413926328905269</v>
      </c>
      <c r="Y70">
        <v>0.9473383543021392</v>
      </c>
      <c r="Z70">
        <v>1.1738003673696575</v>
      </c>
      <c r="AA70">
        <v>1.9567213921253781</v>
      </c>
      <c r="AB70">
        <v>1.8823432711270764</v>
      </c>
      <c r="AC70">
        <v>3.295007270560403</v>
      </c>
      <c r="AD70">
        <v>3.2414783324445615</v>
      </c>
      <c r="AE70">
        <v>6.0349888528642142</v>
      </c>
    </row>
    <row r="71" spans="2:31" x14ac:dyDescent="0.25">
      <c r="B71">
        <v>4.1092881151378401E-2</v>
      </c>
      <c r="C71">
        <v>3.9961078557035068E-2</v>
      </c>
      <c r="D71">
        <v>3.6209735649336931E-2</v>
      </c>
      <c r="E71">
        <v>5.4342336083559775E-2</v>
      </c>
      <c r="F71">
        <v>6.2110924926631061E-2</v>
      </c>
      <c r="G71">
        <v>7.1634372030326285E-2</v>
      </c>
      <c r="H71">
        <v>0.10718419343871585</v>
      </c>
      <c r="I71">
        <v>0.12291035173391412</v>
      </c>
      <c r="J71">
        <v>0.13989529421170291</v>
      </c>
      <c r="K71">
        <v>0.15816613130306645</v>
      </c>
      <c r="L71">
        <v>0.14247041425138196</v>
      </c>
      <c r="M71">
        <v>0.15875423289817245</v>
      </c>
      <c r="N71">
        <v>0.17578761866066206</v>
      </c>
      <c r="O71">
        <v>0.24302738180583</v>
      </c>
      <c r="P71">
        <v>0.26610145064293178</v>
      </c>
      <c r="Q71">
        <v>0.24345566880157141</v>
      </c>
      <c r="R71">
        <v>0.3566062738399447</v>
      </c>
      <c r="S71">
        <v>0.32648605258087404</v>
      </c>
      <c r="T71">
        <v>0.48787925390073811</v>
      </c>
      <c r="U71">
        <v>0.57702233286998017</v>
      </c>
      <c r="V71">
        <v>0.53389812055368457</v>
      </c>
      <c r="W71">
        <v>0.82862681739939659</v>
      </c>
      <c r="X71">
        <v>0.77413926328905269</v>
      </c>
      <c r="Y71">
        <v>1.2406804887227747</v>
      </c>
      <c r="Z71">
        <v>1.1738003673696575</v>
      </c>
      <c r="AA71">
        <v>1.9567213921253781</v>
      </c>
      <c r="AB71">
        <v>2.515903273179251</v>
      </c>
      <c r="AC71">
        <v>3.295007270560403</v>
      </c>
      <c r="AD71">
        <v>4.4064850035636143</v>
      </c>
      <c r="AE71">
        <v>4.3963735164933766</v>
      </c>
    </row>
    <row r="72" spans="2:31" x14ac:dyDescent="0.25">
      <c r="B72">
        <v>4.1092881151378401E-2</v>
      </c>
      <c r="C72">
        <v>3.9961078557035068E-2</v>
      </c>
      <c r="D72">
        <v>3.6209735649336931E-2</v>
      </c>
      <c r="E72">
        <v>6.685193990710718E-2</v>
      </c>
      <c r="F72">
        <v>6.2110924926631061E-2</v>
      </c>
      <c r="G72">
        <v>8.554568432381722E-2</v>
      </c>
      <c r="H72">
        <v>0.10718419343871585</v>
      </c>
      <c r="I72">
        <v>9.9102529324702343E-2</v>
      </c>
      <c r="J72">
        <v>0.13989529421170291</v>
      </c>
      <c r="K72">
        <v>0.12706541124072349</v>
      </c>
      <c r="L72">
        <v>0.17771718305571835</v>
      </c>
      <c r="M72">
        <v>0.19849024005558089</v>
      </c>
      <c r="N72">
        <v>0.2203464850200007</v>
      </c>
      <c r="O72">
        <v>0.24302738180583</v>
      </c>
      <c r="P72">
        <v>0.26610145064293178</v>
      </c>
      <c r="Q72">
        <v>0.30785916536239527</v>
      </c>
      <c r="R72">
        <v>0.3566062738399447</v>
      </c>
      <c r="S72">
        <v>0.32648605258087404</v>
      </c>
      <c r="T72">
        <v>0.38174068376354475</v>
      </c>
      <c r="U72">
        <v>0.57702233286998017</v>
      </c>
      <c r="V72">
        <v>0.53389812055368457</v>
      </c>
      <c r="W72">
        <v>0.82862681739939659</v>
      </c>
      <c r="X72">
        <v>1.0080769379432311</v>
      </c>
      <c r="Y72">
        <v>1.2406804887227747</v>
      </c>
      <c r="Z72">
        <v>1.1738003673696575</v>
      </c>
      <c r="AA72">
        <v>1.4748227345293725</v>
      </c>
      <c r="AB72">
        <v>2.515903273179251</v>
      </c>
      <c r="AC72">
        <v>2.4454237994522696</v>
      </c>
      <c r="AD72">
        <v>3.2414783324445615</v>
      </c>
      <c r="AE72">
        <v>6.0349888528642142</v>
      </c>
    </row>
    <row r="73" spans="2:31" x14ac:dyDescent="0.25">
      <c r="B73">
        <v>4.1092881151378401E-2</v>
      </c>
      <c r="C73">
        <v>5.0800487161557627E-2</v>
      </c>
      <c r="D73">
        <v>4.8139045782297891E-2</v>
      </c>
      <c r="E73">
        <v>6.685193990710718E-2</v>
      </c>
      <c r="F73">
        <v>7.3659957771653614E-2</v>
      </c>
      <c r="G73">
        <v>7.1634372030326285E-2</v>
      </c>
      <c r="H73">
        <v>8.6556534873131891E-2</v>
      </c>
      <c r="I73">
        <v>9.9102529324702343E-2</v>
      </c>
      <c r="J73">
        <v>0.1126028002093248</v>
      </c>
      <c r="K73">
        <v>0.12706541124072349</v>
      </c>
      <c r="L73">
        <v>0.17771718305571835</v>
      </c>
      <c r="M73">
        <v>0.19849024005558089</v>
      </c>
      <c r="N73">
        <v>0.2203464850200007</v>
      </c>
      <c r="O73">
        <v>0.24302738180583</v>
      </c>
      <c r="P73">
        <v>0.21106387735954807</v>
      </c>
      <c r="Q73">
        <v>0.24345566880157141</v>
      </c>
      <c r="R73">
        <v>0.28108563615111348</v>
      </c>
      <c r="S73">
        <v>0.41567031236154062</v>
      </c>
      <c r="T73">
        <v>0.48787925390073811</v>
      </c>
      <c r="U73">
        <v>0.57702233286998017</v>
      </c>
      <c r="V73">
        <v>0.68824372056869687</v>
      </c>
      <c r="W73">
        <v>0.82862681739939659</v>
      </c>
      <c r="X73">
        <v>1.0080769379432311</v>
      </c>
      <c r="Y73">
        <v>0.9473383543021392</v>
      </c>
      <c r="Z73">
        <v>1.5468419739050414</v>
      </c>
      <c r="AA73">
        <v>1.9567213921253781</v>
      </c>
      <c r="AB73">
        <v>2.515903273179251</v>
      </c>
      <c r="AC73">
        <v>2.4454237994522696</v>
      </c>
      <c r="AD73">
        <v>3.2414783324445615</v>
      </c>
      <c r="AE73">
        <v>6.0349888528642142</v>
      </c>
    </row>
    <row r="74" spans="2:31" x14ac:dyDescent="0.25">
      <c r="B74">
        <v>4.1092881151378401E-2</v>
      </c>
      <c r="C74">
        <v>3.9961078557035068E-2</v>
      </c>
      <c r="D74">
        <v>3.6209735649336931E-2</v>
      </c>
      <c r="E74">
        <v>6.685193990710718E-2</v>
      </c>
      <c r="F74">
        <v>7.3659957771653614E-2</v>
      </c>
      <c r="G74">
        <v>7.1634372030326285E-2</v>
      </c>
      <c r="H74">
        <v>0.10718419343871585</v>
      </c>
      <c r="I74">
        <v>0.12291035173391412</v>
      </c>
      <c r="J74">
        <v>0.13989529421170291</v>
      </c>
      <c r="K74">
        <v>0.12706541124072349</v>
      </c>
      <c r="L74">
        <v>0.14247041425138196</v>
      </c>
      <c r="M74">
        <v>0.15875423289817245</v>
      </c>
      <c r="N74">
        <v>0.17578761866066206</v>
      </c>
      <c r="O74">
        <v>0.24302738180583</v>
      </c>
      <c r="P74">
        <v>0.21106387735954807</v>
      </c>
      <c r="Q74">
        <v>0.24345566880157141</v>
      </c>
      <c r="R74">
        <v>0.28108563615111348</v>
      </c>
      <c r="S74">
        <v>0.32648605258087404</v>
      </c>
      <c r="T74">
        <v>0.38174068376354475</v>
      </c>
      <c r="U74">
        <v>0.57702233286998017</v>
      </c>
      <c r="V74">
        <v>0.53389812055368457</v>
      </c>
      <c r="W74">
        <v>0.63968876611117176</v>
      </c>
      <c r="X74">
        <v>1.0080769379432311</v>
      </c>
      <c r="Y74">
        <v>1.2406804887227747</v>
      </c>
      <c r="Z74">
        <v>1.5468419739050414</v>
      </c>
      <c r="AA74">
        <v>1.9567213921253781</v>
      </c>
      <c r="AB74">
        <v>2.515903273179251</v>
      </c>
      <c r="AC74">
        <v>3.295007270560403</v>
      </c>
      <c r="AD74">
        <v>4.4064850035636143</v>
      </c>
      <c r="AE74">
        <v>4.3963735164933766</v>
      </c>
    </row>
    <row r="75" spans="2:31" x14ac:dyDescent="0.25">
      <c r="B75">
        <v>4.1092881151378401E-2</v>
      </c>
      <c r="C75">
        <v>5.0800487161557627E-2</v>
      </c>
      <c r="D75">
        <v>3.6209735649336931E-2</v>
      </c>
      <c r="E75">
        <v>6.685193990710718E-2</v>
      </c>
      <c r="F75">
        <v>7.3659957771653614E-2</v>
      </c>
      <c r="G75">
        <v>8.554568432381722E-2</v>
      </c>
      <c r="H75">
        <v>8.6556534873131891E-2</v>
      </c>
      <c r="I75">
        <v>0.12291035173391412</v>
      </c>
      <c r="J75">
        <v>0.1126028002093248</v>
      </c>
      <c r="K75">
        <v>0.15816613130306645</v>
      </c>
      <c r="L75">
        <v>0.14247041425138196</v>
      </c>
      <c r="M75">
        <v>0.15875423289817245</v>
      </c>
      <c r="N75">
        <v>0.17578761866066206</v>
      </c>
      <c r="O75">
        <v>0.24302738180583</v>
      </c>
      <c r="P75">
        <v>0.21106387735954807</v>
      </c>
      <c r="Q75">
        <v>0.30785916536239527</v>
      </c>
      <c r="R75">
        <v>0.3566062738399447</v>
      </c>
      <c r="S75">
        <v>0.41567031236154062</v>
      </c>
      <c r="T75">
        <v>0.38174068376354475</v>
      </c>
      <c r="U75">
        <v>0.57702233286998017</v>
      </c>
      <c r="V75">
        <v>0.53389812055368457</v>
      </c>
      <c r="W75">
        <v>0.82862681739939659</v>
      </c>
      <c r="X75">
        <v>1.0080769379432311</v>
      </c>
      <c r="Y75">
        <v>0.9473383543021392</v>
      </c>
      <c r="Z75">
        <v>1.5468419739050414</v>
      </c>
      <c r="AA75">
        <v>1.4748227345293725</v>
      </c>
      <c r="AB75">
        <v>2.515903273179251</v>
      </c>
      <c r="AC75">
        <v>3.295007270560403</v>
      </c>
      <c r="AD75">
        <v>4.4064850035636143</v>
      </c>
      <c r="AE75">
        <v>4.3963735164933766</v>
      </c>
    </row>
    <row r="76" spans="2:31" x14ac:dyDescent="0.25">
      <c r="B76">
        <v>4.1092881151378401E-2</v>
      </c>
      <c r="C76">
        <v>3.9961078557035068E-2</v>
      </c>
      <c r="D76">
        <v>4.8139045782297891E-2</v>
      </c>
      <c r="E76">
        <v>6.685193990710718E-2</v>
      </c>
      <c r="F76">
        <v>6.2110924926631061E-2</v>
      </c>
      <c r="G76">
        <v>7.1634372030326285E-2</v>
      </c>
      <c r="H76">
        <v>0.10718419343871585</v>
      </c>
      <c r="I76">
        <v>0.12291035173391412</v>
      </c>
      <c r="J76">
        <v>0.13989529421170291</v>
      </c>
      <c r="K76">
        <v>0.15816613130306645</v>
      </c>
      <c r="L76">
        <v>0.17771718305571835</v>
      </c>
      <c r="M76">
        <v>0.19849024005558089</v>
      </c>
      <c r="N76">
        <v>0.2203464850200007</v>
      </c>
      <c r="O76">
        <v>0.24302738180583</v>
      </c>
      <c r="P76">
        <v>0.26610145064293178</v>
      </c>
      <c r="Q76">
        <v>0.24345566880157141</v>
      </c>
      <c r="R76">
        <v>0.3566062738399447</v>
      </c>
      <c r="S76">
        <v>0.41567031236154062</v>
      </c>
      <c r="T76">
        <v>0.38174068376354475</v>
      </c>
      <c r="U76">
        <v>0.57702233286998017</v>
      </c>
      <c r="V76">
        <v>0.53389812055368457</v>
      </c>
      <c r="W76">
        <v>0.63968876611117176</v>
      </c>
      <c r="X76">
        <v>0.77413926328905269</v>
      </c>
      <c r="Y76">
        <v>1.2406804887227747</v>
      </c>
      <c r="Z76">
        <v>1.1738003673696575</v>
      </c>
      <c r="AA76">
        <v>1.4748227345293725</v>
      </c>
      <c r="AB76">
        <v>2.515903273179251</v>
      </c>
      <c r="AC76">
        <v>2.4454237994522696</v>
      </c>
      <c r="AD76">
        <v>3.2414783324445615</v>
      </c>
      <c r="AE76">
        <v>4.3963735164933766</v>
      </c>
    </row>
    <row r="77" spans="2:31" x14ac:dyDescent="0.25">
      <c r="B77">
        <v>4.1092881151378401E-2</v>
      </c>
      <c r="C77">
        <v>3.9961078557035068E-2</v>
      </c>
      <c r="D77">
        <v>3.6209735649336931E-2</v>
      </c>
      <c r="E77">
        <v>6.685193990710718E-2</v>
      </c>
      <c r="F77">
        <v>7.3659957771653614E-2</v>
      </c>
      <c r="G77">
        <v>7.1634372030326285E-2</v>
      </c>
      <c r="H77">
        <v>0.10718419343871585</v>
      </c>
      <c r="I77">
        <v>9.9102529324702343E-2</v>
      </c>
      <c r="J77">
        <v>0.1126028002093248</v>
      </c>
      <c r="K77">
        <v>0.15816613130306645</v>
      </c>
      <c r="L77">
        <v>0.17771718305571835</v>
      </c>
      <c r="M77">
        <v>0.19849024005558089</v>
      </c>
      <c r="N77">
        <v>0.2203464850200007</v>
      </c>
      <c r="O77">
        <v>0.24302738180583</v>
      </c>
      <c r="P77">
        <v>0.21106387735954807</v>
      </c>
      <c r="Q77">
        <v>0.24345566880157141</v>
      </c>
      <c r="R77">
        <v>0.28108563615111348</v>
      </c>
      <c r="S77">
        <v>0.41567031236154062</v>
      </c>
      <c r="T77">
        <v>0.48787925390073811</v>
      </c>
      <c r="U77">
        <v>0.57702233286998017</v>
      </c>
      <c r="V77">
        <v>0.53389812055368457</v>
      </c>
      <c r="W77">
        <v>0.82862681739939659</v>
      </c>
      <c r="X77">
        <v>1.0080769379432311</v>
      </c>
      <c r="Y77">
        <v>0.9473383543021392</v>
      </c>
      <c r="Z77">
        <v>1.5468419739050414</v>
      </c>
      <c r="AA77">
        <v>1.9567213921253781</v>
      </c>
      <c r="AB77">
        <v>1.8823432711270764</v>
      </c>
      <c r="AC77">
        <v>3.295007270560403</v>
      </c>
      <c r="AD77">
        <v>3.2414783324445615</v>
      </c>
      <c r="AE77">
        <v>4.3963735164933766</v>
      </c>
    </row>
    <row r="78" spans="2:31" x14ac:dyDescent="0.25">
      <c r="B78">
        <v>4.1092881151378401E-2</v>
      </c>
      <c r="C78">
        <v>5.0800487161557627E-2</v>
      </c>
      <c r="D78">
        <v>3.6209735649336931E-2</v>
      </c>
      <c r="E78">
        <v>5.4342336083559775E-2</v>
      </c>
      <c r="F78">
        <v>6.2110924926631061E-2</v>
      </c>
      <c r="G78">
        <v>8.554568432381722E-2</v>
      </c>
      <c r="H78">
        <v>8.6556534873131891E-2</v>
      </c>
      <c r="I78">
        <v>0.12291035173391412</v>
      </c>
      <c r="J78">
        <v>0.13989529421170291</v>
      </c>
      <c r="K78">
        <v>0.12706541124072349</v>
      </c>
      <c r="L78">
        <v>0.14247041425138196</v>
      </c>
      <c r="M78">
        <v>0.19849024005558089</v>
      </c>
      <c r="N78">
        <v>0.17578761866066206</v>
      </c>
      <c r="O78">
        <v>0.24302738180583</v>
      </c>
      <c r="P78">
        <v>0.26610145064293178</v>
      </c>
      <c r="Q78">
        <v>0.24345566880157141</v>
      </c>
      <c r="R78">
        <v>0.3566062738399447</v>
      </c>
      <c r="S78">
        <v>0.41567031236154062</v>
      </c>
      <c r="T78">
        <v>0.48787925390073811</v>
      </c>
      <c r="U78">
        <v>0.57702233286998017</v>
      </c>
      <c r="V78">
        <v>0.53389812055368457</v>
      </c>
      <c r="W78">
        <v>0.82862681739939659</v>
      </c>
      <c r="X78">
        <v>1.0080769379432311</v>
      </c>
      <c r="Y78">
        <v>1.2406804887227747</v>
      </c>
      <c r="Z78">
        <v>1.1738003673696575</v>
      </c>
      <c r="AA78">
        <v>1.4748227345293725</v>
      </c>
      <c r="AB78">
        <v>2.515903273179251</v>
      </c>
      <c r="AC78">
        <v>3.295007270560403</v>
      </c>
      <c r="AD78">
        <v>4.4064850035636143</v>
      </c>
      <c r="AE78">
        <v>4.3963735164933766</v>
      </c>
    </row>
    <row r="79" spans="2:31" x14ac:dyDescent="0.25">
      <c r="B79">
        <v>4.1092881151378401E-2</v>
      </c>
      <c r="C79">
        <v>5.0800487161557627E-2</v>
      </c>
      <c r="D79">
        <v>3.6209735649336931E-2</v>
      </c>
      <c r="E79">
        <v>5.4342336083559775E-2</v>
      </c>
      <c r="F79">
        <v>6.2110924926631061E-2</v>
      </c>
      <c r="G79">
        <v>8.554568432381722E-2</v>
      </c>
      <c r="H79">
        <v>8.6556534873131891E-2</v>
      </c>
      <c r="I79">
        <v>9.9102529324702343E-2</v>
      </c>
      <c r="J79">
        <v>0.13989529421170291</v>
      </c>
      <c r="K79">
        <v>0.15816613130306645</v>
      </c>
      <c r="L79">
        <v>0.17771718305571835</v>
      </c>
      <c r="M79">
        <v>0.15875423289817245</v>
      </c>
      <c r="N79">
        <v>0.17578761866066206</v>
      </c>
      <c r="O79">
        <v>0.19334514102766467</v>
      </c>
      <c r="P79">
        <v>0.26610145064293178</v>
      </c>
      <c r="Q79">
        <v>0.24345566880157141</v>
      </c>
      <c r="R79">
        <v>0.28108563615111348</v>
      </c>
      <c r="S79">
        <v>0.32648605258087404</v>
      </c>
      <c r="T79">
        <v>0.38174068376354475</v>
      </c>
      <c r="U79">
        <v>0.57702233286998017</v>
      </c>
      <c r="V79">
        <v>0.53389812055368457</v>
      </c>
      <c r="W79">
        <v>0.82862681739939659</v>
      </c>
      <c r="X79">
        <v>0.77413926328905269</v>
      </c>
      <c r="Y79">
        <v>0.9473383543021392</v>
      </c>
      <c r="Z79">
        <v>1.5468419739050414</v>
      </c>
      <c r="AA79">
        <v>1.9567213921253781</v>
      </c>
      <c r="AB79">
        <v>1.8823432711270764</v>
      </c>
      <c r="AC79">
        <v>2.4454237994522696</v>
      </c>
      <c r="AD79">
        <v>4.4064850035636143</v>
      </c>
      <c r="AE79">
        <v>6.0349888528642142</v>
      </c>
    </row>
    <row r="80" spans="2:31" x14ac:dyDescent="0.25">
      <c r="B80">
        <v>4.1092881151378401E-2</v>
      </c>
      <c r="C80">
        <v>5.0800487161557627E-2</v>
      </c>
      <c r="D80">
        <v>4.8139045782297891E-2</v>
      </c>
      <c r="E80">
        <v>5.4342336083559775E-2</v>
      </c>
      <c r="F80">
        <v>7.3659957771653614E-2</v>
      </c>
      <c r="G80">
        <v>8.554568432381722E-2</v>
      </c>
      <c r="H80">
        <v>0.10718419343871585</v>
      </c>
      <c r="I80">
        <v>0.12291035173391412</v>
      </c>
      <c r="J80">
        <v>0.13989529421170291</v>
      </c>
      <c r="K80">
        <v>0.15816613130306645</v>
      </c>
      <c r="L80">
        <v>0.17771718305571835</v>
      </c>
      <c r="M80">
        <v>0.15875423289817245</v>
      </c>
      <c r="N80">
        <v>0.17578761866066206</v>
      </c>
      <c r="O80">
        <v>0.19334514102766467</v>
      </c>
      <c r="P80">
        <v>0.21106387735954807</v>
      </c>
      <c r="Q80">
        <v>0.30785916536239527</v>
      </c>
      <c r="R80">
        <v>0.3566062738399447</v>
      </c>
      <c r="S80">
        <v>0.41567031236154062</v>
      </c>
      <c r="T80">
        <v>0.38174068376354475</v>
      </c>
      <c r="U80">
        <v>0.57702233286998017</v>
      </c>
      <c r="V80">
        <v>0.68824372056869687</v>
      </c>
      <c r="W80">
        <v>0.82862681739939659</v>
      </c>
      <c r="X80">
        <v>0.77413926328905269</v>
      </c>
      <c r="Y80">
        <v>0.9473383543021392</v>
      </c>
      <c r="Z80">
        <v>1.1738003673696575</v>
      </c>
      <c r="AA80">
        <v>1.9567213921253781</v>
      </c>
      <c r="AB80">
        <v>2.515903273179251</v>
      </c>
      <c r="AC80">
        <v>2.4454237994522696</v>
      </c>
      <c r="AD80">
        <v>3.2414783324445615</v>
      </c>
      <c r="AE80">
        <v>4.3963735164933766</v>
      </c>
    </row>
    <row r="81" spans="2:31" x14ac:dyDescent="0.25">
      <c r="B81">
        <v>4.1092881151378401E-2</v>
      </c>
      <c r="C81">
        <v>5.0800487161557627E-2</v>
      </c>
      <c r="D81">
        <v>4.8139045782297891E-2</v>
      </c>
      <c r="E81">
        <v>5.4342336083559775E-2</v>
      </c>
      <c r="F81">
        <v>7.3659957771653614E-2</v>
      </c>
      <c r="G81">
        <v>7.1634372030326285E-2</v>
      </c>
      <c r="H81">
        <v>8.6556534873131891E-2</v>
      </c>
      <c r="I81">
        <v>0.12291035173391412</v>
      </c>
      <c r="J81">
        <v>0.13989529421170291</v>
      </c>
      <c r="K81">
        <v>0.15816613130306645</v>
      </c>
      <c r="L81">
        <v>0.17771718305571835</v>
      </c>
      <c r="M81">
        <v>0.19849024005558089</v>
      </c>
      <c r="N81">
        <v>0.17578761866066206</v>
      </c>
      <c r="O81">
        <v>0.24302738180583</v>
      </c>
      <c r="P81">
        <v>0.21106387735954807</v>
      </c>
      <c r="Q81">
        <v>0.30785916536239527</v>
      </c>
      <c r="R81">
        <v>0.3566062738399447</v>
      </c>
      <c r="S81">
        <v>0.41567031236154062</v>
      </c>
      <c r="T81">
        <v>0.48787925390073811</v>
      </c>
      <c r="U81">
        <v>0.44962757999725939</v>
      </c>
      <c r="V81">
        <v>0.68824372056869687</v>
      </c>
      <c r="W81">
        <v>0.63968876611117176</v>
      </c>
      <c r="X81">
        <v>0.77413926328905269</v>
      </c>
      <c r="Y81">
        <v>1.2406804887227747</v>
      </c>
      <c r="Z81">
        <v>1.5468419739050414</v>
      </c>
      <c r="AA81">
        <v>1.4748227345293725</v>
      </c>
      <c r="AB81">
        <v>1.8823432711270764</v>
      </c>
      <c r="AC81">
        <v>3.295007270560403</v>
      </c>
      <c r="AD81">
        <v>4.4064850035636143</v>
      </c>
      <c r="AE81">
        <v>6.0349888528642142</v>
      </c>
    </row>
    <row r="82" spans="2:31" x14ac:dyDescent="0.25">
      <c r="B82">
        <v>4.1092881151378401E-2</v>
      </c>
      <c r="C82">
        <v>3.9961078557035068E-2</v>
      </c>
      <c r="D82">
        <v>4.8139045782297891E-2</v>
      </c>
      <c r="E82">
        <v>5.4342336083559775E-2</v>
      </c>
      <c r="F82">
        <v>7.3659957771653614E-2</v>
      </c>
      <c r="G82">
        <v>8.554568432381722E-2</v>
      </c>
      <c r="H82">
        <v>0.10718419343871585</v>
      </c>
      <c r="I82">
        <v>0.12291035173391412</v>
      </c>
      <c r="J82">
        <v>0.13989529421170291</v>
      </c>
      <c r="K82">
        <v>0.15816613130306645</v>
      </c>
      <c r="L82">
        <v>0.17771718305571835</v>
      </c>
      <c r="M82">
        <v>0.19849024005558089</v>
      </c>
      <c r="N82">
        <v>0.2203464850200007</v>
      </c>
      <c r="O82">
        <v>0.19334514102766467</v>
      </c>
      <c r="P82">
        <v>0.21106387735954807</v>
      </c>
      <c r="Q82">
        <v>0.30785916536239527</v>
      </c>
      <c r="R82">
        <v>0.3566062738399447</v>
      </c>
      <c r="S82">
        <v>0.32648605258087404</v>
      </c>
      <c r="T82">
        <v>0.38174068376354475</v>
      </c>
      <c r="U82">
        <v>0.44962757999725939</v>
      </c>
      <c r="V82">
        <v>0.68824372056869687</v>
      </c>
      <c r="W82">
        <v>0.82862681739939659</v>
      </c>
      <c r="X82">
        <v>1.0080769379432311</v>
      </c>
      <c r="Y82">
        <v>0.9473383543021392</v>
      </c>
      <c r="Z82">
        <v>1.5468419739050414</v>
      </c>
      <c r="AA82">
        <v>1.9567213921253781</v>
      </c>
      <c r="AB82">
        <v>1.8823432711270764</v>
      </c>
      <c r="AC82">
        <v>3.295007270560403</v>
      </c>
      <c r="AD82">
        <v>4.4064850035636143</v>
      </c>
      <c r="AE82">
        <v>4.3963735164933766</v>
      </c>
    </row>
    <row r="83" spans="2:31" x14ac:dyDescent="0.25">
      <c r="B83">
        <v>4.1092881151378401E-2</v>
      </c>
      <c r="C83">
        <v>5.0800487161557627E-2</v>
      </c>
      <c r="D83">
        <v>4.8139045782297891E-2</v>
      </c>
      <c r="E83">
        <v>6.685193990710718E-2</v>
      </c>
      <c r="F83">
        <v>7.3659957771653614E-2</v>
      </c>
      <c r="G83">
        <v>8.554568432381722E-2</v>
      </c>
      <c r="H83">
        <v>0.10718419343871585</v>
      </c>
      <c r="I83">
        <v>0.12291035173391412</v>
      </c>
      <c r="J83">
        <v>0.13989529421170291</v>
      </c>
      <c r="K83">
        <v>0.15816613130306645</v>
      </c>
      <c r="L83">
        <v>0.14247041425138196</v>
      </c>
      <c r="M83">
        <v>0.19849024005558089</v>
      </c>
      <c r="N83">
        <v>0.17578761866066206</v>
      </c>
      <c r="O83">
        <v>0.24302738180583</v>
      </c>
      <c r="P83">
        <v>0.26610145064293178</v>
      </c>
      <c r="Q83">
        <v>0.24345566880157141</v>
      </c>
      <c r="R83">
        <v>0.28108563615111348</v>
      </c>
      <c r="S83">
        <v>0.32648605258087404</v>
      </c>
      <c r="T83">
        <v>0.38174068376354475</v>
      </c>
      <c r="U83">
        <v>0.57702233286998017</v>
      </c>
      <c r="V83">
        <v>0.68824372056869687</v>
      </c>
      <c r="W83">
        <v>0.63968876611117176</v>
      </c>
      <c r="X83">
        <v>0.77413926328905269</v>
      </c>
      <c r="Y83">
        <v>1.2406804887227747</v>
      </c>
      <c r="Z83">
        <v>1.5468419739050414</v>
      </c>
      <c r="AA83">
        <v>1.9567213921253781</v>
      </c>
      <c r="AB83">
        <v>1.8823432711270764</v>
      </c>
      <c r="AC83">
        <v>2.4454237994522696</v>
      </c>
      <c r="AD83">
        <v>3.2414783324445615</v>
      </c>
      <c r="AE83">
        <v>4.3963735164933766</v>
      </c>
    </row>
    <row r="84" spans="2:31" x14ac:dyDescent="0.25">
      <c r="B84">
        <v>4.1092881151378401E-2</v>
      </c>
      <c r="C84">
        <v>3.9961078557035068E-2</v>
      </c>
      <c r="D84">
        <v>3.6209735649336931E-2</v>
      </c>
      <c r="E84">
        <v>5.4342336083559775E-2</v>
      </c>
      <c r="F84">
        <v>6.2110924926631061E-2</v>
      </c>
      <c r="G84">
        <v>7.1634372030326285E-2</v>
      </c>
      <c r="H84">
        <v>0.10718419343871585</v>
      </c>
      <c r="I84">
        <v>9.9102529324702343E-2</v>
      </c>
      <c r="J84">
        <v>0.1126028002093248</v>
      </c>
      <c r="K84">
        <v>0.15816613130306645</v>
      </c>
      <c r="L84">
        <v>0.14247041425138196</v>
      </c>
      <c r="M84">
        <v>0.19849024005558089</v>
      </c>
      <c r="N84">
        <v>0.17578761866066206</v>
      </c>
      <c r="O84">
        <v>0.24302738180583</v>
      </c>
      <c r="P84">
        <v>0.21106387735954807</v>
      </c>
      <c r="Q84">
        <v>0.24345566880157141</v>
      </c>
      <c r="R84">
        <v>0.3566062738399447</v>
      </c>
      <c r="S84">
        <v>0.41567031236154062</v>
      </c>
      <c r="T84">
        <v>0.38174068376354475</v>
      </c>
      <c r="U84">
        <v>0.44962757999725939</v>
      </c>
      <c r="V84">
        <v>0.53389812055368457</v>
      </c>
      <c r="W84">
        <v>0.63968876611117176</v>
      </c>
      <c r="X84">
        <v>0.77413926328905269</v>
      </c>
      <c r="Y84">
        <v>0.9473383543021392</v>
      </c>
      <c r="Z84">
        <v>1.1738003673696575</v>
      </c>
      <c r="AA84">
        <v>1.4748227345293725</v>
      </c>
      <c r="AB84">
        <v>2.515903273179251</v>
      </c>
      <c r="AC84">
        <v>2.4454237994522696</v>
      </c>
      <c r="AD84">
        <v>3.2414783324445615</v>
      </c>
      <c r="AE84">
        <v>4.3963735164933766</v>
      </c>
    </row>
    <row r="85" spans="2:31" x14ac:dyDescent="0.25">
      <c r="B85">
        <v>4.1092881151378401E-2</v>
      </c>
      <c r="C85">
        <v>3.9961078557035068E-2</v>
      </c>
      <c r="D85">
        <v>3.6209735649336931E-2</v>
      </c>
      <c r="E85">
        <v>5.4342336083559775E-2</v>
      </c>
      <c r="F85">
        <v>7.3659957771653614E-2</v>
      </c>
      <c r="G85">
        <v>7.1634372030326285E-2</v>
      </c>
      <c r="H85">
        <v>0.10718419343871585</v>
      </c>
      <c r="I85">
        <v>0.12291035173391412</v>
      </c>
      <c r="J85">
        <v>0.1126028002093248</v>
      </c>
      <c r="K85">
        <v>0.15816613130306645</v>
      </c>
      <c r="L85">
        <v>0.17771718305571835</v>
      </c>
      <c r="M85">
        <v>0.19849024005558089</v>
      </c>
      <c r="N85">
        <v>0.2203464850200007</v>
      </c>
      <c r="O85">
        <v>0.19334514102766467</v>
      </c>
      <c r="P85">
        <v>0.21106387735954807</v>
      </c>
      <c r="Q85">
        <v>0.30785916536239527</v>
      </c>
      <c r="R85">
        <v>0.3566062738399447</v>
      </c>
      <c r="S85">
        <v>0.32648605258087404</v>
      </c>
      <c r="T85">
        <v>0.38174068376354475</v>
      </c>
      <c r="U85">
        <v>0.44962757999725939</v>
      </c>
      <c r="V85">
        <v>0.53389812055368457</v>
      </c>
      <c r="W85">
        <v>0.82862681739939659</v>
      </c>
      <c r="X85">
        <v>1.0080769379432311</v>
      </c>
      <c r="Y85">
        <v>0.9473383543021392</v>
      </c>
      <c r="Z85">
        <v>1.5468419739050414</v>
      </c>
      <c r="AA85">
        <v>1.9567213921253781</v>
      </c>
      <c r="AB85">
        <v>2.515903273179251</v>
      </c>
      <c r="AC85">
        <v>2.4454237994522696</v>
      </c>
      <c r="AD85">
        <v>4.4064850035636143</v>
      </c>
      <c r="AE85">
        <v>6.0349888528642142</v>
      </c>
    </row>
    <row r="86" spans="2:31" x14ac:dyDescent="0.25">
      <c r="B86">
        <v>4.1092881151378401E-2</v>
      </c>
      <c r="C86">
        <v>3.9961078557035068E-2</v>
      </c>
      <c r="D86">
        <v>3.6209735649336931E-2</v>
      </c>
      <c r="E86">
        <v>5.4342336083559775E-2</v>
      </c>
      <c r="F86">
        <v>6.2110924926631061E-2</v>
      </c>
      <c r="G86">
        <v>7.1634372030326285E-2</v>
      </c>
      <c r="H86">
        <v>0.10718419343871585</v>
      </c>
      <c r="I86">
        <v>9.9102529324702343E-2</v>
      </c>
      <c r="J86">
        <v>0.1126028002093248</v>
      </c>
      <c r="K86">
        <v>0.12706541124072349</v>
      </c>
      <c r="L86">
        <v>0.17771718305571835</v>
      </c>
      <c r="M86">
        <v>0.15875423289817245</v>
      </c>
      <c r="N86">
        <v>0.2203464850200007</v>
      </c>
      <c r="O86">
        <v>0.24302738180583</v>
      </c>
      <c r="P86">
        <v>0.26610145064293178</v>
      </c>
      <c r="Q86">
        <v>0.24345566880157141</v>
      </c>
      <c r="R86">
        <v>0.3566062738399447</v>
      </c>
      <c r="S86">
        <v>0.32648605258087404</v>
      </c>
      <c r="T86">
        <v>0.38174068376354475</v>
      </c>
      <c r="U86">
        <v>0.44962757999725939</v>
      </c>
      <c r="V86">
        <v>0.68824372056869687</v>
      </c>
      <c r="W86">
        <v>0.63968876611117176</v>
      </c>
      <c r="X86">
        <v>0.77413926328905269</v>
      </c>
      <c r="Y86">
        <v>1.2406804887227747</v>
      </c>
      <c r="Z86">
        <v>1.5468419739050414</v>
      </c>
      <c r="AA86">
        <v>1.9567213921253781</v>
      </c>
      <c r="AB86">
        <v>2.515903273179251</v>
      </c>
      <c r="AC86">
        <v>3.295007270560403</v>
      </c>
      <c r="AD86">
        <v>4.4064850035636143</v>
      </c>
      <c r="AE86">
        <v>6.0349888528642142</v>
      </c>
    </row>
    <row r="87" spans="2:31" x14ac:dyDescent="0.25">
      <c r="B87">
        <v>4.1092881151378401E-2</v>
      </c>
      <c r="C87">
        <v>3.9961078557035068E-2</v>
      </c>
      <c r="D87">
        <v>3.6209735649336931E-2</v>
      </c>
      <c r="E87">
        <v>6.685193990710718E-2</v>
      </c>
      <c r="F87">
        <v>7.3659957771653614E-2</v>
      </c>
      <c r="G87">
        <v>7.1634372030326285E-2</v>
      </c>
      <c r="H87">
        <v>8.6556534873131891E-2</v>
      </c>
      <c r="I87">
        <v>9.9102529324702343E-2</v>
      </c>
      <c r="J87">
        <v>0.13989529421170291</v>
      </c>
      <c r="K87">
        <v>0.12706541124072349</v>
      </c>
      <c r="L87">
        <v>0.17771718305571835</v>
      </c>
      <c r="M87">
        <v>0.19849024005558089</v>
      </c>
      <c r="N87">
        <v>0.2203464850200007</v>
      </c>
      <c r="O87">
        <v>0.24302738180583</v>
      </c>
      <c r="P87">
        <v>0.26610145064293178</v>
      </c>
      <c r="Q87">
        <v>0.24345566880157141</v>
      </c>
      <c r="R87">
        <v>0.28108563615111348</v>
      </c>
      <c r="S87">
        <v>0.41567031236154062</v>
      </c>
      <c r="T87">
        <v>0.38174068376354475</v>
      </c>
      <c r="U87">
        <v>0.44962757999725939</v>
      </c>
      <c r="V87">
        <v>0.68824372056869687</v>
      </c>
      <c r="W87">
        <v>0.82862681739939659</v>
      </c>
      <c r="X87">
        <v>1.0080769379432311</v>
      </c>
      <c r="Y87">
        <v>0.9473383543021392</v>
      </c>
      <c r="Z87">
        <v>1.1738003673696575</v>
      </c>
      <c r="AA87">
        <v>1.4748227345293725</v>
      </c>
      <c r="AB87">
        <v>2.515903273179251</v>
      </c>
      <c r="AC87">
        <v>2.4454237994522696</v>
      </c>
      <c r="AD87">
        <v>3.2414783324445615</v>
      </c>
      <c r="AE87">
        <v>6.0349888528642142</v>
      </c>
    </row>
    <row r="88" spans="2:31" x14ac:dyDescent="0.25">
      <c r="B88">
        <v>4.1092881151378401E-2</v>
      </c>
      <c r="C88">
        <v>3.9961078557035068E-2</v>
      </c>
      <c r="D88">
        <v>3.6209735649336931E-2</v>
      </c>
      <c r="E88">
        <v>5.4342336083559775E-2</v>
      </c>
      <c r="F88">
        <v>6.2110924926631061E-2</v>
      </c>
      <c r="G88">
        <v>8.554568432381722E-2</v>
      </c>
      <c r="H88">
        <v>0.10718419343871585</v>
      </c>
      <c r="I88">
        <v>0.12291035173391412</v>
      </c>
      <c r="J88">
        <v>0.13989529421170291</v>
      </c>
      <c r="K88">
        <v>0.12706541124072349</v>
      </c>
      <c r="L88">
        <v>0.14247041425138196</v>
      </c>
      <c r="M88">
        <v>0.15875423289817245</v>
      </c>
      <c r="N88">
        <v>0.2203464850200007</v>
      </c>
      <c r="O88">
        <v>0.24302738180583</v>
      </c>
      <c r="P88">
        <v>0.26610145064293178</v>
      </c>
      <c r="Q88">
        <v>0.24345566880157141</v>
      </c>
      <c r="R88">
        <v>0.3566062738399447</v>
      </c>
      <c r="S88">
        <v>0.32648605258087404</v>
      </c>
      <c r="T88">
        <v>0.38174068376354475</v>
      </c>
      <c r="U88">
        <v>0.57702233286998017</v>
      </c>
      <c r="V88">
        <v>0.53389812055368457</v>
      </c>
      <c r="W88">
        <v>0.82862681739939659</v>
      </c>
      <c r="X88">
        <v>0.77413926328905269</v>
      </c>
      <c r="Y88">
        <v>1.2406804887227747</v>
      </c>
      <c r="Z88">
        <v>1.1738003673696575</v>
      </c>
      <c r="AA88">
        <v>1.9567213921253781</v>
      </c>
      <c r="AB88">
        <v>1.8823432711270764</v>
      </c>
      <c r="AC88">
        <v>3.295007270560403</v>
      </c>
      <c r="AD88">
        <v>3.2414783324445615</v>
      </c>
      <c r="AE88">
        <v>4.3963735164933766</v>
      </c>
    </row>
    <row r="89" spans="2:31" x14ac:dyDescent="0.25">
      <c r="B89">
        <v>4.1092881151378401E-2</v>
      </c>
      <c r="C89">
        <v>3.9961078557035068E-2</v>
      </c>
      <c r="D89">
        <v>3.6209735649336931E-2</v>
      </c>
      <c r="E89">
        <v>5.4342336083559775E-2</v>
      </c>
      <c r="F89">
        <v>7.3659957771653614E-2</v>
      </c>
      <c r="G89">
        <v>8.554568432381722E-2</v>
      </c>
      <c r="H89">
        <v>0.10718419343871585</v>
      </c>
      <c r="I89">
        <v>9.9102529324702343E-2</v>
      </c>
      <c r="J89">
        <v>0.1126028002093248</v>
      </c>
      <c r="K89">
        <v>0.12706541124072349</v>
      </c>
      <c r="L89">
        <v>0.14247041425138196</v>
      </c>
      <c r="M89">
        <v>0.15875423289817245</v>
      </c>
      <c r="N89">
        <v>0.2203464850200007</v>
      </c>
      <c r="O89">
        <v>0.19334514102766467</v>
      </c>
      <c r="P89">
        <v>0.26610145064293178</v>
      </c>
      <c r="Q89">
        <v>0.30785916536239527</v>
      </c>
      <c r="R89">
        <v>0.28108563615111348</v>
      </c>
      <c r="S89">
        <v>0.32648605258087404</v>
      </c>
      <c r="T89">
        <v>0.38174068376354475</v>
      </c>
      <c r="U89">
        <v>0.44962757999725939</v>
      </c>
      <c r="V89">
        <v>0.68824372056869687</v>
      </c>
      <c r="W89">
        <v>0.63968876611117176</v>
      </c>
      <c r="X89">
        <v>1.0080769379432311</v>
      </c>
      <c r="Y89">
        <v>0.9473383543021392</v>
      </c>
      <c r="Z89">
        <v>1.1738003673696575</v>
      </c>
      <c r="AA89">
        <v>1.9567213921253781</v>
      </c>
      <c r="AB89">
        <v>2.515903273179251</v>
      </c>
      <c r="AC89">
        <v>2.4454237994522696</v>
      </c>
      <c r="AD89">
        <v>4.4064850035636143</v>
      </c>
      <c r="AE89">
        <v>6.0349888528642142</v>
      </c>
    </row>
    <row r="90" spans="2:31" x14ac:dyDescent="0.25">
      <c r="B90">
        <v>4.1092881151378401E-2</v>
      </c>
      <c r="C90">
        <v>3.9961078557035068E-2</v>
      </c>
      <c r="D90">
        <v>3.6209735649336931E-2</v>
      </c>
      <c r="E90">
        <v>6.685193990710718E-2</v>
      </c>
      <c r="F90">
        <v>6.2110924926631061E-2</v>
      </c>
      <c r="G90">
        <v>8.554568432381722E-2</v>
      </c>
      <c r="H90">
        <v>8.6556534873131891E-2</v>
      </c>
      <c r="I90">
        <v>0.12291035173391412</v>
      </c>
      <c r="J90">
        <v>0.13989529421170291</v>
      </c>
      <c r="K90">
        <v>0.12706541124072349</v>
      </c>
      <c r="L90">
        <v>0.17771718305571835</v>
      </c>
      <c r="M90">
        <v>0.15875423289817245</v>
      </c>
      <c r="N90">
        <v>0.17578761866066206</v>
      </c>
      <c r="O90">
        <v>0.19334514102766467</v>
      </c>
      <c r="P90">
        <v>0.26610145064293178</v>
      </c>
      <c r="Q90">
        <v>0.24345566880157141</v>
      </c>
      <c r="R90">
        <v>0.28108563615111348</v>
      </c>
      <c r="S90">
        <v>0.32648605258087404</v>
      </c>
      <c r="T90">
        <v>0.38174068376354475</v>
      </c>
      <c r="U90">
        <v>0.57702233286998017</v>
      </c>
      <c r="V90">
        <v>0.53389812055368457</v>
      </c>
      <c r="W90">
        <v>0.63968876611117176</v>
      </c>
      <c r="X90">
        <v>1.0080769379432311</v>
      </c>
      <c r="Y90">
        <v>0.9473383543021392</v>
      </c>
      <c r="Z90">
        <v>1.5468419739050414</v>
      </c>
      <c r="AA90">
        <v>1.4748227345293725</v>
      </c>
      <c r="AB90">
        <v>1.8823432711270764</v>
      </c>
      <c r="AC90">
        <v>2.4454237994522696</v>
      </c>
      <c r="AD90">
        <v>4.4064850035636143</v>
      </c>
      <c r="AE90">
        <v>4.3963735164933766</v>
      </c>
    </row>
    <row r="91" spans="2:31" x14ac:dyDescent="0.25">
      <c r="B91">
        <v>4.1092881151378401E-2</v>
      </c>
      <c r="C91">
        <v>3.9961078557035068E-2</v>
      </c>
      <c r="D91">
        <v>3.6209735649336931E-2</v>
      </c>
      <c r="E91">
        <v>6.685193990710718E-2</v>
      </c>
      <c r="F91">
        <v>7.3659957771653614E-2</v>
      </c>
      <c r="G91">
        <v>7.1634372030326285E-2</v>
      </c>
      <c r="H91">
        <v>8.6556534873131891E-2</v>
      </c>
      <c r="I91">
        <v>0.12291035173391412</v>
      </c>
      <c r="J91">
        <v>0.13989529421170291</v>
      </c>
      <c r="K91">
        <v>0.15816613130306645</v>
      </c>
      <c r="L91">
        <v>0.17771718305571835</v>
      </c>
      <c r="M91">
        <v>0.15875423289817245</v>
      </c>
      <c r="N91">
        <v>0.2203464850200007</v>
      </c>
      <c r="O91">
        <v>0.19334514102766467</v>
      </c>
      <c r="P91">
        <v>0.21106387735954807</v>
      </c>
      <c r="Q91">
        <v>0.24345566880157141</v>
      </c>
      <c r="R91">
        <v>0.3566062738399447</v>
      </c>
      <c r="S91">
        <v>0.32648605258087404</v>
      </c>
      <c r="T91">
        <v>0.38174068376354475</v>
      </c>
      <c r="U91">
        <v>0.57702233286998017</v>
      </c>
      <c r="V91">
        <v>0.53389812055368457</v>
      </c>
      <c r="W91">
        <v>0.63968876611117176</v>
      </c>
      <c r="X91">
        <v>0.77413926328905269</v>
      </c>
      <c r="Y91">
        <v>0.9473383543021392</v>
      </c>
      <c r="Z91">
        <v>1.1738003673696575</v>
      </c>
      <c r="AA91">
        <v>1.9567213921253781</v>
      </c>
      <c r="AB91">
        <v>1.8823432711270764</v>
      </c>
      <c r="AC91">
        <v>2.4454237994522696</v>
      </c>
      <c r="AD91">
        <v>3.2414783324445615</v>
      </c>
      <c r="AE91">
        <v>6.0349888528642142</v>
      </c>
    </row>
    <row r="92" spans="2:31" x14ac:dyDescent="0.25">
      <c r="B92">
        <v>4.1092881151378401E-2</v>
      </c>
      <c r="C92">
        <v>3.9961078557035068E-2</v>
      </c>
      <c r="D92">
        <v>3.6209735649336931E-2</v>
      </c>
      <c r="E92">
        <v>6.685193990710718E-2</v>
      </c>
      <c r="F92">
        <v>7.3659957771653614E-2</v>
      </c>
      <c r="G92">
        <v>7.1634372030326285E-2</v>
      </c>
      <c r="H92">
        <v>8.6556534873131891E-2</v>
      </c>
      <c r="I92">
        <v>0.12291035173391412</v>
      </c>
      <c r="J92">
        <v>0.13989529421170291</v>
      </c>
      <c r="K92">
        <v>0.15816613130306645</v>
      </c>
      <c r="L92">
        <v>0.17771718305571835</v>
      </c>
      <c r="M92">
        <v>0.19849024005558089</v>
      </c>
      <c r="N92">
        <v>0.2203464850200007</v>
      </c>
      <c r="O92">
        <v>0.24302738180583</v>
      </c>
      <c r="P92">
        <v>0.21106387735954807</v>
      </c>
      <c r="Q92">
        <v>0.30785916536239527</v>
      </c>
      <c r="R92">
        <v>0.28108563615111348</v>
      </c>
      <c r="S92">
        <v>0.32648605258087404</v>
      </c>
      <c r="T92">
        <v>0.48787925390073811</v>
      </c>
      <c r="U92">
        <v>0.57702233286998017</v>
      </c>
      <c r="V92">
        <v>0.68824372056869687</v>
      </c>
      <c r="W92">
        <v>0.82862681739939659</v>
      </c>
      <c r="X92">
        <v>0.77413926328905269</v>
      </c>
      <c r="Y92">
        <v>1.2406804887227747</v>
      </c>
      <c r="Z92">
        <v>1.5468419739050414</v>
      </c>
      <c r="AA92">
        <v>1.9567213921253781</v>
      </c>
      <c r="AB92">
        <v>2.515903273179251</v>
      </c>
      <c r="AC92">
        <v>2.4454237994522696</v>
      </c>
      <c r="AD92">
        <v>3.2414783324445615</v>
      </c>
      <c r="AE92">
        <v>6.0349888528642142</v>
      </c>
    </row>
    <row r="93" spans="2:31" x14ac:dyDescent="0.25">
      <c r="B93">
        <v>4.1092881151378401E-2</v>
      </c>
      <c r="C93">
        <v>3.9961078557035068E-2</v>
      </c>
      <c r="D93">
        <v>3.6209735649336931E-2</v>
      </c>
      <c r="E93">
        <v>5.4342336083559775E-2</v>
      </c>
      <c r="F93">
        <v>6.2110924926631061E-2</v>
      </c>
      <c r="G93">
        <v>8.554568432381722E-2</v>
      </c>
      <c r="H93">
        <v>0.10718419343871585</v>
      </c>
      <c r="I93">
        <v>9.9102529324702343E-2</v>
      </c>
      <c r="J93">
        <v>0.13989529421170291</v>
      </c>
      <c r="K93">
        <v>0.12706541124072349</v>
      </c>
      <c r="L93">
        <v>0.17771718305571835</v>
      </c>
      <c r="M93">
        <v>0.19849024005558089</v>
      </c>
      <c r="N93">
        <v>0.17578761866066206</v>
      </c>
      <c r="O93">
        <v>0.24302738180583</v>
      </c>
      <c r="P93">
        <v>0.26610145064293178</v>
      </c>
      <c r="Q93">
        <v>0.24345566880157141</v>
      </c>
      <c r="R93">
        <v>0.3566062738399447</v>
      </c>
      <c r="S93">
        <v>0.41567031236154062</v>
      </c>
      <c r="T93">
        <v>0.38174068376354475</v>
      </c>
      <c r="U93">
        <v>0.57702233286998017</v>
      </c>
      <c r="V93">
        <v>0.53389812055368457</v>
      </c>
      <c r="W93">
        <v>0.82862681739939659</v>
      </c>
      <c r="X93">
        <v>0.77413926328905269</v>
      </c>
      <c r="Y93">
        <v>1.2406804887227747</v>
      </c>
      <c r="Z93">
        <v>1.1738003673696575</v>
      </c>
      <c r="AA93">
        <v>1.9567213921253781</v>
      </c>
      <c r="AB93">
        <v>1.8823432711270764</v>
      </c>
      <c r="AC93">
        <v>3.295007270560403</v>
      </c>
      <c r="AD93">
        <v>4.4064850035636143</v>
      </c>
      <c r="AE93">
        <v>6.0349888528642142</v>
      </c>
    </row>
    <row r="94" spans="2:31" x14ac:dyDescent="0.25">
      <c r="B94">
        <v>4.1092881151378401E-2</v>
      </c>
      <c r="C94">
        <v>3.9961078557035068E-2</v>
      </c>
      <c r="D94">
        <v>3.6209735649336931E-2</v>
      </c>
      <c r="E94">
        <v>5.4342336083559775E-2</v>
      </c>
      <c r="F94">
        <v>7.3659957771653614E-2</v>
      </c>
      <c r="G94">
        <v>8.554568432381722E-2</v>
      </c>
      <c r="H94">
        <v>0.10718419343871585</v>
      </c>
      <c r="I94">
        <v>0.12291035173391412</v>
      </c>
      <c r="J94">
        <v>0.13989529421170291</v>
      </c>
      <c r="K94">
        <v>0.15816613130306645</v>
      </c>
      <c r="L94">
        <v>0.14247041425138196</v>
      </c>
      <c r="M94">
        <v>0.15875423289817245</v>
      </c>
      <c r="N94">
        <v>0.2203464850200007</v>
      </c>
      <c r="O94">
        <v>0.24302738180583</v>
      </c>
      <c r="P94">
        <v>0.26610145064293178</v>
      </c>
      <c r="Q94">
        <v>0.30785916536239527</v>
      </c>
      <c r="R94">
        <v>0.28108563615111348</v>
      </c>
      <c r="S94">
        <v>0.32648605258087404</v>
      </c>
      <c r="T94">
        <v>0.38174068376354475</v>
      </c>
      <c r="U94">
        <v>0.57702233286998017</v>
      </c>
      <c r="V94">
        <v>0.53389812055368457</v>
      </c>
      <c r="W94">
        <v>0.63968876611117176</v>
      </c>
      <c r="X94">
        <v>1.0080769379432311</v>
      </c>
      <c r="Y94">
        <v>1.2406804887227747</v>
      </c>
      <c r="Z94">
        <v>1.1738003673696575</v>
      </c>
      <c r="AA94">
        <v>1.4748227345293725</v>
      </c>
      <c r="AB94">
        <v>1.8823432711270764</v>
      </c>
      <c r="AC94">
        <v>3.295007270560403</v>
      </c>
      <c r="AD94">
        <v>3.2414783324445615</v>
      </c>
      <c r="AE94">
        <v>6.0349888528642142</v>
      </c>
    </row>
    <row r="95" spans="2:31" x14ac:dyDescent="0.25">
      <c r="B95">
        <v>4.1092881151378401E-2</v>
      </c>
      <c r="C95">
        <v>5.0800487161557627E-2</v>
      </c>
      <c r="D95">
        <v>4.8139045782297891E-2</v>
      </c>
      <c r="E95">
        <v>6.685193990710718E-2</v>
      </c>
      <c r="F95">
        <v>7.3659957771653614E-2</v>
      </c>
      <c r="G95">
        <v>7.1634372030326285E-2</v>
      </c>
      <c r="H95">
        <v>8.6556534873131891E-2</v>
      </c>
      <c r="I95">
        <v>0.12291035173391412</v>
      </c>
      <c r="J95">
        <v>0.13989529421170291</v>
      </c>
      <c r="K95">
        <v>0.15816613130306645</v>
      </c>
      <c r="L95">
        <v>0.14247041425138196</v>
      </c>
      <c r="M95">
        <v>0.15875423289817245</v>
      </c>
      <c r="N95">
        <v>0.17578761866066206</v>
      </c>
      <c r="O95">
        <v>0.24302738180583</v>
      </c>
      <c r="P95">
        <v>0.21106387735954807</v>
      </c>
      <c r="Q95">
        <v>0.24345566880157141</v>
      </c>
      <c r="R95">
        <v>0.28108563615111348</v>
      </c>
      <c r="S95">
        <v>0.32648605258087404</v>
      </c>
      <c r="T95">
        <v>0.38174068376354475</v>
      </c>
      <c r="U95">
        <v>0.57702233286998017</v>
      </c>
      <c r="V95">
        <v>0.68824372056869687</v>
      </c>
      <c r="W95">
        <v>0.82862681739939659</v>
      </c>
      <c r="X95">
        <v>0.77413926328905269</v>
      </c>
      <c r="Y95">
        <v>1.2406804887227747</v>
      </c>
      <c r="Z95">
        <v>1.1738003673696575</v>
      </c>
      <c r="AA95">
        <v>1.4748227345293725</v>
      </c>
      <c r="AB95">
        <v>2.515903273179251</v>
      </c>
      <c r="AC95">
        <v>3.295007270560403</v>
      </c>
      <c r="AD95">
        <v>3.2414783324445615</v>
      </c>
      <c r="AE95">
        <v>4.3963735164933766</v>
      </c>
    </row>
    <row r="96" spans="2:31" x14ac:dyDescent="0.25">
      <c r="B96">
        <v>4.1092881151378401E-2</v>
      </c>
      <c r="C96">
        <v>3.9961078557035068E-2</v>
      </c>
      <c r="D96">
        <v>3.6209735649336931E-2</v>
      </c>
      <c r="E96">
        <v>5.4342336083559775E-2</v>
      </c>
      <c r="F96">
        <v>7.3659957771653614E-2</v>
      </c>
      <c r="G96">
        <v>8.554568432381722E-2</v>
      </c>
      <c r="H96">
        <v>8.6556534873131891E-2</v>
      </c>
      <c r="I96">
        <v>9.9102529324702343E-2</v>
      </c>
      <c r="J96">
        <v>0.13989529421170291</v>
      </c>
      <c r="K96">
        <v>0.12706541124072349</v>
      </c>
      <c r="L96">
        <v>0.14247041425138196</v>
      </c>
      <c r="M96">
        <v>0.19849024005558089</v>
      </c>
      <c r="N96">
        <v>0.17578761866066206</v>
      </c>
      <c r="O96">
        <v>0.19334514102766467</v>
      </c>
      <c r="P96">
        <v>0.21106387735954807</v>
      </c>
      <c r="Q96">
        <v>0.30785916536239527</v>
      </c>
      <c r="R96">
        <v>0.3566062738399447</v>
      </c>
      <c r="S96">
        <v>0.41567031236154062</v>
      </c>
      <c r="T96">
        <v>0.48787925390073811</v>
      </c>
      <c r="U96">
        <v>0.44962757999725939</v>
      </c>
      <c r="V96">
        <v>0.68824372056869687</v>
      </c>
      <c r="W96">
        <v>0.82862681739939659</v>
      </c>
      <c r="X96">
        <v>1.0080769379432311</v>
      </c>
      <c r="Y96">
        <v>0.9473383543021392</v>
      </c>
      <c r="Z96">
        <v>1.5468419739050414</v>
      </c>
      <c r="AA96">
        <v>1.9567213921253781</v>
      </c>
      <c r="AB96">
        <v>2.515903273179251</v>
      </c>
      <c r="AC96">
        <v>3.295007270560403</v>
      </c>
      <c r="AD96">
        <v>3.2414783324445615</v>
      </c>
      <c r="AE96">
        <v>6.0349888528642142</v>
      </c>
    </row>
    <row r="97" spans="2:31" x14ac:dyDescent="0.25">
      <c r="B97">
        <v>4.1092881151378401E-2</v>
      </c>
      <c r="C97">
        <v>5.0800487161557627E-2</v>
      </c>
      <c r="D97">
        <v>3.6209735649336931E-2</v>
      </c>
      <c r="E97">
        <v>6.685193990710718E-2</v>
      </c>
      <c r="F97">
        <v>6.2110924926631061E-2</v>
      </c>
      <c r="G97">
        <v>8.554568432381722E-2</v>
      </c>
      <c r="H97">
        <v>0.10718419343871585</v>
      </c>
      <c r="I97">
        <v>9.9102529324702343E-2</v>
      </c>
      <c r="J97">
        <v>0.1126028002093248</v>
      </c>
      <c r="K97">
        <v>0.15816613130306645</v>
      </c>
      <c r="L97">
        <v>0.14247041425138196</v>
      </c>
      <c r="M97">
        <v>0.15875423289817245</v>
      </c>
      <c r="N97">
        <v>0.17578761866066206</v>
      </c>
      <c r="O97">
        <v>0.19334514102766467</v>
      </c>
      <c r="P97">
        <v>0.26610145064293178</v>
      </c>
      <c r="Q97">
        <v>0.30785916536239527</v>
      </c>
      <c r="R97">
        <v>0.3566062738399447</v>
      </c>
      <c r="S97">
        <v>0.32648605258087404</v>
      </c>
      <c r="T97">
        <v>0.38174068376354475</v>
      </c>
      <c r="U97">
        <v>0.57702233286998017</v>
      </c>
      <c r="V97">
        <v>0.53389812055368457</v>
      </c>
      <c r="W97">
        <v>0.63968876611117176</v>
      </c>
      <c r="X97">
        <v>0.77413926328905269</v>
      </c>
      <c r="Y97">
        <v>0.9473383543021392</v>
      </c>
      <c r="Z97">
        <v>1.1738003673696575</v>
      </c>
      <c r="AA97">
        <v>1.9567213921253781</v>
      </c>
      <c r="AB97">
        <v>1.8823432711270764</v>
      </c>
      <c r="AC97">
        <v>2.4454237994522696</v>
      </c>
      <c r="AD97">
        <v>4.4064850035636143</v>
      </c>
      <c r="AE97">
        <v>6.0349888528642142</v>
      </c>
    </row>
    <row r="98" spans="2:31" x14ac:dyDescent="0.25">
      <c r="B98">
        <v>4.1092881151378401E-2</v>
      </c>
      <c r="C98">
        <v>3.9961078557035068E-2</v>
      </c>
      <c r="D98">
        <v>3.6209735649336931E-2</v>
      </c>
      <c r="E98">
        <v>5.4342336083559775E-2</v>
      </c>
      <c r="F98">
        <v>7.3659957771653614E-2</v>
      </c>
      <c r="G98">
        <v>7.1634372030326285E-2</v>
      </c>
      <c r="H98">
        <v>8.6556534873131891E-2</v>
      </c>
      <c r="I98">
        <v>0.12291035173391412</v>
      </c>
      <c r="J98">
        <v>0.13989529421170291</v>
      </c>
      <c r="K98">
        <v>0.12706541124072349</v>
      </c>
      <c r="L98">
        <v>0.14247041425138196</v>
      </c>
      <c r="M98">
        <v>0.15875423289817245</v>
      </c>
      <c r="N98">
        <v>0.2203464850200007</v>
      </c>
      <c r="O98">
        <v>0.24302738180583</v>
      </c>
      <c r="P98">
        <v>0.21106387735954807</v>
      </c>
      <c r="Q98">
        <v>0.30785916536239527</v>
      </c>
      <c r="R98">
        <v>0.28108563615111348</v>
      </c>
      <c r="S98">
        <v>0.32648605258087404</v>
      </c>
      <c r="T98">
        <v>0.38174068376354475</v>
      </c>
      <c r="U98">
        <v>0.57702233286998017</v>
      </c>
      <c r="V98">
        <v>0.68824372056869687</v>
      </c>
      <c r="W98">
        <v>0.63968876611117176</v>
      </c>
      <c r="X98">
        <v>1.0080769379432311</v>
      </c>
      <c r="Y98">
        <v>1.2406804887227747</v>
      </c>
      <c r="Z98">
        <v>1.1738003673696575</v>
      </c>
      <c r="AA98">
        <v>1.4748227345293725</v>
      </c>
      <c r="AB98">
        <v>2.515903273179251</v>
      </c>
      <c r="AC98">
        <v>3.295007270560403</v>
      </c>
      <c r="AD98">
        <v>3.2414783324445615</v>
      </c>
      <c r="AE98">
        <v>6.0349888528642142</v>
      </c>
    </row>
    <row r="99" spans="2:31" x14ac:dyDescent="0.25">
      <c r="B99">
        <v>4.1092881151378401E-2</v>
      </c>
      <c r="C99">
        <v>5.0800487161557627E-2</v>
      </c>
      <c r="D99">
        <v>4.8139045782297891E-2</v>
      </c>
      <c r="E99">
        <v>6.685193990710718E-2</v>
      </c>
      <c r="F99">
        <v>7.3659957771653614E-2</v>
      </c>
      <c r="G99">
        <v>7.1634372030326285E-2</v>
      </c>
      <c r="H99">
        <v>0.10718419343871585</v>
      </c>
      <c r="I99">
        <v>9.9102529324702343E-2</v>
      </c>
      <c r="J99">
        <v>0.13989529421170291</v>
      </c>
      <c r="K99">
        <v>0.15816613130306645</v>
      </c>
      <c r="L99">
        <v>0.17771718305571835</v>
      </c>
      <c r="M99">
        <v>0.19849024005558089</v>
      </c>
      <c r="N99">
        <v>0.17578761866066206</v>
      </c>
      <c r="O99">
        <v>0.24302738180583</v>
      </c>
      <c r="P99">
        <v>0.26610145064293178</v>
      </c>
      <c r="Q99">
        <v>0.30785916536239527</v>
      </c>
      <c r="R99">
        <v>0.28108563615111348</v>
      </c>
      <c r="S99">
        <v>0.41567031236154062</v>
      </c>
      <c r="T99">
        <v>0.48787925390073811</v>
      </c>
      <c r="U99">
        <v>0.57702233286998017</v>
      </c>
      <c r="V99">
        <v>0.68824372056869687</v>
      </c>
      <c r="W99">
        <v>0.63968876611117176</v>
      </c>
      <c r="X99">
        <v>0.77413926328905269</v>
      </c>
      <c r="Y99">
        <v>1.2406804887227747</v>
      </c>
      <c r="Z99">
        <v>1.5468419739050414</v>
      </c>
      <c r="AA99">
        <v>1.9567213921253781</v>
      </c>
      <c r="AB99">
        <v>1.8823432711270764</v>
      </c>
      <c r="AC99">
        <v>2.4454237994522696</v>
      </c>
      <c r="AD99">
        <v>3.2414783324445615</v>
      </c>
      <c r="AE99">
        <v>6.0349888528642142</v>
      </c>
    </row>
    <row r="100" spans="2:31" x14ac:dyDescent="0.25">
      <c r="B100">
        <v>4.1092881151378401E-2</v>
      </c>
      <c r="C100">
        <v>5.0800487161557627E-2</v>
      </c>
      <c r="D100">
        <v>3.6209735649336931E-2</v>
      </c>
      <c r="E100">
        <v>5.4342336083559775E-2</v>
      </c>
      <c r="F100">
        <v>6.2110924926631061E-2</v>
      </c>
      <c r="G100">
        <v>7.1634372030326285E-2</v>
      </c>
      <c r="H100">
        <v>0.10718419343871585</v>
      </c>
      <c r="I100">
        <v>0.12291035173391412</v>
      </c>
      <c r="J100">
        <v>0.1126028002093248</v>
      </c>
      <c r="K100">
        <v>0.15816613130306645</v>
      </c>
      <c r="L100">
        <v>0.17771718305571835</v>
      </c>
      <c r="M100">
        <v>0.19849024005558089</v>
      </c>
      <c r="N100">
        <v>0.17578761866066206</v>
      </c>
      <c r="O100">
        <v>0.24302738180583</v>
      </c>
      <c r="P100">
        <v>0.26610145064293178</v>
      </c>
      <c r="Q100">
        <v>0.24345566880157141</v>
      </c>
      <c r="R100">
        <v>0.3566062738399447</v>
      </c>
      <c r="S100">
        <v>0.41567031236154062</v>
      </c>
      <c r="T100">
        <v>0.38174068376354475</v>
      </c>
      <c r="U100">
        <v>0.44962757999725939</v>
      </c>
      <c r="V100">
        <v>0.53389812055368457</v>
      </c>
      <c r="W100">
        <v>0.63968876611117176</v>
      </c>
      <c r="X100">
        <v>0.77413926328905269</v>
      </c>
      <c r="Y100">
        <v>1.2406804887227747</v>
      </c>
      <c r="Z100">
        <v>1.1738003673696575</v>
      </c>
      <c r="AA100">
        <v>1.4748227345293725</v>
      </c>
      <c r="AB100">
        <v>2.515903273179251</v>
      </c>
      <c r="AC100">
        <v>3.295007270560403</v>
      </c>
      <c r="AD100">
        <v>4.4064850035636143</v>
      </c>
      <c r="AE100">
        <v>6.0349888528642142</v>
      </c>
    </row>
    <row r="101" spans="2:31" x14ac:dyDescent="0.25">
      <c r="B101">
        <v>4.1092881151378401E-2</v>
      </c>
      <c r="C101">
        <v>3.9961078557035068E-2</v>
      </c>
      <c r="D101">
        <v>3.6209735649336931E-2</v>
      </c>
      <c r="E101">
        <v>6.685193990710718E-2</v>
      </c>
      <c r="F101">
        <v>6.2110924926631061E-2</v>
      </c>
      <c r="G101">
        <v>7.1634372030326285E-2</v>
      </c>
      <c r="H101">
        <v>0.10718419343871585</v>
      </c>
      <c r="I101">
        <v>9.9102529324702343E-2</v>
      </c>
      <c r="J101">
        <v>0.1126028002093248</v>
      </c>
      <c r="K101">
        <v>0.15816613130306645</v>
      </c>
      <c r="L101">
        <v>0.14247041425138196</v>
      </c>
      <c r="M101">
        <v>0.15875423289817245</v>
      </c>
      <c r="N101">
        <v>0.17578761866066206</v>
      </c>
      <c r="O101">
        <v>0.19334514102766467</v>
      </c>
      <c r="P101">
        <v>0.26610145064293178</v>
      </c>
      <c r="Q101">
        <v>0.24345566880157141</v>
      </c>
      <c r="R101">
        <v>0.3566062738399447</v>
      </c>
      <c r="S101">
        <v>0.32648605258087404</v>
      </c>
      <c r="T101">
        <v>0.48787925390073811</v>
      </c>
      <c r="U101">
        <v>0.57702233286998017</v>
      </c>
      <c r="V101">
        <v>0.68824372056869687</v>
      </c>
      <c r="W101">
        <v>0.63968876611117176</v>
      </c>
      <c r="X101">
        <v>1.0080769379432311</v>
      </c>
      <c r="Y101">
        <v>1.2406804887227747</v>
      </c>
      <c r="Z101">
        <v>1.1738003673696575</v>
      </c>
      <c r="AA101">
        <v>1.4748227345293725</v>
      </c>
      <c r="AB101">
        <v>2.515903273179251</v>
      </c>
      <c r="AC101">
        <v>3.295007270560403</v>
      </c>
      <c r="AD101">
        <v>4.4064850035636143</v>
      </c>
      <c r="AE101">
        <v>6.0349888528642142</v>
      </c>
    </row>
    <row r="102" spans="2:31" x14ac:dyDescent="0.25">
      <c r="B102">
        <v>4.1092881151378401E-2</v>
      </c>
      <c r="C102">
        <v>3.9961078557035068E-2</v>
      </c>
      <c r="D102">
        <v>4.8139045782297891E-2</v>
      </c>
      <c r="E102">
        <v>6.685193990710718E-2</v>
      </c>
      <c r="F102">
        <v>7.3659957771653614E-2</v>
      </c>
      <c r="G102">
        <v>8.554568432381722E-2</v>
      </c>
      <c r="H102">
        <v>8.6556534873131891E-2</v>
      </c>
      <c r="I102">
        <v>0.12291035173391412</v>
      </c>
      <c r="J102">
        <v>0.13989529421170291</v>
      </c>
      <c r="K102">
        <v>0.12706541124072349</v>
      </c>
      <c r="L102">
        <v>0.17771718305571835</v>
      </c>
      <c r="M102">
        <v>0.19849024005558089</v>
      </c>
      <c r="N102">
        <v>0.17578761866066206</v>
      </c>
      <c r="O102">
        <v>0.19334514102766467</v>
      </c>
      <c r="P102">
        <v>0.21106387735954807</v>
      </c>
      <c r="Q102">
        <v>0.24345566880157141</v>
      </c>
      <c r="R102">
        <v>0.28108563615111348</v>
      </c>
      <c r="S102">
        <v>0.32648605258087404</v>
      </c>
      <c r="T102">
        <v>0.48787925390073811</v>
      </c>
      <c r="U102">
        <v>0.57702233286998017</v>
      </c>
      <c r="V102">
        <v>0.68824372056869687</v>
      </c>
      <c r="W102">
        <v>0.63968876611117176</v>
      </c>
      <c r="X102">
        <v>1.0080769379432311</v>
      </c>
      <c r="Y102">
        <v>1.2406804887227747</v>
      </c>
      <c r="Z102">
        <v>1.1738003673696575</v>
      </c>
      <c r="AA102">
        <v>1.9567213921253781</v>
      </c>
      <c r="AB102">
        <v>2.515903273179251</v>
      </c>
      <c r="AC102">
        <v>2.4454237994522696</v>
      </c>
      <c r="AD102">
        <v>4.4064850035636143</v>
      </c>
      <c r="AE102">
        <v>6.0349888528642142</v>
      </c>
    </row>
    <row r="103" spans="2:31" x14ac:dyDescent="0.25">
      <c r="B103">
        <v>4.1092881151378401E-2</v>
      </c>
      <c r="C103">
        <v>3.9961078557035068E-2</v>
      </c>
      <c r="D103">
        <v>4.8139045782297891E-2</v>
      </c>
      <c r="E103">
        <v>5.4342336083559775E-2</v>
      </c>
      <c r="F103">
        <v>7.3659957771653614E-2</v>
      </c>
      <c r="G103">
        <v>7.1634372030326285E-2</v>
      </c>
      <c r="H103">
        <v>0.10718419343871585</v>
      </c>
      <c r="I103">
        <v>9.9102529324702343E-2</v>
      </c>
      <c r="J103">
        <v>0.13989529421170291</v>
      </c>
      <c r="K103">
        <v>0.15816613130306645</v>
      </c>
      <c r="L103">
        <v>0.17771718305571835</v>
      </c>
      <c r="M103">
        <v>0.15875423289817245</v>
      </c>
      <c r="N103">
        <v>0.17578761866066206</v>
      </c>
      <c r="O103">
        <v>0.19334514102766467</v>
      </c>
      <c r="P103">
        <v>0.21106387735954807</v>
      </c>
      <c r="Q103">
        <v>0.24345566880157141</v>
      </c>
      <c r="R103">
        <v>0.3566062738399447</v>
      </c>
      <c r="S103">
        <v>0.32648605258087404</v>
      </c>
      <c r="T103">
        <v>0.48787925390073811</v>
      </c>
      <c r="U103">
        <v>0.57702233286998017</v>
      </c>
      <c r="V103">
        <v>0.68824372056869687</v>
      </c>
      <c r="W103">
        <v>0.82862681739939659</v>
      </c>
      <c r="X103">
        <v>0.77413926328905269</v>
      </c>
      <c r="Y103">
        <v>0.9473383543021392</v>
      </c>
      <c r="Z103">
        <v>1.1738003673696575</v>
      </c>
      <c r="AA103">
        <v>1.4748227345293725</v>
      </c>
      <c r="AB103">
        <v>1.8823432711270764</v>
      </c>
      <c r="AC103">
        <v>2.4454237994522696</v>
      </c>
      <c r="AD103">
        <v>4.4064850035636143</v>
      </c>
      <c r="AE103">
        <v>4.3963735164933766</v>
      </c>
    </row>
    <row r="104" spans="2:31" x14ac:dyDescent="0.25">
      <c r="B104">
        <v>4.1092881151378401E-2</v>
      </c>
      <c r="C104">
        <v>5.0800487161557627E-2</v>
      </c>
      <c r="D104">
        <v>3.6209735649336931E-2</v>
      </c>
      <c r="E104">
        <v>6.685193990710718E-2</v>
      </c>
      <c r="F104">
        <v>7.3659957771653614E-2</v>
      </c>
      <c r="G104">
        <v>8.554568432381722E-2</v>
      </c>
      <c r="H104">
        <v>0.10718419343871585</v>
      </c>
      <c r="I104">
        <v>0.12291035173391412</v>
      </c>
      <c r="J104">
        <v>0.1126028002093248</v>
      </c>
      <c r="K104">
        <v>0.12706541124072349</v>
      </c>
      <c r="L104">
        <v>0.14247041425138196</v>
      </c>
      <c r="M104">
        <v>0.19849024005558089</v>
      </c>
      <c r="N104">
        <v>0.2203464850200007</v>
      </c>
      <c r="O104">
        <v>0.24302738180583</v>
      </c>
      <c r="P104">
        <v>0.21106387735954807</v>
      </c>
      <c r="Q104">
        <v>0.30785916536239527</v>
      </c>
      <c r="R104">
        <v>0.3566062738399447</v>
      </c>
      <c r="S104">
        <v>0.41567031236154062</v>
      </c>
      <c r="T104">
        <v>0.38174068376354475</v>
      </c>
      <c r="U104">
        <v>0.57702233286998017</v>
      </c>
      <c r="V104">
        <v>0.68824372056869687</v>
      </c>
      <c r="W104">
        <v>0.82862681739939659</v>
      </c>
      <c r="X104">
        <v>0.77413926328905269</v>
      </c>
      <c r="Y104">
        <v>1.2406804887227747</v>
      </c>
      <c r="Z104">
        <v>1.1738003673696575</v>
      </c>
      <c r="AA104">
        <v>1.9567213921253781</v>
      </c>
      <c r="AB104">
        <v>2.515903273179251</v>
      </c>
      <c r="AC104">
        <v>3.295007270560403</v>
      </c>
      <c r="AD104">
        <v>4.4064850035636143</v>
      </c>
      <c r="AE104">
        <v>6.0349888528642142</v>
      </c>
    </row>
    <row r="105" spans="2:31" x14ac:dyDescent="0.25">
      <c r="B105">
        <v>4.1092881151378401E-2</v>
      </c>
      <c r="C105">
        <v>5.0800487161557627E-2</v>
      </c>
      <c r="D105">
        <v>4.8139045782297891E-2</v>
      </c>
      <c r="E105">
        <v>6.685193990710718E-2</v>
      </c>
      <c r="F105">
        <v>6.2110924926631061E-2</v>
      </c>
      <c r="G105">
        <v>7.1634372030326285E-2</v>
      </c>
      <c r="H105">
        <v>0.10718419343871585</v>
      </c>
      <c r="I105">
        <v>9.9102529324702343E-2</v>
      </c>
      <c r="J105">
        <v>0.13989529421170291</v>
      </c>
      <c r="K105">
        <v>0.15816613130306645</v>
      </c>
      <c r="L105">
        <v>0.14247041425138196</v>
      </c>
      <c r="M105">
        <v>0.19849024005558089</v>
      </c>
      <c r="N105">
        <v>0.17578761866066206</v>
      </c>
      <c r="O105">
        <v>0.19334514102766467</v>
      </c>
      <c r="P105">
        <v>0.21106387735954807</v>
      </c>
      <c r="Q105">
        <v>0.30785916536239527</v>
      </c>
      <c r="R105">
        <v>0.28108563615111348</v>
      </c>
      <c r="S105">
        <v>0.32648605258087404</v>
      </c>
      <c r="T105">
        <v>0.38174068376354475</v>
      </c>
      <c r="U105">
        <v>0.57702233286998017</v>
      </c>
      <c r="V105">
        <v>0.68824372056869687</v>
      </c>
      <c r="W105">
        <v>0.82862681739939659</v>
      </c>
      <c r="X105">
        <v>0.77413926328905269</v>
      </c>
      <c r="Y105">
        <v>0.9473383543021392</v>
      </c>
      <c r="Z105">
        <v>1.1738003673696575</v>
      </c>
      <c r="AA105">
        <v>1.9567213921253781</v>
      </c>
      <c r="AB105">
        <v>1.8823432711270764</v>
      </c>
      <c r="AC105">
        <v>3.295007270560403</v>
      </c>
      <c r="AD105">
        <v>3.2414783324445615</v>
      </c>
      <c r="AE105">
        <v>6.0349888528642142</v>
      </c>
    </row>
    <row r="106" spans="2:31" x14ac:dyDescent="0.25">
      <c r="B106">
        <v>4.1092881151378401E-2</v>
      </c>
      <c r="C106">
        <v>5.0800487161557627E-2</v>
      </c>
      <c r="D106">
        <v>3.6209735649336931E-2</v>
      </c>
      <c r="E106">
        <v>5.4342336083559775E-2</v>
      </c>
      <c r="F106">
        <v>7.3659957771653614E-2</v>
      </c>
      <c r="G106">
        <v>8.554568432381722E-2</v>
      </c>
      <c r="H106">
        <v>0.10718419343871585</v>
      </c>
      <c r="I106">
        <v>0.12291035173391412</v>
      </c>
      <c r="J106">
        <v>0.13989529421170291</v>
      </c>
      <c r="K106">
        <v>0.12706541124072349</v>
      </c>
      <c r="L106">
        <v>0.14247041425138196</v>
      </c>
      <c r="M106">
        <v>0.19849024005558089</v>
      </c>
      <c r="N106">
        <v>0.17578761866066206</v>
      </c>
      <c r="O106">
        <v>0.19334514102766467</v>
      </c>
      <c r="P106">
        <v>0.26610145064293178</v>
      </c>
      <c r="Q106">
        <v>0.24345566880157141</v>
      </c>
      <c r="R106">
        <v>0.28108563615111348</v>
      </c>
      <c r="S106">
        <v>0.32648605258087404</v>
      </c>
      <c r="T106">
        <v>0.38174068376354475</v>
      </c>
      <c r="U106">
        <v>0.44962757999725939</v>
      </c>
      <c r="V106">
        <v>0.68824372056869687</v>
      </c>
      <c r="W106">
        <v>0.63968876611117176</v>
      </c>
      <c r="X106">
        <v>1.0080769379432311</v>
      </c>
      <c r="Y106">
        <v>0.9473383543021392</v>
      </c>
      <c r="Z106">
        <v>1.5468419739050414</v>
      </c>
      <c r="AA106">
        <v>1.4748227345293725</v>
      </c>
      <c r="AB106">
        <v>1.8823432711270764</v>
      </c>
      <c r="AC106">
        <v>3.295007270560403</v>
      </c>
      <c r="AD106">
        <v>3.2414783324445615</v>
      </c>
      <c r="AE106">
        <v>6.0349888528642142</v>
      </c>
    </row>
    <row r="107" spans="2:31" x14ac:dyDescent="0.25">
      <c r="B107">
        <v>4.1092881151378401E-2</v>
      </c>
      <c r="C107">
        <v>3.9961078557035068E-2</v>
      </c>
      <c r="D107">
        <v>4.8139045782297891E-2</v>
      </c>
      <c r="E107">
        <v>6.685193990710718E-2</v>
      </c>
      <c r="F107">
        <v>7.3659957771653614E-2</v>
      </c>
      <c r="G107">
        <v>7.1634372030326285E-2</v>
      </c>
      <c r="H107">
        <v>8.6556534873131891E-2</v>
      </c>
      <c r="I107">
        <v>0.12291035173391412</v>
      </c>
      <c r="J107">
        <v>0.13989529421170291</v>
      </c>
      <c r="K107">
        <v>0.15816613130306645</v>
      </c>
      <c r="L107">
        <v>0.14247041425138196</v>
      </c>
      <c r="M107">
        <v>0.19849024005558089</v>
      </c>
      <c r="N107">
        <v>0.17578761866066206</v>
      </c>
      <c r="O107">
        <v>0.19334514102766467</v>
      </c>
      <c r="P107">
        <v>0.21106387735954807</v>
      </c>
      <c r="Q107">
        <v>0.24345566880157141</v>
      </c>
      <c r="R107">
        <v>0.3566062738399447</v>
      </c>
      <c r="S107">
        <v>0.32648605258087404</v>
      </c>
      <c r="T107">
        <v>0.48787925390073811</v>
      </c>
      <c r="U107">
        <v>0.57702233286998017</v>
      </c>
      <c r="V107">
        <v>0.68824372056869687</v>
      </c>
      <c r="W107">
        <v>0.63968876611117176</v>
      </c>
      <c r="X107">
        <v>1.0080769379432311</v>
      </c>
      <c r="Y107">
        <v>0.9473383543021392</v>
      </c>
      <c r="Z107">
        <v>1.1738003673696575</v>
      </c>
      <c r="AA107">
        <v>1.4748227345293725</v>
      </c>
      <c r="AB107">
        <v>1.8823432711270764</v>
      </c>
      <c r="AC107">
        <v>3.295007270560403</v>
      </c>
      <c r="AD107">
        <v>4.4064850035636143</v>
      </c>
      <c r="AE107">
        <v>4.3963735164933766</v>
      </c>
    </row>
    <row r="108" spans="2:31" x14ac:dyDescent="0.25">
      <c r="B108">
        <v>4.1092881151378401E-2</v>
      </c>
      <c r="C108">
        <v>3.9961078557035068E-2</v>
      </c>
      <c r="D108">
        <v>4.8139045782297891E-2</v>
      </c>
      <c r="E108">
        <v>6.685193990710718E-2</v>
      </c>
      <c r="F108">
        <v>6.2110924926631061E-2</v>
      </c>
      <c r="G108">
        <v>7.1634372030326285E-2</v>
      </c>
      <c r="H108">
        <v>0.10718419343871585</v>
      </c>
      <c r="I108">
        <v>9.9102529324702343E-2</v>
      </c>
      <c r="J108">
        <v>0.13989529421170291</v>
      </c>
      <c r="K108">
        <v>0.12706541124072349</v>
      </c>
      <c r="L108">
        <v>0.17771718305571835</v>
      </c>
      <c r="M108">
        <v>0.19849024005558089</v>
      </c>
      <c r="N108">
        <v>0.2203464850200007</v>
      </c>
      <c r="O108">
        <v>0.19334514102766467</v>
      </c>
      <c r="P108">
        <v>0.26610145064293178</v>
      </c>
      <c r="Q108">
        <v>0.24345566880157141</v>
      </c>
      <c r="R108">
        <v>0.3566062738399447</v>
      </c>
      <c r="S108">
        <v>0.41567031236154062</v>
      </c>
      <c r="T108">
        <v>0.48787925390073811</v>
      </c>
      <c r="U108">
        <v>0.57702233286998017</v>
      </c>
      <c r="V108">
        <v>0.68824372056869687</v>
      </c>
      <c r="W108">
        <v>0.82862681739939659</v>
      </c>
      <c r="X108">
        <v>0.77413926328905269</v>
      </c>
      <c r="Y108">
        <v>1.2406804887227747</v>
      </c>
      <c r="Z108">
        <v>1.5468419739050414</v>
      </c>
      <c r="AA108">
        <v>1.9567213921253781</v>
      </c>
      <c r="AB108">
        <v>2.515903273179251</v>
      </c>
      <c r="AC108">
        <v>2.4454237994522696</v>
      </c>
      <c r="AD108">
        <v>3.2414783324445615</v>
      </c>
      <c r="AE108">
        <v>6.0349888528642142</v>
      </c>
    </row>
    <row r="109" spans="2:31" x14ac:dyDescent="0.25">
      <c r="B109">
        <v>4.1092881151378401E-2</v>
      </c>
      <c r="C109">
        <v>5.0800487161557627E-2</v>
      </c>
      <c r="D109">
        <v>4.8139045782297891E-2</v>
      </c>
      <c r="E109">
        <v>5.4342336083559775E-2</v>
      </c>
      <c r="F109">
        <v>7.3659957771653614E-2</v>
      </c>
      <c r="G109">
        <v>7.1634372030326285E-2</v>
      </c>
      <c r="H109">
        <v>8.6556534873131891E-2</v>
      </c>
      <c r="I109">
        <v>9.9102529324702343E-2</v>
      </c>
      <c r="J109">
        <v>0.13989529421170291</v>
      </c>
      <c r="K109">
        <v>0.15816613130306645</v>
      </c>
      <c r="L109">
        <v>0.17771718305571835</v>
      </c>
      <c r="M109">
        <v>0.15875423289817245</v>
      </c>
      <c r="N109">
        <v>0.17578761866066206</v>
      </c>
      <c r="O109">
        <v>0.24302738180583</v>
      </c>
      <c r="P109">
        <v>0.21106387735954807</v>
      </c>
      <c r="Q109">
        <v>0.24345566880157141</v>
      </c>
      <c r="R109">
        <v>0.3566062738399447</v>
      </c>
      <c r="S109">
        <v>0.41567031236154062</v>
      </c>
      <c r="T109">
        <v>0.48787925390073811</v>
      </c>
      <c r="U109">
        <v>0.57702233286998017</v>
      </c>
      <c r="V109">
        <v>0.53389812055368457</v>
      </c>
      <c r="W109">
        <v>0.82862681739939659</v>
      </c>
      <c r="X109">
        <v>1.0080769379432311</v>
      </c>
      <c r="Y109">
        <v>1.2406804887227747</v>
      </c>
      <c r="Z109">
        <v>1.5468419739050414</v>
      </c>
      <c r="AA109">
        <v>1.4748227345293725</v>
      </c>
      <c r="AB109">
        <v>2.515903273179251</v>
      </c>
      <c r="AC109">
        <v>2.4454237994522696</v>
      </c>
      <c r="AD109">
        <v>4.4064850035636143</v>
      </c>
      <c r="AE109">
        <v>4.3963735164933766</v>
      </c>
    </row>
    <row r="110" spans="2:31" x14ac:dyDescent="0.25">
      <c r="B110">
        <v>4.1092881151378401E-2</v>
      </c>
      <c r="C110">
        <v>3.9961078557035068E-2</v>
      </c>
      <c r="D110">
        <v>4.8139045782297891E-2</v>
      </c>
      <c r="E110">
        <v>5.4342336083559775E-2</v>
      </c>
      <c r="F110">
        <v>6.2110924926631061E-2</v>
      </c>
      <c r="G110">
        <v>7.1634372030326285E-2</v>
      </c>
      <c r="H110">
        <v>8.6556534873131891E-2</v>
      </c>
      <c r="I110">
        <v>9.9102529324702343E-2</v>
      </c>
      <c r="J110">
        <v>0.1126028002093248</v>
      </c>
      <c r="K110">
        <v>0.15816613130306645</v>
      </c>
      <c r="L110">
        <v>0.17771718305571835</v>
      </c>
      <c r="M110">
        <v>0.15875423289817245</v>
      </c>
      <c r="N110">
        <v>0.2203464850200007</v>
      </c>
      <c r="O110">
        <v>0.19334514102766467</v>
      </c>
      <c r="P110">
        <v>0.26610145064293178</v>
      </c>
      <c r="Q110">
        <v>0.30785916536239527</v>
      </c>
      <c r="R110">
        <v>0.3566062738399447</v>
      </c>
      <c r="S110">
        <v>0.32648605258087404</v>
      </c>
      <c r="T110">
        <v>0.48787925390073811</v>
      </c>
      <c r="U110">
        <v>0.44962757999725939</v>
      </c>
      <c r="V110">
        <v>0.53389812055368457</v>
      </c>
      <c r="W110">
        <v>0.63968876611117176</v>
      </c>
      <c r="X110">
        <v>1.0080769379432311</v>
      </c>
      <c r="Y110">
        <v>1.2406804887227747</v>
      </c>
      <c r="Z110">
        <v>1.1738003673696575</v>
      </c>
      <c r="AA110">
        <v>1.9567213921253781</v>
      </c>
      <c r="AB110">
        <v>2.515903273179251</v>
      </c>
      <c r="AC110">
        <v>3.295007270560403</v>
      </c>
      <c r="AD110">
        <v>4.4064850035636143</v>
      </c>
      <c r="AE110">
        <v>4.3963735164933766</v>
      </c>
    </row>
    <row r="111" spans="2:31" x14ac:dyDescent="0.25">
      <c r="B111">
        <v>4.1092881151378401E-2</v>
      </c>
      <c r="C111">
        <v>5.0800487161557627E-2</v>
      </c>
      <c r="D111">
        <v>3.6209735649336931E-2</v>
      </c>
      <c r="E111">
        <v>6.685193990710718E-2</v>
      </c>
      <c r="F111">
        <v>7.3659957771653614E-2</v>
      </c>
      <c r="G111">
        <v>7.1634372030326285E-2</v>
      </c>
      <c r="H111">
        <v>8.6556534873131891E-2</v>
      </c>
      <c r="I111">
        <v>0.12291035173391412</v>
      </c>
      <c r="J111">
        <v>0.1126028002093248</v>
      </c>
      <c r="K111">
        <v>0.15816613130306645</v>
      </c>
      <c r="L111">
        <v>0.14247041425138196</v>
      </c>
      <c r="M111">
        <v>0.19849024005558089</v>
      </c>
      <c r="N111">
        <v>0.2203464850200007</v>
      </c>
      <c r="O111">
        <v>0.24302738180583</v>
      </c>
      <c r="P111">
        <v>0.26610145064293178</v>
      </c>
      <c r="Q111">
        <v>0.30785916536239527</v>
      </c>
      <c r="R111">
        <v>0.3566062738399447</v>
      </c>
      <c r="S111">
        <v>0.32648605258087404</v>
      </c>
      <c r="T111">
        <v>0.38174068376354475</v>
      </c>
      <c r="U111">
        <v>0.57702233286998017</v>
      </c>
      <c r="V111">
        <v>0.53389812055368457</v>
      </c>
      <c r="W111">
        <v>0.63968876611117176</v>
      </c>
      <c r="X111">
        <v>0.77413926328905269</v>
      </c>
      <c r="Y111">
        <v>0.9473383543021392</v>
      </c>
      <c r="Z111">
        <v>1.1738003673696575</v>
      </c>
      <c r="AA111">
        <v>1.4748227345293725</v>
      </c>
      <c r="AB111">
        <v>1.8823432711270764</v>
      </c>
      <c r="AC111">
        <v>2.4454237994522696</v>
      </c>
      <c r="AD111">
        <v>3.2414783324445615</v>
      </c>
      <c r="AE111">
        <v>4.3963735164933766</v>
      </c>
    </row>
    <row r="112" spans="2:31" x14ac:dyDescent="0.25">
      <c r="B112">
        <v>4.1092881151378401E-2</v>
      </c>
      <c r="C112">
        <v>5.0800487161557627E-2</v>
      </c>
      <c r="D112">
        <v>3.6209735649336931E-2</v>
      </c>
      <c r="E112">
        <v>5.4342336083559775E-2</v>
      </c>
      <c r="F112">
        <v>6.2110924926631061E-2</v>
      </c>
      <c r="G112">
        <v>8.554568432381722E-2</v>
      </c>
      <c r="H112">
        <v>8.6556534873131891E-2</v>
      </c>
      <c r="I112">
        <v>9.9102529324702343E-2</v>
      </c>
      <c r="J112">
        <v>0.1126028002093248</v>
      </c>
      <c r="K112">
        <v>0.15816613130306645</v>
      </c>
      <c r="L112">
        <v>0.14247041425138196</v>
      </c>
      <c r="M112">
        <v>0.19849024005558089</v>
      </c>
      <c r="N112">
        <v>0.2203464850200007</v>
      </c>
      <c r="O112">
        <v>0.19334514102766467</v>
      </c>
      <c r="P112">
        <v>0.21106387735954807</v>
      </c>
      <c r="Q112">
        <v>0.30785916536239527</v>
      </c>
      <c r="R112">
        <v>0.3566062738399447</v>
      </c>
      <c r="S112">
        <v>0.41567031236154062</v>
      </c>
      <c r="T112">
        <v>0.48787925390073811</v>
      </c>
      <c r="U112">
        <v>0.57702233286998017</v>
      </c>
      <c r="V112">
        <v>0.68824372056869687</v>
      </c>
      <c r="W112">
        <v>0.82862681739939659</v>
      </c>
      <c r="X112">
        <v>0.77413926328905269</v>
      </c>
      <c r="Y112">
        <v>1.2406804887227747</v>
      </c>
      <c r="Z112">
        <v>1.5468419739050414</v>
      </c>
      <c r="AA112">
        <v>1.4748227345293725</v>
      </c>
      <c r="AB112">
        <v>1.8823432711270764</v>
      </c>
      <c r="AC112">
        <v>2.4454237994522696</v>
      </c>
      <c r="AD112">
        <v>3.2414783324445615</v>
      </c>
      <c r="AE112">
        <v>6.0349888528642142</v>
      </c>
    </row>
    <row r="113" spans="2:31" x14ac:dyDescent="0.25">
      <c r="B113">
        <v>4.1092881151378401E-2</v>
      </c>
      <c r="C113">
        <v>5.0800487161557627E-2</v>
      </c>
      <c r="D113">
        <v>3.6209735649336931E-2</v>
      </c>
      <c r="E113">
        <v>6.685193990710718E-2</v>
      </c>
      <c r="F113">
        <v>7.3659957771653614E-2</v>
      </c>
      <c r="G113">
        <v>7.1634372030326285E-2</v>
      </c>
      <c r="H113">
        <v>8.6556534873131891E-2</v>
      </c>
      <c r="I113">
        <v>9.9102529324702343E-2</v>
      </c>
      <c r="J113">
        <v>0.1126028002093248</v>
      </c>
      <c r="K113">
        <v>0.15816613130306645</v>
      </c>
      <c r="L113">
        <v>0.14247041425138196</v>
      </c>
      <c r="M113">
        <v>0.19849024005558089</v>
      </c>
      <c r="N113">
        <v>0.17578761866066206</v>
      </c>
      <c r="O113">
        <v>0.24302738180583</v>
      </c>
      <c r="P113">
        <v>0.21106387735954807</v>
      </c>
      <c r="Q113">
        <v>0.24345566880157141</v>
      </c>
      <c r="R113">
        <v>0.28108563615111348</v>
      </c>
      <c r="S113">
        <v>0.41567031236154062</v>
      </c>
      <c r="T113">
        <v>0.38174068376354475</v>
      </c>
      <c r="U113">
        <v>0.44962757999725939</v>
      </c>
      <c r="V113">
        <v>0.53389812055368457</v>
      </c>
      <c r="W113">
        <v>0.82862681739939659</v>
      </c>
      <c r="X113">
        <v>1.0080769379432311</v>
      </c>
      <c r="Y113">
        <v>0.9473383543021392</v>
      </c>
      <c r="Z113">
        <v>1.1738003673696575</v>
      </c>
      <c r="AA113">
        <v>1.9567213921253781</v>
      </c>
      <c r="AB113">
        <v>2.515903273179251</v>
      </c>
      <c r="AC113">
        <v>3.295007270560403</v>
      </c>
      <c r="AD113">
        <v>3.2414783324445615</v>
      </c>
      <c r="AE113">
        <v>6.0349888528642142</v>
      </c>
    </row>
    <row r="114" spans="2:31" x14ac:dyDescent="0.25">
      <c r="B114">
        <v>4.1092881151378401E-2</v>
      </c>
      <c r="C114">
        <v>3.9961078557035068E-2</v>
      </c>
      <c r="D114">
        <v>3.6209735649336931E-2</v>
      </c>
      <c r="E114">
        <v>5.4342336083559775E-2</v>
      </c>
      <c r="F114">
        <v>6.2110924926631061E-2</v>
      </c>
      <c r="G114">
        <v>7.1634372030326285E-2</v>
      </c>
      <c r="H114">
        <v>8.6556534873131891E-2</v>
      </c>
      <c r="I114">
        <v>0.12291035173391412</v>
      </c>
      <c r="J114">
        <v>0.13989529421170291</v>
      </c>
      <c r="K114">
        <v>0.12706541124072349</v>
      </c>
      <c r="L114">
        <v>0.17771718305571835</v>
      </c>
      <c r="M114">
        <v>0.15875423289817245</v>
      </c>
      <c r="N114">
        <v>0.17578761866066206</v>
      </c>
      <c r="O114">
        <v>0.24302738180583</v>
      </c>
      <c r="P114">
        <v>0.26610145064293178</v>
      </c>
      <c r="Q114">
        <v>0.24345566880157141</v>
      </c>
      <c r="R114">
        <v>0.28108563615111348</v>
      </c>
      <c r="S114">
        <v>0.32648605258087404</v>
      </c>
      <c r="T114">
        <v>0.38174068376354475</v>
      </c>
      <c r="U114">
        <v>0.44962757999725939</v>
      </c>
      <c r="V114">
        <v>0.53389812055368457</v>
      </c>
      <c r="W114">
        <v>0.63968876611117176</v>
      </c>
      <c r="X114">
        <v>0.77413926328905269</v>
      </c>
      <c r="Y114">
        <v>1.2406804887227747</v>
      </c>
      <c r="Z114">
        <v>1.5468419739050414</v>
      </c>
      <c r="AA114">
        <v>1.9567213921253781</v>
      </c>
      <c r="AB114">
        <v>2.515903273179251</v>
      </c>
      <c r="AC114">
        <v>2.4454237994522696</v>
      </c>
      <c r="AD114">
        <v>3.2414783324445615</v>
      </c>
      <c r="AE114">
        <v>4.3963735164933766</v>
      </c>
    </row>
    <row r="115" spans="2:31" x14ac:dyDescent="0.25">
      <c r="B115">
        <v>4.1092881151378401E-2</v>
      </c>
      <c r="C115">
        <v>3.9961078557035068E-2</v>
      </c>
      <c r="D115">
        <v>3.6209735649336931E-2</v>
      </c>
      <c r="E115">
        <v>5.4342336083559775E-2</v>
      </c>
      <c r="F115">
        <v>6.2110924926631061E-2</v>
      </c>
      <c r="G115">
        <v>7.1634372030326285E-2</v>
      </c>
      <c r="H115">
        <v>0.10718419343871585</v>
      </c>
      <c r="I115">
        <v>0.12291035173391412</v>
      </c>
      <c r="J115">
        <v>0.1126028002093248</v>
      </c>
      <c r="K115">
        <v>0.12706541124072349</v>
      </c>
      <c r="L115">
        <v>0.14247041425138196</v>
      </c>
      <c r="M115">
        <v>0.15875423289817245</v>
      </c>
      <c r="N115">
        <v>0.17578761866066206</v>
      </c>
      <c r="O115">
        <v>0.24302738180583</v>
      </c>
      <c r="P115">
        <v>0.26610145064293178</v>
      </c>
      <c r="Q115">
        <v>0.24345566880157141</v>
      </c>
      <c r="R115">
        <v>0.28108563615111348</v>
      </c>
      <c r="S115">
        <v>0.41567031236154062</v>
      </c>
      <c r="T115">
        <v>0.48787925390073811</v>
      </c>
      <c r="U115">
        <v>0.57702233286998017</v>
      </c>
      <c r="V115">
        <v>0.68824372056869687</v>
      </c>
      <c r="W115">
        <v>0.63968876611117176</v>
      </c>
      <c r="X115">
        <v>0.77413926328905269</v>
      </c>
      <c r="Y115">
        <v>0.9473383543021392</v>
      </c>
      <c r="Z115">
        <v>1.5468419739050414</v>
      </c>
      <c r="AA115">
        <v>1.9567213921253781</v>
      </c>
      <c r="AB115">
        <v>2.515903273179251</v>
      </c>
      <c r="AC115">
        <v>3.295007270560403</v>
      </c>
      <c r="AD115">
        <v>4.4064850035636143</v>
      </c>
      <c r="AE115">
        <v>6.0349888528642142</v>
      </c>
    </row>
    <row r="116" spans="2:31" x14ac:dyDescent="0.25">
      <c r="B116">
        <v>4.1092881151378401E-2</v>
      </c>
      <c r="C116">
        <v>3.9961078557035068E-2</v>
      </c>
      <c r="D116">
        <v>3.6209735649336931E-2</v>
      </c>
      <c r="E116">
        <v>5.4342336083559775E-2</v>
      </c>
      <c r="F116">
        <v>6.2110924926631061E-2</v>
      </c>
      <c r="G116">
        <v>7.1634372030326285E-2</v>
      </c>
      <c r="H116">
        <v>8.6556534873131891E-2</v>
      </c>
      <c r="I116">
        <v>0.12291035173391412</v>
      </c>
      <c r="J116">
        <v>0.13989529421170291</v>
      </c>
      <c r="K116">
        <v>0.15816613130306645</v>
      </c>
      <c r="L116">
        <v>0.17771718305571835</v>
      </c>
      <c r="M116">
        <v>0.15875423289817245</v>
      </c>
      <c r="N116">
        <v>0.17578761866066206</v>
      </c>
      <c r="O116">
        <v>0.24302738180583</v>
      </c>
      <c r="P116">
        <v>0.26610145064293178</v>
      </c>
      <c r="Q116">
        <v>0.30785916536239527</v>
      </c>
      <c r="R116">
        <v>0.28108563615111348</v>
      </c>
      <c r="S116">
        <v>0.32648605258087404</v>
      </c>
      <c r="T116">
        <v>0.38174068376354475</v>
      </c>
      <c r="U116">
        <v>0.44962757999725939</v>
      </c>
      <c r="V116">
        <v>0.53389812055368457</v>
      </c>
      <c r="W116">
        <v>0.63968876611117176</v>
      </c>
      <c r="X116">
        <v>0.77413926328905269</v>
      </c>
      <c r="Y116">
        <v>0.9473383543021392</v>
      </c>
      <c r="Z116">
        <v>1.5468419739050414</v>
      </c>
      <c r="AA116">
        <v>1.9567213921253781</v>
      </c>
      <c r="AB116">
        <v>2.515903273179251</v>
      </c>
      <c r="AC116">
        <v>2.4454237994522696</v>
      </c>
      <c r="AD116">
        <v>3.2414783324445615</v>
      </c>
      <c r="AE116">
        <v>6.0349888528642142</v>
      </c>
    </row>
    <row r="117" spans="2:31" x14ac:dyDescent="0.25">
      <c r="B117">
        <v>4.1092881151378401E-2</v>
      </c>
      <c r="C117">
        <v>5.0800487161557627E-2</v>
      </c>
      <c r="D117">
        <v>4.8139045782297891E-2</v>
      </c>
      <c r="E117">
        <v>5.4342336083559775E-2</v>
      </c>
      <c r="F117">
        <v>7.3659957771653614E-2</v>
      </c>
      <c r="G117">
        <v>7.1634372030326285E-2</v>
      </c>
      <c r="H117">
        <v>0.10718419343871585</v>
      </c>
      <c r="I117">
        <v>9.9102529324702343E-2</v>
      </c>
      <c r="J117">
        <v>0.1126028002093248</v>
      </c>
      <c r="K117">
        <v>0.12706541124072349</v>
      </c>
      <c r="L117">
        <v>0.14247041425138196</v>
      </c>
      <c r="M117">
        <v>0.19849024005558089</v>
      </c>
      <c r="N117">
        <v>0.2203464850200007</v>
      </c>
      <c r="O117">
        <v>0.24302738180583</v>
      </c>
      <c r="P117">
        <v>0.26610145064293178</v>
      </c>
      <c r="Q117">
        <v>0.30785916536239527</v>
      </c>
      <c r="R117">
        <v>0.28108563615111348</v>
      </c>
      <c r="S117">
        <v>0.32648605258087404</v>
      </c>
      <c r="T117">
        <v>0.48787925390073811</v>
      </c>
      <c r="U117">
        <v>0.44962757999725939</v>
      </c>
      <c r="V117">
        <v>0.53389812055368457</v>
      </c>
      <c r="W117">
        <v>0.82862681739939659</v>
      </c>
      <c r="X117">
        <v>0.77413926328905269</v>
      </c>
      <c r="Y117">
        <v>0.9473383543021392</v>
      </c>
      <c r="Z117">
        <v>1.1738003673696575</v>
      </c>
      <c r="AA117">
        <v>1.4748227345293725</v>
      </c>
      <c r="AB117">
        <v>1.8823432711270764</v>
      </c>
      <c r="AC117">
        <v>3.295007270560403</v>
      </c>
      <c r="AD117">
        <v>3.2414783324445615</v>
      </c>
      <c r="AE117">
        <v>6.0349888528642142</v>
      </c>
    </row>
    <row r="118" spans="2:31" x14ac:dyDescent="0.25">
      <c r="B118">
        <v>4.1092881151378401E-2</v>
      </c>
      <c r="C118">
        <v>3.9961078557035068E-2</v>
      </c>
      <c r="D118">
        <v>3.6209735649336931E-2</v>
      </c>
      <c r="E118">
        <v>5.4342336083559775E-2</v>
      </c>
      <c r="F118">
        <v>7.3659957771653614E-2</v>
      </c>
      <c r="G118">
        <v>7.1634372030326285E-2</v>
      </c>
      <c r="H118">
        <v>8.6556534873131891E-2</v>
      </c>
      <c r="I118">
        <v>0.12291035173391412</v>
      </c>
      <c r="J118">
        <v>0.13989529421170291</v>
      </c>
      <c r="K118">
        <v>0.15816613130306645</v>
      </c>
      <c r="L118">
        <v>0.17771718305571835</v>
      </c>
      <c r="M118">
        <v>0.15875423289817245</v>
      </c>
      <c r="N118">
        <v>0.17578761866066206</v>
      </c>
      <c r="O118">
        <v>0.24302738180583</v>
      </c>
      <c r="P118">
        <v>0.26610145064293178</v>
      </c>
      <c r="Q118">
        <v>0.24345566880157141</v>
      </c>
      <c r="R118">
        <v>0.3566062738399447</v>
      </c>
      <c r="S118">
        <v>0.32648605258087404</v>
      </c>
      <c r="T118">
        <v>0.48787925390073811</v>
      </c>
      <c r="U118">
        <v>0.44962757999725939</v>
      </c>
      <c r="V118">
        <v>0.68824372056869687</v>
      </c>
      <c r="W118">
        <v>0.82862681739939659</v>
      </c>
      <c r="X118">
        <v>0.77413926328905269</v>
      </c>
      <c r="Y118">
        <v>1.2406804887227747</v>
      </c>
      <c r="Z118">
        <v>1.1738003673696575</v>
      </c>
      <c r="AA118">
        <v>1.9567213921253781</v>
      </c>
      <c r="AB118">
        <v>2.515903273179251</v>
      </c>
      <c r="AC118">
        <v>2.4454237994522696</v>
      </c>
      <c r="AD118">
        <v>4.4064850035636143</v>
      </c>
      <c r="AE118">
        <v>4.3963735164933766</v>
      </c>
    </row>
    <row r="119" spans="2:31" x14ac:dyDescent="0.25">
      <c r="B119">
        <v>4.1092881151378401E-2</v>
      </c>
      <c r="C119">
        <v>3.9961078557035068E-2</v>
      </c>
      <c r="D119">
        <v>3.6209735649336931E-2</v>
      </c>
      <c r="E119">
        <v>5.4342336083559775E-2</v>
      </c>
      <c r="F119">
        <v>7.3659957771653614E-2</v>
      </c>
      <c r="G119">
        <v>8.554568432381722E-2</v>
      </c>
      <c r="H119">
        <v>0.10718419343871585</v>
      </c>
      <c r="I119">
        <v>0.12291035173391412</v>
      </c>
      <c r="J119">
        <v>0.1126028002093248</v>
      </c>
      <c r="K119">
        <v>0.15816613130306645</v>
      </c>
      <c r="L119">
        <v>0.14247041425138196</v>
      </c>
      <c r="M119">
        <v>0.15875423289817245</v>
      </c>
      <c r="N119">
        <v>0.17578761866066206</v>
      </c>
      <c r="O119">
        <v>0.19334514102766467</v>
      </c>
      <c r="P119">
        <v>0.21106387735954807</v>
      </c>
      <c r="Q119">
        <v>0.24345566880157141</v>
      </c>
      <c r="R119">
        <v>0.3566062738399447</v>
      </c>
      <c r="S119">
        <v>0.32648605258087404</v>
      </c>
      <c r="T119">
        <v>0.38174068376354475</v>
      </c>
      <c r="U119">
        <v>0.44962757999725939</v>
      </c>
      <c r="V119">
        <v>0.53389812055368457</v>
      </c>
      <c r="W119">
        <v>0.82862681739939659</v>
      </c>
      <c r="X119">
        <v>1.0080769379432311</v>
      </c>
      <c r="Y119">
        <v>1.2406804887227747</v>
      </c>
      <c r="Z119">
        <v>1.5468419739050414</v>
      </c>
      <c r="AA119">
        <v>1.4748227345293725</v>
      </c>
      <c r="AB119">
        <v>1.8823432711270764</v>
      </c>
      <c r="AC119">
        <v>2.4454237994522696</v>
      </c>
      <c r="AD119">
        <v>4.4064850035636143</v>
      </c>
      <c r="AE119">
        <v>6.0349888528642142</v>
      </c>
    </row>
    <row r="120" spans="2:31" x14ac:dyDescent="0.25">
      <c r="B120">
        <v>4.1092881151378401E-2</v>
      </c>
      <c r="C120">
        <v>3.9961078557035068E-2</v>
      </c>
      <c r="D120">
        <v>4.8139045782297891E-2</v>
      </c>
      <c r="E120">
        <v>5.4342336083559775E-2</v>
      </c>
      <c r="F120">
        <v>7.3659957771653614E-2</v>
      </c>
      <c r="G120">
        <v>7.1634372030326285E-2</v>
      </c>
      <c r="H120">
        <v>8.6556534873131891E-2</v>
      </c>
      <c r="I120">
        <v>0.12291035173391412</v>
      </c>
      <c r="J120">
        <v>0.13989529421170291</v>
      </c>
      <c r="K120">
        <v>0.15816613130306645</v>
      </c>
      <c r="L120">
        <v>0.17771718305571835</v>
      </c>
      <c r="M120">
        <v>0.19849024005558089</v>
      </c>
      <c r="N120">
        <v>0.17578761866066206</v>
      </c>
      <c r="O120">
        <v>0.19334514102766467</v>
      </c>
      <c r="P120">
        <v>0.21106387735954807</v>
      </c>
      <c r="Q120">
        <v>0.30785916536239527</v>
      </c>
      <c r="R120">
        <v>0.28108563615111348</v>
      </c>
      <c r="S120">
        <v>0.32648605258087404</v>
      </c>
      <c r="T120">
        <v>0.48787925390073811</v>
      </c>
      <c r="U120">
        <v>0.44962757999725939</v>
      </c>
      <c r="V120">
        <v>0.53389812055368457</v>
      </c>
      <c r="W120">
        <v>0.82862681739939659</v>
      </c>
      <c r="X120">
        <v>0.77413926328905269</v>
      </c>
      <c r="Y120">
        <v>0.9473383543021392</v>
      </c>
      <c r="Z120">
        <v>1.5468419739050414</v>
      </c>
      <c r="AA120">
        <v>1.4748227345293725</v>
      </c>
      <c r="AB120">
        <v>1.8823432711270764</v>
      </c>
      <c r="AC120">
        <v>2.4454237994522696</v>
      </c>
      <c r="AD120">
        <v>4.4064850035636143</v>
      </c>
      <c r="AE120">
        <v>4.3963735164933766</v>
      </c>
    </row>
    <row r="121" spans="2:31" x14ac:dyDescent="0.25">
      <c r="B121">
        <v>4.1092881151378401E-2</v>
      </c>
      <c r="C121">
        <v>3.9961078557035068E-2</v>
      </c>
      <c r="D121">
        <v>3.6209735649336931E-2</v>
      </c>
      <c r="E121">
        <v>6.685193990710718E-2</v>
      </c>
      <c r="F121">
        <v>7.3659957771653614E-2</v>
      </c>
      <c r="G121">
        <v>8.554568432381722E-2</v>
      </c>
      <c r="H121">
        <v>0.10718419343871585</v>
      </c>
      <c r="I121">
        <v>9.9102529324702343E-2</v>
      </c>
      <c r="J121">
        <v>0.13989529421170291</v>
      </c>
      <c r="K121">
        <v>0.12706541124072349</v>
      </c>
      <c r="L121">
        <v>0.14247041425138196</v>
      </c>
      <c r="M121">
        <v>0.19849024005558089</v>
      </c>
      <c r="N121">
        <v>0.17578761866066206</v>
      </c>
      <c r="O121">
        <v>0.19334514102766467</v>
      </c>
      <c r="P121">
        <v>0.21106387735954807</v>
      </c>
      <c r="Q121">
        <v>0.30785916536239527</v>
      </c>
      <c r="R121">
        <v>0.28108563615111348</v>
      </c>
      <c r="S121">
        <v>0.41567031236154062</v>
      </c>
      <c r="T121">
        <v>0.38174068376354475</v>
      </c>
      <c r="U121">
        <v>0.44962757999725939</v>
      </c>
      <c r="V121">
        <v>0.68824372056869687</v>
      </c>
      <c r="W121">
        <v>0.82862681739939659</v>
      </c>
      <c r="X121">
        <v>0.77413926328905269</v>
      </c>
      <c r="Y121">
        <v>0.9473383543021392</v>
      </c>
      <c r="Z121">
        <v>1.5468419739050414</v>
      </c>
      <c r="AA121">
        <v>1.9567213921253781</v>
      </c>
      <c r="AB121">
        <v>2.515903273179251</v>
      </c>
      <c r="AC121">
        <v>2.4454237994522696</v>
      </c>
      <c r="AD121">
        <v>4.4064850035636143</v>
      </c>
      <c r="AE121">
        <v>6.0349888528642142</v>
      </c>
    </row>
    <row r="122" spans="2:31" x14ac:dyDescent="0.25">
      <c r="B122">
        <v>4.1092881151378401E-2</v>
      </c>
      <c r="C122">
        <v>3.9961078557035068E-2</v>
      </c>
      <c r="D122">
        <v>3.6209735649336931E-2</v>
      </c>
      <c r="E122">
        <v>6.685193990710718E-2</v>
      </c>
      <c r="F122">
        <v>7.3659957771653614E-2</v>
      </c>
      <c r="G122">
        <v>8.554568432381722E-2</v>
      </c>
      <c r="H122">
        <v>0.10718419343871585</v>
      </c>
      <c r="I122">
        <v>9.9102529324702343E-2</v>
      </c>
      <c r="J122">
        <v>0.1126028002093248</v>
      </c>
      <c r="K122">
        <v>0.15816613130306645</v>
      </c>
      <c r="L122">
        <v>0.14247041425138196</v>
      </c>
      <c r="M122">
        <v>0.19849024005558089</v>
      </c>
      <c r="N122">
        <v>0.17578761866066206</v>
      </c>
      <c r="O122">
        <v>0.24302738180583</v>
      </c>
      <c r="P122">
        <v>0.26610145064293178</v>
      </c>
      <c r="Q122">
        <v>0.30785916536239527</v>
      </c>
      <c r="R122">
        <v>0.28108563615111348</v>
      </c>
      <c r="S122">
        <v>0.41567031236154062</v>
      </c>
      <c r="T122">
        <v>0.48787925390073811</v>
      </c>
      <c r="U122">
        <v>0.57702233286998017</v>
      </c>
      <c r="V122">
        <v>0.53389812055368457</v>
      </c>
      <c r="W122">
        <v>0.63968876611117176</v>
      </c>
      <c r="X122">
        <v>0.77413926328905269</v>
      </c>
      <c r="Y122">
        <v>0.9473383543021392</v>
      </c>
      <c r="Z122">
        <v>1.1738003673696575</v>
      </c>
      <c r="AA122">
        <v>1.9567213921253781</v>
      </c>
      <c r="AB122">
        <v>1.8823432711270764</v>
      </c>
      <c r="AC122">
        <v>2.4454237994522696</v>
      </c>
      <c r="AD122">
        <v>4.4064850035636143</v>
      </c>
      <c r="AE122">
        <v>4.3963735164933766</v>
      </c>
    </row>
    <row r="123" spans="2:31" x14ac:dyDescent="0.25">
      <c r="B123">
        <v>4.1092881151378401E-2</v>
      </c>
      <c r="C123">
        <v>3.9961078557035068E-2</v>
      </c>
      <c r="D123">
        <v>3.6209735649336931E-2</v>
      </c>
      <c r="E123">
        <v>5.4342336083559775E-2</v>
      </c>
      <c r="F123">
        <v>6.2110924926631061E-2</v>
      </c>
      <c r="G123">
        <v>7.1634372030326285E-2</v>
      </c>
      <c r="H123">
        <v>0.10718419343871585</v>
      </c>
      <c r="I123">
        <v>9.9102529324702343E-2</v>
      </c>
      <c r="J123">
        <v>0.13989529421170291</v>
      </c>
      <c r="K123">
        <v>0.12706541124072349</v>
      </c>
      <c r="L123">
        <v>0.14247041425138196</v>
      </c>
      <c r="M123">
        <v>0.19849024005558089</v>
      </c>
      <c r="N123">
        <v>0.17578761866066206</v>
      </c>
      <c r="O123">
        <v>0.19334514102766467</v>
      </c>
      <c r="P123">
        <v>0.21106387735954807</v>
      </c>
      <c r="Q123">
        <v>0.24345566880157141</v>
      </c>
      <c r="R123">
        <v>0.28108563615111348</v>
      </c>
      <c r="S123">
        <v>0.41567031236154062</v>
      </c>
      <c r="T123">
        <v>0.48787925390073811</v>
      </c>
      <c r="U123">
        <v>0.44962757999725939</v>
      </c>
      <c r="V123">
        <v>0.53389812055368457</v>
      </c>
      <c r="W123">
        <v>0.82862681739939659</v>
      </c>
      <c r="X123">
        <v>0.77413926328905269</v>
      </c>
      <c r="Y123">
        <v>0.9473383543021392</v>
      </c>
      <c r="Z123">
        <v>1.5468419739050414</v>
      </c>
      <c r="AA123">
        <v>1.4748227345293725</v>
      </c>
      <c r="AB123">
        <v>2.515903273179251</v>
      </c>
      <c r="AC123">
        <v>2.4454237994522696</v>
      </c>
      <c r="AD123">
        <v>3.2414783324445615</v>
      </c>
      <c r="AE123">
        <v>6.0349888528642142</v>
      </c>
    </row>
    <row r="124" spans="2:31" x14ac:dyDescent="0.25">
      <c r="B124">
        <v>4.1092881151378401E-2</v>
      </c>
      <c r="C124">
        <v>3.9961078557035068E-2</v>
      </c>
      <c r="D124">
        <v>3.6209735649336931E-2</v>
      </c>
      <c r="E124">
        <v>6.685193990710718E-2</v>
      </c>
      <c r="F124">
        <v>7.3659957771653614E-2</v>
      </c>
      <c r="G124">
        <v>8.554568432381722E-2</v>
      </c>
      <c r="H124">
        <v>0.10718419343871585</v>
      </c>
      <c r="I124">
        <v>0.12291035173391412</v>
      </c>
      <c r="J124">
        <v>0.13989529421170291</v>
      </c>
      <c r="K124">
        <v>0.15816613130306645</v>
      </c>
      <c r="L124">
        <v>0.14247041425138196</v>
      </c>
      <c r="M124">
        <v>0.19849024005558089</v>
      </c>
      <c r="N124">
        <v>0.2203464850200007</v>
      </c>
      <c r="O124">
        <v>0.19334514102766467</v>
      </c>
      <c r="P124">
        <v>0.26610145064293178</v>
      </c>
      <c r="Q124">
        <v>0.30785916536239527</v>
      </c>
      <c r="R124">
        <v>0.3566062738399447</v>
      </c>
      <c r="S124">
        <v>0.32648605258087404</v>
      </c>
      <c r="T124">
        <v>0.48787925390073811</v>
      </c>
      <c r="U124">
        <v>0.57702233286998017</v>
      </c>
      <c r="V124">
        <v>0.68824372056869687</v>
      </c>
      <c r="W124">
        <v>0.63968876611117176</v>
      </c>
      <c r="X124">
        <v>0.77413926328905269</v>
      </c>
      <c r="Y124">
        <v>1.2406804887227747</v>
      </c>
      <c r="Z124">
        <v>1.5468419739050414</v>
      </c>
      <c r="AA124">
        <v>1.9567213921253781</v>
      </c>
      <c r="AB124">
        <v>1.8823432711270764</v>
      </c>
      <c r="AC124">
        <v>2.4454237994522696</v>
      </c>
      <c r="AD124">
        <v>3.2414783324445615</v>
      </c>
      <c r="AE124">
        <v>6.0349888528642142</v>
      </c>
    </row>
    <row r="125" spans="2:31" x14ac:dyDescent="0.25">
      <c r="B125">
        <v>4.1092881151378401E-2</v>
      </c>
      <c r="C125">
        <v>3.9961078557035068E-2</v>
      </c>
      <c r="D125">
        <v>4.8139045782297891E-2</v>
      </c>
      <c r="E125">
        <v>5.4342336083559775E-2</v>
      </c>
      <c r="F125">
        <v>6.2110924926631061E-2</v>
      </c>
      <c r="G125">
        <v>8.554568432381722E-2</v>
      </c>
      <c r="H125">
        <v>8.6556534873131891E-2</v>
      </c>
      <c r="I125">
        <v>9.9102529324702343E-2</v>
      </c>
      <c r="J125">
        <v>0.13989529421170291</v>
      </c>
      <c r="K125">
        <v>0.12706541124072349</v>
      </c>
      <c r="L125">
        <v>0.17771718305571835</v>
      </c>
      <c r="M125">
        <v>0.15875423289817245</v>
      </c>
      <c r="N125">
        <v>0.2203464850200007</v>
      </c>
      <c r="O125">
        <v>0.24302738180583</v>
      </c>
      <c r="P125">
        <v>0.26610145064293178</v>
      </c>
      <c r="Q125">
        <v>0.24345566880157141</v>
      </c>
      <c r="R125">
        <v>0.28108563615111348</v>
      </c>
      <c r="S125">
        <v>0.41567031236154062</v>
      </c>
      <c r="T125">
        <v>0.38174068376354475</v>
      </c>
      <c r="U125">
        <v>0.57702233286998017</v>
      </c>
      <c r="V125">
        <v>0.68824372056869687</v>
      </c>
      <c r="W125">
        <v>0.82862681739939659</v>
      </c>
      <c r="X125">
        <v>0.77413926328905269</v>
      </c>
      <c r="Y125">
        <v>0.9473383543021392</v>
      </c>
      <c r="Z125">
        <v>1.5468419739050414</v>
      </c>
      <c r="AA125">
        <v>1.9567213921253781</v>
      </c>
      <c r="AB125">
        <v>2.515903273179251</v>
      </c>
      <c r="AC125">
        <v>2.4454237994522696</v>
      </c>
      <c r="AD125">
        <v>3.2414783324445615</v>
      </c>
      <c r="AE125">
        <v>4.3963735164933766</v>
      </c>
    </row>
    <row r="126" spans="2:31" x14ac:dyDescent="0.25">
      <c r="B126">
        <v>4.1092881151378401E-2</v>
      </c>
      <c r="C126">
        <v>3.9961078557035068E-2</v>
      </c>
      <c r="D126">
        <v>3.6209735649336931E-2</v>
      </c>
      <c r="E126">
        <v>5.4342336083559775E-2</v>
      </c>
      <c r="F126">
        <v>7.3659957771653614E-2</v>
      </c>
      <c r="G126">
        <v>8.554568432381722E-2</v>
      </c>
      <c r="H126">
        <v>0.10718419343871585</v>
      </c>
      <c r="I126">
        <v>9.9102529324702343E-2</v>
      </c>
      <c r="J126">
        <v>0.1126028002093248</v>
      </c>
      <c r="K126">
        <v>0.12706541124072349</v>
      </c>
      <c r="L126">
        <v>0.17771718305571835</v>
      </c>
      <c r="M126">
        <v>0.19849024005558089</v>
      </c>
      <c r="N126">
        <v>0.17578761866066206</v>
      </c>
      <c r="O126">
        <v>0.24302738180583</v>
      </c>
      <c r="P126">
        <v>0.21106387735954807</v>
      </c>
      <c r="Q126">
        <v>0.24345566880157141</v>
      </c>
      <c r="R126">
        <v>0.3566062738399447</v>
      </c>
      <c r="S126">
        <v>0.32648605258087404</v>
      </c>
      <c r="T126">
        <v>0.48787925390073811</v>
      </c>
      <c r="U126">
        <v>0.57702233286998017</v>
      </c>
      <c r="V126">
        <v>0.68824372056869687</v>
      </c>
      <c r="W126">
        <v>0.63968876611117176</v>
      </c>
      <c r="X126">
        <v>0.77413926328905269</v>
      </c>
      <c r="Y126">
        <v>0.9473383543021392</v>
      </c>
      <c r="Z126">
        <v>1.1738003673696575</v>
      </c>
      <c r="AA126">
        <v>1.9567213921253781</v>
      </c>
      <c r="AB126">
        <v>1.8823432711270764</v>
      </c>
      <c r="AC126">
        <v>3.295007270560403</v>
      </c>
      <c r="AD126">
        <v>4.4064850035636143</v>
      </c>
      <c r="AE126">
        <v>6.0349888528642142</v>
      </c>
    </row>
    <row r="127" spans="2:31" x14ac:dyDescent="0.25">
      <c r="B127">
        <v>4.1092881151378401E-2</v>
      </c>
      <c r="C127">
        <v>3.9961078557035068E-2</v>
      </c>
      <c r="D127">
        <v>4.8139045782297891E-2</v>
      </c>
      <c r="E127">
        <v>5.4342336083559775E-2</v>
      </c>
      <c r="F127">
        <v>7.3659957771653614E-2</v>
      </c>
      <c r="G127">
        <v>7.1634372030326285E-2</v>
      </c>
      <c r="H127">
        <v>8.6556534873131891E-2</v>
      </c>
      <c r="I127">
        <v>0.12291035173391412</v>
      </c>
      <c r="J127">
        <v>0.1126028002093248</v>
      </c>
      <c r="K127">
        <v>0.15816613130306645</v>
      </c>
      <c r="L127">
        <v>0.14247041425138196</v>
      </c>
      <c r="M127">
        <v>0.15875423289817245</v>
      </c>
      <c r="N127">
        <v>0.2203464850200007</v>
      </c>
      <c r="O127">
        <v>0.24302738180583</v>
      </c>
      <c r="P127">
        <v>0.26610145064293178</v>
      </c>
      <c r="Q127">
        <v>0.24345566880157141</v>
      </c>
      <c r="R127">
        <v>0.3566062738399447</v>
      </c>
      <c r="S127">
        <v>0.32648605258087404</v>
      </c>
      <c r="T127">
        <v>0.38174068376354475</v>
      </c>
      <c r="U127">
        <v>0.44962757999725939</v>
      </c>
      <c r="V127">
        <v>0.53389812055368457</v>
      </c>
      <c r="W127">
        <v>0.82862681739939659</v>
      </c>
      <c r="X127">
        <v>1.0080769379432311</v>
      </c>
      <c r="Y127">
        <v>0.9473383543021392</v>
      </c>
      <c r="Z127">
        <v>1.1738003673696575</v>
      </c>
      <c r="AA127">
        <v>1.9567213921253781</v>
      </c>
      <c r="AB127">
        <v>2.515903273179251</v>
      </c>
      <c r="AC127">
        <v>2.4454237994522696</v>
      </c>
      <c r="AD127">
        <v>3.2414783324445615</v>
      </c>
      <c r="AE127">
        <v>4.3963735164933766</v>
      </c>
    </row>
    <row r="128" spans="2:31" x14ac:dyDescent="0.25">
      <c r="B128">
        <v>4.1092881151378401E-2</v>
      </c>
      <c r="C128">
        <v>5.0800487161557627E-2</v>
      </c>
      <c r="D128">
        <v>4.8139045782297891E-2</v>
      </c>
      <c r="E128">
        <v>5.4342336083559775E-2</v>
      </c>
      <c r="F128">
        <v>6.2110924926631061E-2</v>
      </c>
      <c r="G128">
        <v>8.554568432381722E-2</v>
      </c>
      <c r="H128">
        <v>0.10718419343871585</v>
      </c>
      <c r="I128">
        <v>0.12291035173391412</v>
      </c>
      <c r="J128">
        <v>0.1126028002093248</v>
      </c>
      <c r="K128">
        <v>0.15816613130306645</v>
      </c>
      <c r="L128">
        <v>0.14247041425138196</v>
      </c>
      <c r="M128">
        <v>0.19849024005558089</v>
      </c>
      <c r="N128">
        <v>0.2203464850200007</v>
      </c>
      <c r="O128">
        <v>0.24302738180583</v>
      </c>
      <c r="P128">
        <v>0.21106387735954807</v>
      </c>
      <c r="Q128">
        <v>0.30785916536239527</v>
      </c>
      <c r="R128">
        <v>0.28108563615111348</v>
      </c>
      <c r="S128">
        <v>0.41567031236154062</v>
      </c>
      <c r="T128">
        <v>0.38174068376354475</v>
      </c>
      <c r="U128">
        <v>0.44962757999725939</v>
      </c>
      <c r="V128">
        <v>0.68824372056869687</v>
      </c>
      <c r="W128">
        <v>0.82862681739939659</v>
      </c>
      <c r="X128">
        <v>0.77413926328905269</v>
      </c>
      <c r="Y128">
        <v>1.2406804887227747</v>
      </c>
      <c r="Z128">
        <v>1.5468419739050414</v>
      </c>
      <c r="AA128">
        <v>1.4748227345293725</v>
      </c>
      <c r="AB128">
        <v>2.515903273179251</v>
      </c>
      <c r="AC128">
        <v>2.4454237994522696</v>
      </c>
      <c r="AD128">
        <v>3.2414783324445615</v>
      </c>
      <c r="AE128">
        <v>4.3963735164933766</v>
      </c>
    </row>
    <row r="129" spans="2:31" x14ac:dyDescent="0.25">
      <c r="B129">
        <v>4.1092881151378401E-2</v>
      </c>
      <c r="C129">
        <v>3.9961078557035068E-2</v>
      </c>
      <c r="D129">
        <v>4.8139045782297891E-2</v>
      </c>
      <c r="E129">
        <v>6.685193990710718E-2</v>
      </c>
      <c r="F129">
        <v>7.3659957771653614E-2</v>
      </c>
      <c r="G129">
        <v>7.1634372030326285E-2</v>
      </c>
      <c r="H129">
        <v>0.10718419343871585</v>
      </c>
      <c r="I129">
        <v>9.9102529324702343E-2</v>
      </c>
      <c r="J129">
        <v>0.13989529421170291</v>
      </c>
      <c r="K129">
        <v>0.15816613130306645</v>
      </c>
      <c r="L129">
        <v>0.17771718305571835</v>
      </c>
      <c r="M129">
        <v>0.19849024005558089</v>
      </c>
      <c r="N129">
        <v>0.2203464850200007</v>
      </c>
      <c r="O129">
        <v>0.24302738180583</v>
      </c>
      <c r="P129">
        <v>0.26610145064293178</v>
      </c>
      <c r="Q129">
        <v>0.30785916536239527</v>
      </c>
      <c r="R129">
        <v>0.3566062738399447</v>
      </c>
      <c r="S129">
        <v>0.41567031236154062</v>
      </c>
      <c r="T129">
        <v>0.48787925390073811</v>
      </c>
      <c r="U129">
        <v>0.57702233286998017</v>
      </c>
      <c r="V129">
        <v>0.68824372056869687</v>
      </c>
      <c r="W129">
        <v>0.82862681739939659</v>
      </c>
      <c r="X129">
        <v>1.0080769379432311</v>
      </c>
      <c r="Y129">
        <v>0.9473383543021392</v>
      </c>
      <c r="Z129">
        <v>1.1738003673696575</v>
      </c>
      <c r="AA129">
        <v>1.4748227345293725</v>
      </c>
      <c r="AB129">
        <v>1.8823432711270764</v>
      </c>
      <c r="AC129">
        <v>2.4454237994522696</v>
      </c>
      <c r="AD129">
        <v>3.2414783324445615</v>
      </c>
      <c r="AE129">
        <v>6.0349888528642142</v>
      </c>
    </row>
    <row r="130" spans="2:31" x14ac:dyDescent="0.25">
      <c r="B130">
        <v>4.1092881151378401E-2</v>
      </c>
      <c r="C130">
        <v>5.0800487161557627E-2</v>
      </c>
      <c r="D130">
        <v>4.8139045782297891E-2</v>
      </c>
      <c r="E130">
        <v>6.685193990710718E-2</v>
      </c>
      <c r="F130">
        <v>6.2110924926631061E-2</v>
      </c>
      <c r="G130">
        <v>8.554568432381722E-2</v>
      </c>
      <c r="H130">
        <v>8.6556534873131891E-2</v>
      </c>
      <c r="I130">
        <v>9.9102529324702343E-2</v>
      </c>
      <c r="J130">
        <v>0.13989529421170291</v>
      </c>
      <c r="K130">
        <v>0.12706541124072349</v>
      </c>
      <c r="L130">
        <v>0.17771718305571835</v>
      </c>
      <c r="M130">
        <v>0.15875423289817245</v>
      </c>
      <c r="N130">
        <v>0.17578761866066206</v>
      </c>
      <c r="O130">
        <v>0.24302738180583</v>
      </c>
      <c r="P130">
        <v>0.21106387735954807</v>
      </c>
      <c r="Q130">
        <v>0.24345566880157141</v>
      </c>
      <c r="R130">
        <v>0.28108563615111348</v>
      </c>
      <c r="S130">
        <v>0.32648605258087404</v>
      </c>
      <c r="T130">
        <v>0.48787925390073811</v>
      </c>
      <c r="U130">
        <v>0.57702233286998017</v>
      </c>
      <c r="V130">
        <v>0.53389812055368457</v>
      </c>
      <c r="W130">
        <v>0.82862681739939659</v>
      </c>
      <c r="X130">
        <v>0.77413926328905269</v>
      </c>
      <c r="Y130">
        <v>0.9473383543021392</v>
      </c>
      <c r="Z130">
        <v>1.1738003673696575</v>
      </c>
      <c r="AA130">
        <v>1.4748227345293725</v>
      </c>
      <c r="AB130">
        <v>2.515903273179251</v>
      </c>
      <c r="AC130">
        <v>3.295007270560403</v>
      </c>
      <c r="AD130">
        <v>3.2414783324445615</v>
      </c>
      <c r="AE130">
        <v>4.3963735164933766</v>
      </c>
    </row>
    <row r="131" spans="2:31" x14ac:dyDescent="0.25">
      <c r="B131">
        <v>4.1092881151378401E-2</v>
      </c>
      <c r="C131">
        <v>5.0800487161557627E-2</v>
      </c>
      <c r="D131">
        <v>3.6209735649336931E-2</v>
      </c>
      <c r="E131">
        <v>6.685193990710718E-2</v>
      </c>
      <c r="F131">
        <v>6.2110924926631061E-2</v>
      </c>
      <c r="G131">
        <v>8.554568432381722E-2</v>
      </c>
      <c r="H131">
        <v>8.6556534873131891E-2</v>
      </c>
      <c r="I131">
        <v>0.12291035173391412</v>
      </c>
      <c r="J131">
        <v>0.13989529421170291</v>
      </c>
      <c r="K131">
        <v>0.12706541124072349</v>
      </c>
      <c r="L131">
        <v>0.14247041425138196</v>
      </c>
      <c r="M131">
        <v>0.19849024005558089</v>
      </c>
      <c r="N131">
        <v>0.17578761866066206</v>
      </c>
      <c r="O131">
        <v>0.19334514102766467</v>
      </c>
      <c r="P131">
        <v>0.26610145064293178</v>
      </c>
      <c r="Q131">
        <v>0.24345566880157141</v>
      </c>
      <c r="R131">
        <v>0.3566062738399447</v>
      </c>
      <c r="S131">
        <v>0.41567031236154062</v>
      </c>
      <c r="T131">
        <v>0.38174068376354475</v>
      </c>
      <c r="U131">
        <v>0.57702233286998017</v>
      </c>
      <c r="V131">
        <v>0.68824372056869687</v>
      </c>
      <c r="W131">
        <v>0.63968876611117176</v>
      </c>
      <c r="X131">
        <v>0.77413926328905269</v>
      </c>
      <c r="Y131">
        <v>1.2406804887227747</v>
      </c>
      <c r="Z131">
        <v>1.1738003673696575</v>
      </c>
      <c r="AA131">
        <v>1.4748227345293725</v>
      </c>
      <c r="AB131">
        <v>2.515903273179251</v>
      </c>
      <c r="AC131">
        <v>2.4454237994522696</v>
      </c>
      <c r="AD131">
        <v>4.4064850035636143</v>
      </c>
      <c r="AE131">
        <v>6.0349888528642142</v>
      </c>
    </row>
    <row r="132" spans="2:31" x14ac:dyDescent="0.25">
      <c r="B132">
        <v>4.1092881151378401E-2</v>
      </c>
      <c r="C132">
        <v>5.0800487161557627E-2</v>
      </c>
      <c r="D132">
        <v>3.6209735649336931E-2</v>
      </c>
      <c r="E132">
        <v>5.4342336083559775E-2</v>
      </c>
      <c r="F132">
        <v>6.2110924926631061E-2</v>
      </c>
      <c r="G132">
        <v>7.1634372030326285E-2</v>
      </c>
      <c r="H132">
        <v>8.6556534873131891E-2</v>
      </c>
      <c r="I132">
        <v>9.9102529324702343E-2</v>
      </c>
      <c r="J132">
        <v>0.13989529421170291</v>
      </c>
      <c r="K132">
        <v>0.15816613130306645</v>
      </c>
      <c r="L132">
        <v>0.17771718305571835</v>
      </c>
      <c r="M132">
        <v>0.15875423289817245</v>
      </c>
      <c r="N132">
        <v>0.17578761866066206</v>
      </c>
      <c r="O132">
        <v>0.19334514102766467</v>
      </c>
      <c r="P132">
        <v>0.26610145064293178</v>
      </c>
      <c r="Q132">
        <v>0.24345566880157141</v>
      </c>
      <c r="R132">
        <v>0.3566062738399447</v>
      </c>
      <c r="S132">
        <v>0.41567031236154062</v>
      </c>
      <c r="T132">
        <v>0.38174068376354475</v>
      </c>
      <c r="U132">
        <v>0.57702233286998017</v>
      </c>
      <c r="V132">
        <v>0.68824372056869687</v>
      </c>
      <c r="W132">
        <v>0.82862681739939659</v>
      </c>
      <c r="X132">
        <v>0.77413926328905269</v>
      </c>
      <c r="Y132">
        <v>0.9473383543021392</v>
      </c>
      <c r="Z132">
        <v>1.1738003673696575</v>
      </c>
      <c r="AA132">
        <v>1.9567213921253781</v>
      </c>
      <c r="AB132">
        <v>1.8823432711270764</v>
      </c>
      <c r="AC132">
        <v>2.4454237994522696</v>
      </c>
      <c r="AD132">
        <v>4.4064850035636143</v>
      </c>
      <c r="AE132">
        <v>6.0349888528642142</v>
      </c>
    </row>
    <row r="133" spans="2:31" x14ac:dyDescent="0.25">
      <c r="B133">
        <v>4.1092881151378401E-2</v>
      </c>
      <c r="C133">
        <v>3.9961078557035068E-2</v>
      </c>
      <c r="D133">
        <v>4.8139045782297891E-2</v>
      </c>
      <c r="E133">
        <v>5.4342336083559775E-2</v>
      </c>
      <c r="F133">
        <v>6.2110924926631061E-2</v>
      </c>
      <c r="G133">
        <v>8.554568432381722E-2</v>
      </c>
      <c r="H133">
        <v>0.10718419343871585</v>
      </c>
      <c r="I133">
        <v>9.9102529324702343E-2</v>
      </c>
      <c r="J133">
        <v>0.13989529421170291</v>
      </c>
      <c r="K133">
        <v>0.12706541124072349</v>
      </c>
      <c r="L133">
        <v>0.17771718305571835</v>
      </c>
      <c r="M133">
        <v>0.19849024005558089</v>
      </c>
      <c r="N133">
        <v>0.2203464850200007</v>
      </c>
      <c r="O133">
        <v>0.19334514102766467</v>
      </c>
      <c r="P133">
        <v>0.21106387735954807</v>
      </c>
      <c r="Q133">
        <v>0.30785916536239527</v>
      </c>
      <c r="R133">
        <v>0.3566062738399447</v>
      </c>
      <c r="S133">
        <v>0.41567031236154062</v>
      </c>
      <c r="T133">
        <v>0.38174068376354475</v>
      </c>
      <c r="U133">
        <v>0.44962757999725939</v>
      </c>
      <c r="V133">
        <v>0.68824372056869687</v>
      </c>
      <c r="W133">
        <v>0.63968876611117176</v>
      </c>
      <c r="X133">
        <v>0.77413926328905269</v>
      </c>
      <c r="Y133">
        <v>1.2406804887227747</v>
      </c>
      <c r="Z133">
        <v>1.1738003673696575</v>
      </c>
      <c r="AA133">
        <v>1.4748227345293725</v>
      </c>
      <c r="AB133">
        <v>1.8823432711270764</v>
      </c>
      <c r="AC133">
        <v>3.295007270560403</v>
      </c>
      <c r="AD133">
        <v>4.4064850035636143</v>
      </c>
      <c r="AE133">
        <v>4.3963735164933766</v>
      </c>
    </row>
    <row r="134" spans="2:31" x14ac:dyDescent="0.25">
      <c r="B134">
        <v>4.1092881151378401E-2</v>
      </c>
      <c r="C134">
        <v>5.0800487161557627E-2</v>
      </c>
      <c r="D134">
        <v>4.8139045782297891E-2</v>
      </c>
      <c r="E134">
        <v>6.685193990710718E-2</v>
      </c>
      <c r="F134">
        <v>6.2110924926631061E-2</v>
      </c>
      <c r="G134">
        <v>7.1634372030326285E-2</v>
      </c>
      <c r="H134">
        <v>0.10718419343871585</v>
      </c>
      <c r="I134">
        <v>0.12291035173391412</v>
      </c>
      <c r="J134">
        <v>0.13989529421170291</v>
      </c>
      <c r="K134">
        <v>0.12706541124072349</v>
      </c>
      <c r="L134">
        <v>0.14247041425138196</v>
      </c>
      <c r="M134">
        <v>0.15875423289817245</v>
      </c>
      <c r="N134">
        <v>0.17578761866066206</v>
      </c>
      <c r="O134">
        <v>0.24302738180583</v>
      </c>
      <c r="P134">
        <v>0.26610145064293178</v>
      </c>
      <c r="Q134">
        <v>0.24345566880157141</v>
      </c>
      <c r="R134">
        <v>0.3566062738399447</v>
      </c>
      <c r="S134">
        <v>0.32648605258087404</v>
      </c>
      <c r="T134">
        <v>0.48787925390073811</v>
      </c>
      <c r="U134">
        <v>0.57702233286998017</v>
      </c>
      <c r="V134">
        <v>0.68824372056869687</v>
      </c>
      <c r="W134">
        <v>0.82862681739939659</v>
      </c>
      <c r="X134">
        <v>0.77413926328905269</v>
      </c>
      <c r="Y134">
        <v>1.2406804887227747</v>
      </c>
      <c r="Z134">
        <v>1.1738003673696575</v>
      </c>
      <c r="AA134">
        <v>1.4748227345293725</v>
      </c>
      <c r="AB134">
        <v>1.8823432711270764</v>
      </c>
      <c r="AC134">
        <v>2.4454237994522696</v>
      </c>
      <c r="AD134">
        <v>3.2414783324445615</v>
      </c>
      <c r="AE134">
        <v>4.3963735164933766</v>
      </c>
    </row>
    <row r="135" spans="2:31" x14ac:dyDescent="0.25">
      <c r="B135">
        <v>4.1092881151378401E-2</v>
      </c>
      <c r="C135">
        <v>5.0800487161557627E-2</v>
      </c>
      <c r="D135">
        <v>4.8139045782297891E-2</v>
      </c>
      <c r="E135">
        <v>6.685193990710718E-2</v>
      </c>
      <c r="F135">
        <v>6.2110924926631061E-2</v>
      </c>
      <c r="G135">
        <v>7.1634372030326285E-2</v>
      </c>
      <c r="H135">
        <v>0.10718419343871585</v>
      </c>
      <c r="I135">
        <v>0.12291035173391412</v>
      </c>
      <c r="J135">
        <v>0.1126028002093248</v>
      </c>
      <c r="K135">
        <v>0.12706541124072349</v>
      </c>
      <c r="L135">
        <v>0.17771718305571835</v>
      </c>
      <c r="M135">
        <v>0.15875423289817245</v>
      </c>
      <c r="N135">
        <v>0.17578761866066206</v>
      </c>
      <c r="O135">
        <v>0.19334514102766467</v>
      </c>
      <c r="P135">
        <v>0.21106387735954807</v>
      </c>
      <c r="Q135">
        <v>0.24345566880157141</v>
      </c>
      <c r="R135">
        <v>0.28108563615111348</v>
      </c>
      <c r="S135">
        <v>0.32648605258087404</v>
      </c>
      <c r="T135">
        <v>0.38174068376354475</v>
      </c>
      <c r="U135">
        <v>0.44962757999725939</v>
      </c>
      <c r="V135">
        <v>0.68824372056869687</v>
      </c>
      <c r="W135">
        <v>0.82862681739939659</v>
      </c>
      <c r="X135">
        <v>0.77413926328905269</v>
      </c>
      <c r="Y135">
        <v>1.2406804887227747</v>
      </c>
      <c r="Z135">
        <v>1.1738003673696575</v>
      </c>
      <c r="AA135">
        <v>1.9567213921253781</v>
      </c>
      <c r="AB135">
        <v>2.515903273179251</v>
      </c>
      <c r="AC135">
        <v>2.4454237994522696</v>
      </c>
      <c r="AD135">
        <v>3.2414783324445615</v>
      </c>
      <c r="AE135">
        <v>6.0349888528642142</v>
      </c>
    </row>
    <row r="136" spans="2:31" x14ac:dyDescent="0.25">
      <c r="B136">
        <v>4.1092881151378401E-2</v>
      </c>
      <c r="C136">
        <v>5.0800487161557627E-2</v>
      </c>
      <c r="D136">
        <v>4.8139045782297891E-2</v>
      </c>
      <c r="E136">
        <v>5.4342336083559775E-2</v>
      </c>
      <c r="F136">
        <v>6.2110924926631061E-2</v>
      </c>
      <c r="G136">
        <v>8.554568432381722E-2</v>
      </c>
      <c r="H136">
        <v>8.6556534873131891E-2</v>
      </c>
      <c r="I136">
        <v>9.9102529324702343E-2</v>
      </c>
      <c r="J136">
        <v>0.1126028002093248</v>
      </c>
      <c r="K136">
        <v>0.15816613130306645</v>
      </c>
      <c r="L136">
        <v>0.17771718305571835</v>
      </c>
      <c r="M136">
        <v>0.19849024005558089</v>
      </c>
      <c r="N136">
        <v>0.2203464850200007</v>
      </c>
      <c r="O136">
        <v>0.24302738180583</v>
      </c>
      <c r="P136">
        <v>0.26610145064293178</v>
      </c>
      <c r="Q136">
        <v>0.30785916536239527</v>
      </c>
      <c r="R136">
        <v>0.3566062738399447</v>
      </c>
      <c r="S136">
        <v>0.41567031236154062</v>
      </c>
      <c r="T136">
        <v>0.48787925390073811</v>
      </c>
      <c r="U136">
        <v>0.44962757999725939</v>
      </c>
      <c r="V136">
        <v>0.68824372056869687</v>
      </c>
      <c r="W136">
        <v>0.63968876611117176</v>
      </c>
      <c r="X136">
        <v>0.77413926328905269</v>
      </c>
      <c r="Y136">
        <v>0.9473383543021392</v>
      </c>
      <c r="Z136">
        <v>1.1738003673696575</v>
      </c>
      <c r="AA136">
        <v>1.9567213921253781</v>
      </c>
      <c r="AB136">
        <v>2.515903273179251</v>
      </c>
      <c r="AC136">
        <v>3.295007270560403</v>
      </c>
      <c r="AD136">
        <v>3.2414783324445615</v>
      </c>
      <c r="AE136">
        <v>4.3963735164933766</v>
      </c>
    </row>
    <row r="137" spans="2:31" x14ac:dyDescent="0.25">
      <c r="B137">
        <v>4.1092881151378401E-2</v>
      </c>
      <c r="C137">
        <v>3.9961078557035068E-2</v>
      </c>
      <c r="D137">
        <v>4.8139045782297891E-2</v>
      </c>
      <c r="E137">
        <v>6.685193990710718E-2</v>
      </c>
      <c r="F137">
        <v>7.3659957771653614E-2</v>
      </c>
      <c r="G137">
        <v>8.554568432381722E-2</v>
      </c>
      <c r="H137">
        <v>8.6556534873131891E-2</v>
      </c>
      <c r="I137">
        <v>9.9102529324702343E-2</v>
      </c>
      <c r="J137">
        <v>0.13989529421170291</v>
      </c>
      <c r="K137">
        <v>0.12706541124072349</v>
      </c>
      <c r="L137">
        <v>0.17771718305571835</v>
      </c>
      <c r="M137">
        <v>0.19849024005558089</v>
      </c>
      <c r="N137">
        <v>0.17578761866066206</v>
      </c>
      <c r="O137">
        <v>0.19334514102766467</v>
      </c>
      <c r="P137">
        <v>0.26610145064293178</v>
      </c>
      <c r="Q137">
        <v>0.24345566880157141</v>
      </c>
      <c r="R137">
        <v>0.3566062738399447</v>
      </c>
      <c r="S137">
        <v>0.32648605258087404</v>
      </c>
      <c r="T137">
        <v>0.38174068376354475</v>
      </c>
      <c r="U137">
        <v>0.57702233286998017</v>
      </c>
      <c r="V137">
        <v>0.53389812055368457</v>
      </c>
      <c r="W137">
        <v>0.63968876611117176</v>
      </c>
      <c r="X137">
        <v>1.0080769379432311</v>
      </c>
      <c r="Y137">
        <v>1.2406804887227747</v>
      </c>
      <c r="Z137">
        <v>1.5468419739050414</v>
      </c>
      <c r="AA137">
        <v>1.4748227345293725</v>
      </c>
      <c r="AB137">
        <v>2.515903273179251</v>
      </c>
      <c r="AC137">
        <v>2.4454237994522696</v>
      </c>
      <c r="AD137">
        <v>4.4064850035636143</v>
      </c>
      <c r="AE137">
        <v>6.0349888528642142</v>
      </c>
    </row>
    <row r="138" spans="2:31" x14ac:dyDescent="0.25">
      <c r="B138">
        <v>4.1092881151378401E-2</v>
      </c>
      <c r="C138">
        <v>3.9961078557035068E-2</v>
      </c>
      <c r="D138">
        <v>3.6209735649336931E-2</v>
      </c>
      <c r="E138">
        <v>6.685193990710718E-2</v>
      </c>
      <c r="F138">
        <v>6.2110924926631061E-2</v>
      </c>
      <c r="G138">
        <v>7.1634372030326285E-2</v>
      </c>
      <c r="H138">
        <v>8.6556534873131891E-2</v>
      </c>
      <c r="I138">
        <v>9.9102529324702343E-2</v>
      </c>
      <c r="J138">
        <v>0.13989529421170291</v>
      </c>
      <c r="K138">
        <v>0.15816613130306645</v>
      </c>
      <c r="L138">
        <v>0.14247041425138196</v>
      </c>
      <c r="M138">
        <v>0.15875423289817245</v>
      </c>
      <c r="N138">
        <v>0.17578761866066206</v>
      </c>
      <c r="O138">
        <v>0.24302738180583</v>
      </c>
      <c r="P138">
        <v>0.21106387735954807</v>
      </c>
      <c r="Q138">
        <v>0.24345566880157141</v>
      </c>
      <c r="R138">
        <v>0.3566062738399447</v>
      </c>
      <c r="S138">
        <v>0.32648605258087404</v>
      </c>
      <c r="T138">
        <v>0.38174068376354475</v>
      </c>
      <c r="U138">
        <v>0.44962757999725939</v>
      </c>
      <c r="V138">
        <v>0.53389812055368457</v>
      </c>
      <c r="W138">
        <v>0.63968876611117176</v>
      </c>
      <c r="X138">
        <v>1.0080769379432311</v>
      </c>
      <c r="Y138">
        <v>1.2406804887227747</v>
      </c>
      <c r="Z138">
        <v>1.1738003673696575</v>
      </c>
      <c r="AA138">
        <v>1.4748227345293725</v>
      </c>
      <c r="AB138">
        <v>1.8823432711270764</v>
      </c>
      <c r="AC138">
        <v>3.295007270560403</v>
      </c>
      <c r="AD138">
        <v>4.4064850035636143</v>
      </c>
      <c r="AE138">
        <v>6.0349888528642142</v>
      </c>
    </row>
    <row r="139" spans="2:31" x14ac:dyDescent="0.25">
      <c r="B139">
        <v>4.1092881151378401E-2</v>
      </c>
      <c r="C139">
        <v>3.9961078557035068E-2</v>
      </c>
      <c r="D139">
        <v>4.8139045782297891E-2</v>
      </c>
      <c r="E139">
        <v>5.4342336083559775E-2</v>
      </c>
      <c r="F139">
        <v>7.3659957771653614E-2</v>
      </c>
      <c r="G139">
        <v>8.554568432381722E-2</v>
      </c>
      <c r="H139">
        <v>8.6556534873131891E-2</v>
      </c>
      <c r="I139">
        <v>0.12291035173391412</v>
      </c>
      <c r="J139">
        <v>0.1126028002093248</v>
      </c>
      <c r="K139">
        <v>0.15816613130306645</v>
      </c>
      <c r="L139">
        <v>0.17771718305571835</v>
      </c>
      <c r="M139">
        <v>0.19849024005558089</v>
      </c>
      <c r="N139">
        <v>0.17578761866066206</v>
      </c>
      <c r="O139">
        <v>0.19334514102766467</v>
      </c>
      <c r="P139">
        <v>0.26610145064293178</v>
      </c>
      <c r="Q139">
        <v>0.24345566880157141</v>
      </c>
      <c r="R139">
        <v>0.3566062738399447</v>
      </c>
      <c r="S139">
        <v>0.41567031236154062</v>
      </c>
      <c r="T139">
        <v>0.38174068376354475</v>
      </c>
      <c r="U139">
        <v>0.57702233286998017</v>
      </c>
      <c r="V139">
        <v>0.53389812055368457</v>
      </c>
      <c r="W139">
        <v>0.63968876611117176</v>
      </c>
      <c r="X139">
        <v>1.0080769379432311</v>
      </c>
      <c r="Y139">
        <v>0.9473383543021392</v>
      </c>
      <c r="Z139">
        <v>1.1738003673696575</v>
      </c>
      <c r="AA139">
        <v>1.4748227345293725</v>
      </c>
      <c r="AB139">
        <v>1.8823432711270764</v>
      </c>
      <c r="AC139">
        <v>2.4454237994522696</v>
      </c>
      <c r="AD139">
        <v>4.4064850035636143</v>
      </c>
      <c r="AE139">
        <v>6.0349888528642142</v>
      </c>
    </row>
    <row r="140" spans="2:31" x14ac:dyDescent="0.25">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Pool_Cash_Flows</vt:lpstr>
      <vt:lpstr>Add REMIC Cash Flows</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Jan Havlíček</cp:lastModifiedBy>
  <cp:lastPrinted>2000-02-29T19:02:39Z</cp:lastPrinted>
  <dcterms:created xsi:type="dcterms:W3CDTF">2000-02-23T20:26:34Z</dcterms:created>
  <dcterms:modified xsi:type="dcterms:W3CDTF">2023-09-19T16:57:58Z</dcterms:modified>
</cp:coreProperties>
</file>