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E820E9-A8F7-4580-BA4F-C375508963EE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REPORT" sheetId="2" r:id="rId2"/>
  </sheets>
  <definedNames>
    <definedName name="ZA0" localSheetId="0">"Crystal Ball Data : Ver. 4.0.5"</definedName>
    <definedName name="ZA0A" localSheetId="0">11+117</definedName>
    <definedName name="ZA0C" localSheetId="0">0+0</definedName>
    <definedName name="ZA0D" localSheetId="0">0+0</definedName>
    <definedName name="ZA0F" localSheetId="0">3+106</definedName>
    <definedName name="ZA0T" localSheetId="0">2721793+0</definedName>
    <definedName name="_ZA107" localSheetId="0">Model!$J$10+"fValue"+517+Model!$H$10+0+0.09+"?"+Model!$I$10+0+0.15</definedName>
    <definedName name="_ZA108" localSheetId="0">Model!$K$5+"bValue"+517+Model!$H$5+0+0.03+Model!$I$5+0+0.1+Model!$J$5+0+0.15</definedName>
    <definedName name="_ZA109" localSheetId="0">Model!$C$22+"aInvestment"+809+Model!$E$4+0+5.3+Model!$E$5+0+0.25</definedName>
    <definedName name="_ZA110" localSheetId="0">Model!$C$31+"aInvestment"+809+Model!$F$4+0+5.6+Model!$F$5+0+0.75</definedName>
    <definedName name="_ZA111" localSheetId="0">Model!$D$22+"aYear 1"+809+Model!$E$6+0+0.7+Model!$E$7+0+0.01</definedName>
    <definedName name="_ZA112" localSheetId="0">Model!$D$31+"aYear 1"+809+Model!$F$6+0+0.4+Model!$F$7+0+0.05</definedName>
    <definedName name="_ZA113" localSheetId="0">Model!$D$14+"lYear 1"+553+511+0.3+1+8+25+2+25+5+6+0+5+0+8</definedName>
    <definedName name="ZA113AA" localSheetId="0">2+0.1+8+2+0.25+12+2+0.3+18+2+0.2+20+2+0.15+25+9</definedName>
    <definedName name="_ZA114" localSheetId="0">Model!$E$14+"lYear 2"+553+511+0.3+1+8+25+2+25+5+6+0+5+0+8</definedName>
    <definedName name="ZA114AA" localSheetId="0">2+0.1+8+2+0.25+12+2+0.3+18+2+0.2+20+2+0.15+25+9</definedName>
    <definedName name="_ZA115" localSheetId="0">Model!$F$14+"lYear 3"+553+511+0.3+1+8+25+2+25+5+6+0+5+0+8</definedName>
    <definedName name="ZA115AA" localSheetId="0">2+0.1+8+2+0.25+12+2+0.3+18+2+0.2+20+2+0.15+25+9</definedName>
    <definedName name="_ZA116" localSheetId="0">Model!$G$14+"lYear 4"+545+511+0.3+1+8+25+2+25+5+6+0+5+0+8</definedName>
    <definedName name="ZA116AA" localSheetId="0">2+0.1+8+2+0.25+12+2+0.3+18+2+0.2+20+2+0.15+25+9</definedName>
    <definedName name="_ZA117" localSheetId="0">Model!$H$14+"lYear 5"+553+511+0.3+1+8+25+2+25+5+6+0+5+0+8</definedName>
    <definedName name="ZA117AA" localSheetId="0">2+0.1+8+2+0.25+12+2+0.3+18+2+0.2+20+2+0.15+25+9</definedName>
    <definedName name="_ZF100" localSheetId="0">Model!$I$25+" NPV for Tech. A"+"$"+809+809+6585+150+34+503+643+4+3+"-"+"+"+2.6+50+2</definedName>
    <definedName name="_ZF104" localSheetId="0">Model!$I$34+"NPV for Tech. B"+"$"+809+809+2489+170+105+455+564+4+3+"-"+"+"+2.6+50+2</definedName>
    <definedName name="_ZF106" localSheetId="0">Model!$I$27+"Difference (A-B)"+"$"+809+809+441+367+290+652+749+4+3+"-"+"+"+2.6+50+2</definedName>
  </definedNames>
  <calcPr calcId="0"/>
</workbook>
</file>

<file path=xl/calcChain.xml><?xml version="1.0" encoding="utf-8"?>
<calcChain xmlns="http://schemas.openxmlformats.org/spreadsheetml/2006/main">
  <c r="K18" i="1" l="1"/>
  <c r="L18" i="1"/>
  <c r="M18" i="1"/>
  <c r="N18" i="1"/>
  <c r="D23" i="1"/>
  <c r="E23" i="1"/>
  <c r="F23" i="1"/>
  <c r="G23" i="1"/>
  <c r="H23" i="1"/>
  <c r="D24" i="1"/>
  <c r="E24" i="1"/>
  <c r="F24" i="1"/>
  <c r="G24" i="1"/>
  <c r="H24" i="1"/>
  <c r="C25" i="1"/>
  <c r="D25" i="1"/>
  <c r="E25" i="1"/>
  <c r="F25" i="1"/>
  <c r="G25" i="1"/>
  <c r="H25" i="1"/>
  <c r="I25" i="1"/>
  <c r="I27" i="1"/>
  <c r="D32" i="1"/>
  <c r="E32" i="1"/>
  <c r="F32" i="1"/>
  <c r="G32" i="1"/>
  <c r="H32" i="1"/>
  <c r="D33" i="1"/>
  <c r="E33" i="1"/>
  <c r="F33" i="1"/>
  <c r="G33" i="1"/>
  <c r="H33" i="1"/>
  <c r="C34" i="1"/>
  <c r="D34" i="1"/>
  <c r="E34" i="1"/>
  <c r="F34" i="1"/>
  <c r="G34" i="1"/>
  <c r="H34" i="1"/>
  <c r="I34" i="1"/>
</calcChain>
</file>

<file path=xl/sharedStrings.xml><?xml version="1.0" encoding="utf-8"?>
<sst xmlns="http://schemas.openxmlformats.org/spreadsheetml/2006/main" count="136" uniqueCount="72">
  <si>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</si>
  <si>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</si>
  <si>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</si>
  <si>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</si>
  <si>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</si>
  <si>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</si>
  <si>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</si>
  <si>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</si>
  <si>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</si>
  <si>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</si>
  <si>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</si>
  <si>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</si>
  <si>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</si>
  <si>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</si>
  <si>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</si>
  <si>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</si>
  <si>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</si>
  <si>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</si>
  <si>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</si>
  <si>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</si>
  <si>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</si>
  <si>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</si>
  <si>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</si>
  <si>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</si>
  <si>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</si>
  <si>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Tech. B</t>
  </si>
  <si>
    <t>Difference [(NPV for A)-(NPV for B)]</t>
  </si>
  <si>
    <t>Materials Cost</t>
  </si>
  <si>
    <t>Materials Cost per Ton (constant)</t>
  </si>
  <si>
    <t>Materials Cost per Ton (coefficient)</t>
  </si>
  <si>
    <t>Prob.</t>
  </si>
  <si>
    <t>TECHNOLOGY A (costs in millions of $)</t>
  </si>
  <si>
    <t>TECHNOLOGY B (cost in millions of $)</t>
  </si>
  <si>
    <t>Crystal Ball Report</t>
  </si>
  <si>
    <t>Simulation started on 11/7/99 at 14:23:06</t>
  </si>
  <si>
    <t>Simulation stopped on 11/7/99 at 14:30:42</t>
  </si>
  <si>
    <t>Forecast:   NPV for Tech. A</t>
  </si>
  <si>
    <t>Cell:  I25</t>
  </si>
  <si>
    <t>Summary:</t>
  </si>
  <si>
    <t>Certainty Level is 86.99%</t>
  </si>
  <si>
    <t>Certainty Range is from -Infinity to $10.500  $</t>
  </si>
  <si>
    <t>Display Range is from $9.000 to $11.250 $</t>
  </si>
  <si>
    <t>Entire Range is from $8.659 to $11.411 $</t>
  </si>
  <si>
    <t>After 10,000 Trials, the Std. Error of the Mean is $0.004</t>
  </si>
  <si>
    <t>Statistics:</t>
  </si>
  <si>
    <t>Trials</t>
  </si>
  <si>
    <t>Mean</t>
  </si>
  <si>
    <t>Median</t>
  </si>
  <si>
    <t>Mode</t>
  </si>
  <si>
    <t>---</t>
  </si>
  <si>
    <t>Standard Deviation</t>
  </si>
  <si>
    <t>Variance</t>
  </si>
  <si>
    <t>Skewness</t>
  </si>
  <si>
    <t>Kurtosis</t>
  </si>
  <si>
    <t>Coeff. of Variability</t>
  </si>
  <si>
    <t>Range Minimum</t>
  </si>
  <si>
    <t>Range Maximum</t>
  </si>
  <si>
    <t>Range Width</t>
  </si>
  <si>
    <t>Mean Std. Error</t>
  </si>
  <si>
    <t xml:space="preserve"> </t>
  </si>
  <si>
    <t>Forecast:  NPV for Tech. B</t>
  </si>
  <si>
    <t>Cell:  I34</t>
  </si>
  <si>
    <t>Certainty Level is 74.05%</t>
  </si>
  <si>
    <t>Display Range is from $7.500 to $12.500 $</t>
  </si>
  <si>
    <t>Entire Range is from $6.950 to $13.265 $</t>
  </si>
  <si>
    <t>After 10,000 Trials, the Std. Error of the Mean is $0.008</t>
  </si>
  <si>
    <t>Forecast:  Difference (A-B)</t>
  </si>
  <si>
    <t>Cell:  I27</t>
  </si>
  <si>
    <t>Certainty Level is 46.03%</t>
  </si>
  <si>
    <t>Certainty Range is from -Infinity to ($0.001)  $</t>
  </si>
  <si>
    <t>Display Range is from ($2.500) to $2.500 $</t>
  </si>
  <si>
    <t>Entire Range is from ($2.951) to $3.504 $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</si>
</sst>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name val="MS Sans Serif"/>
      <family val="2"/>
    </font>
    <font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mediumGray"/>
    </fill>
    <fill>
      <patternFill patternType="lightGray">
        <fgColor indexed="14"/>
        <bgColor indexed="9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7" fontId="1" fillId="2" borderId="18" xfId="0" applyNumberFormat="1" applyFont="1" applyFill="1" applyBorder="1" applyAlignment="1">
      <alignment horizontal="center"/>
    </xf>
    <xf numFmtId="7" fontId="1" fillId="2" borderId="19" xfId="0" applyNumberFormat="1" applyFont="1" applyFill="1" applyBorder="1" applyAlignment="1">
      <alignment horizontal="center"/>
    </xf>
    <xf numFmtId="7" fontId="1" fillId="2" borderId="3" xfId="0" applyNumberFormat="1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7" fontId="4" fillId="0" borderId="21" xfId="0" applyNumberFormat="1" applyFont="1" applyBorder="1" applyAlignment="1">
      <alignment horizontal="center"/>
    </xf>
    <xf numFmtId="7" fontId="4" fillId="0" borderId="9" xfId="0" applyNumberFormat="1" applyFont="1" applyBorder="1" applyAlignment="1">
      <alignment horizontal="center"/>
    </xf>
    <xf numFmtId="7" fontId="4" fillId="0" borderId="22" xfId="0" applyNumberFormat="1" applyFont="1" applyBorder="1" applyAlignment="1">
      <alignment horizontal="center"/>
    </xf>
    <xf numFmtId="7" fontId="4" fillId="0" borderId="12" xfId="0" applyNumberFormat="1" applyFont="1" applyBorder="1" applyAlignment="1">
      <alignment horizontal="center"/>
    </xf>
    <xf numFmtId="7" fontId="0" fillId="0" borderId="22" xfId="0" applyNumberFormat="1" applyBorder="1" applyAlignment="1">
      <alignment horizontal="center"/>
    </xf>
    <xf numFmtId="7" fontId="0" fillId="0" borderId="12" xfId="0" applyNumberFormat="1" applyBorder="1" applyAlignment="1">
      <alignment horizontal="center"/>
    </xf>
    <xf numFmtId="7" fontId="0" fillId="0" borderId="23" xfId="0" applyNumberFormat="1" applyBorder="1" applyAlignment="1">
      <alignment horizontal="center"/>
    </xf>
    <xf numFmtId="7" fontId="0" fillId="0" borderId="3" xfId="0" applyNumberFormat="1" applyBorder="1" applyAlignment="1">
      <alignment horizontal="center"/>
    </xf>
    <xf numFmtId="167" fontId="0" fillId="0" borderId="3" xfId="0" applyNumberFormat="1" applyBorder="1"/>
    <xf numFmtId="167" fontId="0" fillId="0" borderId="24" xfId="0" applyNumberFormat="1" applyBorder="1"/>
    <xf numFmtId="167" fontId="0" fillId="0" borderId="25" xfId="0" applyNumberFormat="1" applyBorder="1"/>
    <xf numFmtId="167" fontId="1" fillId="0" borderId="25" xfId="0" applyNumberFormat="1" applyFont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1" fillId="0" borderId="28" xfId="0" applyFont="1" applyBorder="1" applyAlignment="1">
      <alignment horizontal="right"/>
    </xf>
    <xf numFmtId="0" fontId="0" fillId="0" borderId="29" xfId="0" applyBorder="1"/>
    <xf numFmtId="0" fontId="1" fillId="0" borderId="30" xfId="0" applyFont="1" applyBorder="1" applyAlignment="1">
      <alignment horizontal="right"/>
    </xf>
    <xf numFmtId="167" fontId="0" fillId="0" borderId="30" xfId="0" applyNumberForma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7" fontId="1" fillId="2" borderId="33" xfId="0" applyNumberFormat="1" applyFont="1" applyFill="1" applyBorder="1"/>
    <xf numFmtId="167" fontId="1" fillId="2" borderId="34" xfId="0" applyNumberFormat="1" applyFont="1" applyFill="1" applyBorder="1"/>
    <xf numFmtId="167" fontId="0" fillId="0" borderId="35" xfId="0" applyNumberFormat="1" applyBorder="1"/>
    <xf numFmtId="167" fontId="0" fillId="0" borderId="20" xfId="0" applyNumberFormat="1" applyBorder="1"/>
    <xf numFmtId="167" fontId="0" fillId="0" borderId="19" xfId="0" applyNumberFormat="1" applyBorder="1"/>
    <xf numFmtId="167" fontId="0" fillId="3" borderId="34" xfId="0" applyNumberFormat="1" applyFill="1" applyBorder="1"/>
    <xf numFmtId="167" fontId="0" fillId="3" borderId="28" xfId="0" applyNumberFormat="1" applyFill="1" applyBorder="1"/>
    <xf numFmtId="167" fontId="0" fillId="3" borderId="36" xfId="0" applyNumberFormat="1" applyFill="1" applyBorder="1"/>
    <xf numFmtId="167" fontId="0" fillId="3" borderId="20" xfId="0" applyNumberFormat="1" applyFill="1" applyBorder="1"/>
    <xf numFmtId="167" fontId="1" fillId="2" borderId="33" xfId="0" applyNumberFormat="1" applyFont="1" applyFill="1" applyBorder="1" applyAlignment="1">
      <alignment horizontal="center"/>
    </xf>
    <xf numFmtId="167" fontId="1" fillId="2" borderId="34" xfId="0" applyNumberFormat="1" applyFont="1" applyFill="1" applyBorder="1" applyAlignment="1">
      <alignment horizontal="center"/>
    </xf>
    <xf numFmtId="167" fontId="0" fillId="3" borderId="34" xfId="0" applyNumberFormat="1" applyFill="1" applyBorder="1" applyAlignment="1">
      <alignment horizontal="center"/>
    </xf>
    <xf numFmtId="167" fontId="0" fillId="3" borderId="28" xfId="0" applyNumberFormat="1" applyFill="1" applyBorder="1" applyAlignment="1">
      <alignment horizontal="center"/>
    </xf>
    <xf numFmtId="167" fontId="0" fillId="3" borderId="36" xfId="0" applyNumberFormat="1" applyFill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3" borderId="20" xfId="0" applyNumberFormat="1" applyFill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1" fillId="4" borderId="37" xfId="0" applyNumberFormat="1" applyFont="1" applyFill="1" applyBorder="1" applyAlignment="1">
      <alignment horizontal="center"/>
    </xf>
    <xf numFmtId="167" fontId="1" fillId="4" borderId="38" xfId="0" applyNumberFormat="1" applyFont="1" applyFill="1" applyBorder="1" applyAlignment="1">
      <alignment horizontal="center"/>
    </xf>
    <xf numFmtId="0" fontId="0" fillId="3" borderId="25" xfId="0" applyFill="1" applyBorder="1"/>
    <xf numFmtId="0" fontId="0" fillId="3" borderId="6" xfId="0" applyFill="1" applyBorder="1"/>
    <xf numFmtId="7" fontId="0" fillId="0" borderId="0" xfId="0" applyNumberForma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2" fontId="1" fillId="0" borderId="38" xfId="0" applyNumberFormat="1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7" fontId="0" fillId="0" borderId="35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2" borderId="42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center"/>
    </xf>
    <xf numFmtId="0" fontId="5" fillId="0" borderId="0" xfId="1"/>
    <xf numFmtId="7" fontId="5" fillId="0" borderId="0" xfId="1" applyNumberFormat="1"/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5" fillId="0" borderId="0" xfId="1" applyAlignment="1">
      <alignment horizontal="left"/>
    </xf>
    <xf numFmtId="0" fontId="7" fillId="0" borderId="0" xfId="1" applyFont="1" applyAlignment="1">
      <alignment horizontal="right"/>
    </xf>
    <xf numFmtId="167" fontId="5" fillId="0" borderId="0" xfId="1" applyNumberFormat="1"/>
    <xf numFmtId="0" fontId="5" fillId="0" borderId="0" xfId="1" applyAlignment="1">
      <alignment horizontal="right"/>
    </xf>
    <xf numFmtId="4" fontId="5" fillId="0" borderId="0" xfId="1" applyNumberFormat="1"/>
    <xf numFmtId="0" fontId="1" fillId="0" borderId="2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Normal_REPOR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25</xdr:row>
      <xdr:rowOff>85725</xdr:rowOff>
    </xdr:from>
    <xdr:to>
      <xdr:col>11</xdr:col>
      <xdr:colOff>152400</xdr:colOff>
      <xdr:row>27</xdr:row>
      <xdr:rowOff>95250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32CC8F83-1916-4A1A-C3C2-4F9C7217AD59}"/>
            </a:ext>
          </a:extLst>
        </xdr:cNvPr>
        <xdr:cNvSpPr>
          <a:spLocks noChangeArrowheads="1"/>
        </xdr:cNvSpPr>
      </xdr:nvSpPr>
      <xdr:spPr bwMode="auto">
        <a:xfrm>
          <a:off x="5838825" y="4705350"/>
          <a:ext cx="1019175" cy="371475"/>
        </a:xfrm>
        <a:prstGeom prst="wedgeRoundRectCallout">
          <a:avLst>
            <a:gd name="adj1" fmla="val -92991"/>
            <a:gd name="adj2" fmla="val -1282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=I25-I34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266700</xdr:colOff>
      <xdr:row>19</xdr:row>
      <xdr:rowOff>28575</xdr:rowOff>
    </xdr:from>
    <xdr:to>
      <xdr:col>13</xdr:col>
      <xdr:colOff>247650</xdr:colOff>
      <xdr:row>22</xdr:row>
      <xdr:rowOff>19050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50FB760C-AE36-B48D-FE83-BC03E6778430}"/>
            </a:ext>
          </a:extLst>
        </xdr:cNvPr>
        <xdr:cNvSpPr>
          <a:spLocks noChangeArrowheads="1"/>
        </xdr:cNvSpPr>
      </xdr:nvSpPr>
      <xdr:spPr bwMode="auto">
        <a:xfrm>
          <a:off x="5143500" y="3533775"/>
          <a:ext cx="3028950" cy="571500"/>
        </a:xfrm>
        <a:prstGeom prst="wedgeRoundRectCallout">
          <a:avLst>
            <a:gd name="adj1" fmla="val -142139"/>
            <a:gd name="adj2" fmla="val 2833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228600</xdr:colOff>
      <xdr:row>28</xdr:row>
      <xdr:rowOff>38100</xdr:rowOff>
    </xdr:from>
    <xdr:to>
      <xdr:col>13</xdr:col>
      <xdr:colOff>209550</xdr:colOff>
      <xdr:row>31</xdr:row>
      <xdr:rowOff>28575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2BE03FF-FA69-4C63-2FC3-B77A741AB86F}"/>
            </a:ext>
          </a:extLst>
        </xdr:cNvPr>
        <xdr:cNvSpPr>
          <a:spLocks noChangeArrowheads="1"/>
        </xdr:cNvSpPr>
      </xdr:nvSpPr>
      <xdr:spPr bwMode="auto">
        <a:xfrm>
          <a:off x="5105400" y="5200650"/>
          <a:ext cx="3028950" cy="571500"/>
        </a:xfrm>
        <a:prstGeom prst="wedgeRoundRectCallout">
          <a:avLst>
            <a:gd name="adj1" fmla="val -139310"/>
            <a:gd name="adj2" fmla="val 2833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F4 &amp; F5)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F6 &amp; F7) </a:t>
          </a:r>
        </a:p>
      </xdr:txBody>
    </xdr:sp>
    <xdr:clientData/>
  </xdr:twoCellAnchor>
  <xdr:twoCellAnchor>
    <xdr:from>
      <xdr:col>9</xdr:col>
      <xdr:colOff>333375</xdr:colOff>
      <xdr:row>22</xdr:row>
      <xdr:rowOff>142875</xdr:rowOff>
    </xdr:from>
    <xdr:to>
      <xdr:col>12</xdr:col>
      <xdr:colOff>295275</xdr:colOff>
      <xdr:row>25</xdr:row>
      <xdr:rowOff>0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1D66A3FB-73D5-D378-30A1-EE42BC739497}"/>
            </a:ext>
          </a:extLst>
        </xdr:cNvPr>
        <xdr:cNvSpPr>
          <a:spLocks noChangeArrowheads="1"/>
        </xdr:cNvSpPr>
      </xdr:nvSpPr>
      <xdr:spPr bwMode="auto">
        <a:xfrm>
          <a:off x="5819775" y="4229100"/>
          <a:ext cx="1790700" cy="390525"/>
        </a:xfrm>
        <a:prstGeom prst="wedgeRoundRectCallout">
          <a:avLst>
            <a:gd name="adj1" fmla="val -76597"/>
            <a:gd name="adj2" fmla="val -2073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9</xdr:col>
      <xdr:colOff>400050</xdr:colOff>
      <xdr:row>31</xdr:row>
      <xdr:rowOff>133350</xdr:rowOff>
    </xdr:from>
    <xdr:to>
      <xdr:col>12</xdr:col>
      <xdr:colOff>361950</xdr:colOff>
      <xdr:row>33</xdr:row>
      <xdr:rowOff>171450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FAC9684F-FB9B-B2E9-9F80-4189332F7C20}"/>
            </a:ext>
          </a:extLst>
        </xdr:cNvPr>
        <xdr:cNvSpPr>
          <a:spLocks noChangeArrowheads="1"/>
        </xdr:cNvSpPr>
      </xdr:nvSpPr>
      <xdr:spPr bwMode="auto">
        <a:xfrm>
          <a:off x="5886450" y="5876925"/>
          <a:ext cx="1790700" cy="390525"/>
        </a:xfrm>
        <a:prstGeom prst="wedgeRoundRectCallout">
          <a:avLst>
            <a:gd name="adj1" fmla="val -77657"/>
            <a:gd name="adj2" fmla="val 30486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=C34+NPV($J$10,D34:H34)</a:t>
          </a:r>
        </a:p>
      </xdr:txBody>
    </xdr:sp>
    <xdr:clientData/>
  </xdr:twoCellAnchor>
  <xdr:twoCellAnchor>
    <xdr:from>
      <xdr:col>4</xdr:col>
      <xdr:colOff>66675</xdr:colOff>
      <xdr:row>34</xdr:row>
      <xdr:rowOff>85725</xdr:rowOff>
    </xdr:from>
    <xdr:to>
      <xdr:col>6</xdr:col>
      <xdr:colOff>542925</xdr:colOff>
      <xdr:row>37</xdr:row>
      <xdr:rowOff>152400</xdr:rowOff>
    </xdr:to>
    <xdr:sp macro="" textlink="">
      <xdr:nvSpPr>
        <xdr:cNvPr id="4107" name="AutoShape 11">
          <a:extLst>
            <a:ext uri="{FF2B5EF4-FFF2-40B4-BE49-F238E27FC236}">
              <a16:creationId xmlns:a16="http://schemas.microsoft.com/office/drawing/2014/main" id="{8254D817-7494-F5B4-2264-6BC5E2F32BDF}"/>
            </a:ext>
          </a:extLst>
        </xdr:cNvPr>
        <xdr:cNvSpPr>
          <a:spLocks noChangeArrowheads="1"/>
        </xdr:cNvSpPr>
      </xdr:nvSpPr>
      <xdr:spPr bwMode="auto">
        <a:xfrm>
          <a:off x="2505075" y="6362700"/>
          <a:ext cx="1695450" cy="561975"/>
        </a:xfrm>
        <a:prstGeom prst="wedgeRoundRectCallout">
          <a:avLst>
            <a:gd name="adj1" fmla="val 4495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=$F$8*L$18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=($F$9+$F$10*F$14)*L$18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=SUM(F31:F33)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276225</xdr:colOff>
      <xdr:row>0</xdr:row>
      <xdr:rowOff>85725</xdr:rowOff>
    </xdr:from>
    <xdr:to>
      <xdr:col>14</xdr:col>
      <xdr:colOff>428625</xdr:colOff>
      <xdr:row>4</xdr:row>
      <xdr:rowOff>28575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9A7140D2-A7FA-6E9E-8D61-8979072FB44A}"/>
            </a:ext>
          </a:extLst>
        </xdr:cNvPr>
        <xdr:cNvSpPr>
          <a:spLocks noChangeArrowheads="1"/>
        </xdr:cNvSpPr>
      </xdr:nvSpPr>
      <xdr:spPr bwMode="auto">
        <a:xfrm>
          <a:off x="6981825" y="85725"/>
          <a:ext cx="1981200" cy="771525"/>
        </a:xfrm>
        <a:prstGeom prst="wedgeRoundRectCallout">
          <a:avLst>
            <a:gd name="adj1" fmla="val -66829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257175</xdr:colOff>
      <xdr:row>5</xdr:row>
      <xdr:rowOff>95250</xdr:rowOff>
    </xdr:from>
    <xdr:to>
      <xdr:col>13</xdr:col>
      <xdr:colOff>571500</xdr:colOff>
      <xdr:row>9</xdr:row>
      <xdr:rowOff>104775</xdr:rowOff>
    </xdr:to>
    <xdr:sp macro="" textlink="">
      <xdr:nvSpPr>
        <xdr:cNvPr id="4111" name="AutoShape 15">
          <a:extLst>
            <a:ext uri="{FF2B5EF4-FFF2-40B4-BE49-F238E27FC236}">
              <a16:creationId xmlns:a16="http://schemas.microsoft.com/office/drawing/2014/main" id="{18EE6B72-4C33-9B95-D5EE-4C71C001F9D3}"/>
            </a:ext>
          </a:extLst>
        </xdr:cNvPr>
        <xdr:cNvSpPr>
          <a:spLocks noChangeArrowheads="1"/>
        </xdr:cNvSpPr>
      </xdr:nvSpPr>
      <xdr:spPr bwMode="auto">
        <a:xfrm>
          <a:off x="6353175" y="1104900"/>
          <a:ext cx="2143125" cy="704850"/>
        </a:xfrm>
        <a:prstGeom prst="wedgeRoundRectCallout">
          <a:avLst>
            <a:gd name="adj1" fmla="val -64222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381000</xdr:colOff>
      <xdr:row>10</xdr:row>
      <xdr:rowOff>66675</xdr:rowOff>
    </xdr:from>
    <xdr:to>
      <xdr:col>13</xdr:col>
      <xdr:colOff>9525</xdr:colOff>
      <xdr:row>14</xdr:row>
      <xdr:rowOff>104775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D00975D9-434E-C544-F4E1-DD61F543331A}"/>
            </a:ext>
          </a:extLst>
        </xdr:cNvPr>
        <xdr:cNvSpPr>
          <a:spLocks noChangeArrowheads="1"/>
        </xdr:cNvSpPr>
      </xdr:nvSpPr>
      <xdr:spPr bwMode="auto">
        <a:xfrm>
          <a:off x="5257800" y="1952625"/>
          <a:ext cx="2676525" cy="752475"/>
        </a:xfrm>
        <a:prstGeom prst="wedgeRoundRectCallout">
          <a:avLst>
            <a:gd name="adj1" fmla="val -67083"/>
            <a:gd name="adj2" fmla="val 24685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571500</xdr:colOff>
      <xdr:row>43</xdr:row>
      <xdr:rowOff>28575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90319D9-A2FF-1C7C-C0CA-4A8E90149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85775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8</xdr:col>
      <xdr:colOff>581025</xdr:colOff>
      <xdr:row>86</xdr:row>
      <xdr:rowOff>95250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DD9F2A3C-600A-1A4D-DCD2-09EBB4353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1820525"/>
          <a:ext cx="4314825" cy="2200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8</xdr:col>
      <xdr:colOff>581025</xdr:colOff>
      <xdr:row>129</xdr:row>
      <xdr:rowOff>95250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7407E379-B0AE-CFDF-8837-B5518819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8783300"/>
          <a:ext cx="4314825" cy="2200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638175</xdr:colOff>
      <xdr:row>48</xdr:row>
      <xdr:rowOff>114300</xdr:rowOff>
    </xdr:from>
    <xdr:to>
      <xdr:col>7</xdr:col>
      <xdr:colOff>733425</xdr:colOff>
      <xdr:row>50</xdr:row>
      <xdr:rowOff>19050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E2A87E25-5475-1A0B-F6AF-11A4E652C7EC}"/>
            </a:ext>
          </a:extLst>
        </xdr:cNvPr>
        <xdr:cNvSpPr>
          <a:spLocks noChangeArrowheads="1"/>
        </xdr:cNvSpPr>
      </xdr:nvSpPr>
      <xdr:spPr bwMode="auto">
        <a:xfrm>
          <a:off x="2324100" y="7886700"/>
          <a:ext cx="1609725" cy="228600"/>
        </a:xfrm>
        <a:prstGeom prst="wedgeRoundRectCallout">
          <a:avLst>
            <a:gd name="adj1" fmla="val -70120"/>
            <a:gd name="adj2" fmla="val 1541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2(c)</a:t>
          </a:r>
        </a:p>
      </xdr:txBody>
    </xdr:sp>
    <xdr:clientData/>
  </xdr:twoCellAnchor>
  <xdr:twoCellAnchor>
    <xdr:from>
      <xdr:col>4</xdr:col>
      <xdr:colOff>228600</xdr:colOff>
      <xdr:row>87</xdr:row>
      <xdr:rowOff>152400</xdr:rowOff>
    </xdr:from>
    <xdr:to>
      <xdr:col>7</xdr:col>
      <xdr:colOff>323850</xdr:colOff>
      <xdr:row>89</xdr:row>
      <xdr:rowOff>57150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5B9BEE15-A6FF-EB12-C51C-C3FAD9F24AB8}"/>
            </a:ext>
          </a:extLst>
        </xdr:cNvPr>
        <xdr:cNvSpPr>
          <a:spLocks noChangeArrowheads="1"/>
        </xdr:cNvSpPr>
      </xdr:nvSpPr>
      <xdr:spPr bwMode="auto">
        <a:xfrm>
          <a:off x="1914525" y="14239875"/>
          <a:ext cx="1609725" cy="228600"/>
        </a:xfrm>
        <a:prstGeom prst="wedgeRoundRectCallout">
          <a:avLst>
            <a:gd name="adj1" fmla="val -21005"/>
            <a:gd name="adj2" fmla="val -13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2(c)</a:t>
          </a:r>
        </a:p>
      </xdr:txBody>
    </xdr:sp>
    <xdr:clientData/>
  </xdr:twoCellAnchor>
  <xdr:twoCellAnchor>
    <xdr:from>
      <xdr:col>8</xdr:col>
      <xdr:colOff>152400</xdr:colOff>
      <xdr:row>59</xdr:row>
      <xdr:rowOff>133350</xdr:rowOff>
    </xdr:from>
    <xdr:to>
      <xdr:col>9</xdr:col>
      <xdr:colOff>381000</xdr:colOff>
      <xdr:row>62</xdr:row>
      <xdr:rowOff>47625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671D84E7-0825-6929-68CA-59CAD905CEDB}"/>
            </a:ext>
          </a:extLst>
        </xdr:cNvPr>
        <xdr:cNvSpPr>
          <a:spLocks noChangeArrowheads="1"/>
        </xdr:cNvSpPr>
      </xdr:nvSpPr>
      <xdr:spPr bwMode="auto">
        <a:xfrm>
          <a:off x="4400550" y="9686925"/>
          <a:ext cx="876300" cy="4000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2(a)</a:t>
          </a:r>
        </a:p>
      </xdr:txBody>
    </xdr:sp>
    <xdr:clientData/>
  </xdr:twoCellAnchor>
  <xdr:twoCellAnchor>
    <xdr:from>
      <xdr:col>8</xdr:col>
      <xdr:colOff>152400</xdr:colOff>
      <xdr:row>66</xdr:row>
      <xdr:rowOff>133350</xdr:rowOff>
    </xdr:from>
    <xdr:to>
      <xdr:col>9</xdr:col>
      <xdr:colOff>381000</xdr:colOff>
      <xdr:row>69</xdr:row>
      <xdr:rowOff>47625</xdr:rowOff>
    </xdr:to>
    <xdr:sp macro="" textlink="">
      <xdr:nvSpPr>
        <xdr:cNvPr id="5127" name="AutoShape 7">
          <a:extLst>
            <a:ext uri="{FF2B5EF4-FFF2-40B4-BE49-F238E27FC236}">
              <a16:creationId xmlns:a16="http://schemas.microsoft.com/office/drawing/2014/main" id="{BD7E9DE6-CDEF-3B27-AA9A-2AB0F4E108C3}"/>
            </a:ext>
          </a:extLst>
        </xdr:cNvPr>
        <xdr:cNvSpPr>
          <a:spLocks noChangeArrowheads="1"/>
        </xdr:cNvSpPr>
      </xdr:nvSpPr>
      <xdr:spPr bwMode="auto">
        <a:xfrm>
          <a:off x="4400550" y="10820400"/>
          <a:ext cx="876300" cy="4000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2(b)</a:t>
          </a:r>
        </a:p>
      </xdr:txBody>
    </xdr:sp>
    <xdr:clientData/>
  </xdr:twoCellAnchor>
  <xdr:twoCellAnchor>
    <xdr:from>
      <xdr:col>7</xdr:col>
      <xdr:colOff>1019175</xdr:colOff>
      <xdr:row>59</xdr:row>
      <xdr:rowOff>66675</xdr:rowOff>
    </xdr:from>
    <xdr:to>
      <xdr:col>8</xdr:col>
      <xdr:colOff>152400</xdr:colOff>
      <xdr:row>61</xdr:row>
      <xdr:rowOff>0</xdr:rowOff>
    </xdr:to>
    <xdr:sp macro="" textlink="">
      <xdr:nvSpPr>
        <xdr:cNvPr id="5128" name="Line 8">
          <a:extLst>
            <a:ext uri="{FF2B5EF4-FFF2-40B4-BE49-F238E27FC236}">
              <a16:creationId xmlns:a16="http://schemas.microsoft.com/office/drawing/2014/main" id="{01FD93E6-B228-50A3-CA6C-0BDFBAEEB455}"/>
            </a:ext>
          </a:extLst>
        </xdr:cNvPr>
        <xdr:cNvSpPr>
          <a:spLocks noChangeShapeType="1"/>
        </xdr:cNvSpPr>
      </xdr:nvSpPr>
      <xdr:spPr bwMode="auto">
        <a:xfrm flipH="1" flipV="1">
          <a:off x="4219575" y="9620250"/>
          <a:ext cx="1809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1028700</xdr:colOff>
      <xdr:row>61</xdr:row>
      <xdr:rowOff>0</xdr:rowOff>
    </xdr:from>
    <xdr:to>
      <xdr:col>8</xdr:col>
      <xdr:colOff>152400</xdr:colOff>
      <xdr:row>62</xdr:row>
      <xdr:rowOff>95250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17AB7725-FC1C-60EA-69E6-97D7B3151D8F}"/>
            </a:ext>
          </a:extLst>
        </xdr:cNvPr>
        <xdr:cNvSpPr>
          <a:spLocks noChangeShapeType="1"/>
        </xdr:cNvSpPr>
      </xdr:nvSpPr>
      <xdr:spPr bwMode="auto">
        <a:xfrm flipH="1">
          <a:off x="4229100" y="9877425"/>
          <a:ext cx="17145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1009650</xdr:colOff>
      <xdr:row>67</xdr:row>
      <xdr:rowOff>76200</xdr:rowOff>
    </xdr:from>
    <xdr:to>
      <xdr:col>8</xdr:col>
      <xdr:colOff>152400</xdr:colOff>
      <xdr:row>68</xdr:row>
      <xdr:rowOff>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F3B6CF00-CA39-553B-0D91-45E8F1B7DB9A}"/>
            </a:ext>
          </a:extLst>
        </xdr:cNvPr>
        <xdr:cNvSpPr>
          <a:spLocks noChangeShapeType="1"/>
        </xdr:cNvSpPr>
      </xdr:nvSpPr>
      <xdr:spPr bwMode="auto">
        <a:xfrm flipH="1" flipV="1">
          <a:off x="4210050" y="10925175"/>
          <a:ext cx="1905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68</xdr:row>
      <xdr:rowOff>0</xdr:rowOff>
    </xdr:from>
    <xdr:to>
      <xdr:col>8</xdr:col>
      <xdr:colOff>152400</xdr:colOff>
      <xdr:row>68</xdr:row>
      <xdr:rowOff>85725</xdr:rowOff>
    </xdr:to>
    <xdr:sp macro="" textlink="">
      <xdr:nvSpPr>
        <xdr:cNvPr id="5133" name="Line 13">
          <a:extLst>
            <a:ext uri="{FF2B5EF4-FFF2-40B4-BE49-F238E27FC236}">
              <a16:creationId xmlns:a16="http://schemas.microsoft.com/office/drawing/2014/main" id="{8AA81AEB-8D9C-FCA5-A324-E08A18073A70}"/>
            </a:ext>
          </a:extLst>
        </xdr:cNvPr>
        <xdr:cNvSpPr>
          <a:spLocks noChangeShapeType="1"/>
        </xdr:cNvSpPr>
      </xdr:nvSpPr>
      <xdr:spPr bwMode="auto">
        <a:xfrm flipH="1">
          <a:off x="4219575" y="11010900"/>
          <a:ext cx="1809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552450</xdr:colOff>
      <xdr:row>91</xdr:row>
      <xdr:rowOff>142875</xdr:rowOff>
    </xdr:from>
    <xdr:to>
      <xdr:col>7</xdr:col>
      <xdr:colOff>504825</xdr:colOff>
      <xdr:row>93</xdr:row>
      <xdr:rowOff>47625</xdr:rowOff>
    </xdr:to>
    <xdr:sp macro="" textlink="">
      <xdr:nvSpPr>
        <xdr:cNvPr id="5134" name="AutoShape 14">
          <a:extLst>
            <a:ext uri="{FF2B5EF4-FFF2-40B4-BE49-F238E27FC236}">
              <a16:creationId xmlns:a16="http://schemas.microsoft.com/office/drawing/2014/main" id="{39B50AE1-7356-A1BD-99BE-B3E4BBE22F4E}"/>
            </a:ext>
          </a:extLst>
        </xdr:cNvPr>
        <xdr:cNvSpPr>
          <a:spLocks noChangeArrowheads="1"/>
        </xdr:cNvSpPr>
      </xdr:nvSpPr>
      <xdr:spPr bwMode="auto">
        <a:xfrm>
          <a:off x="2238375" y="14878050"/>
          <a:ext cx="1466850" cy="228600"/>
        </a:xfrm>
        <a:prstGeom prst="wedgeRoundRectCallout">
          <a:avLst>
            <a:gd name="adj1" fmla="val -65583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3</a:t>
          </a:r>
        </a:p>
      </xdr:txBody>
    </xdr:sp>
    <xdr:clientData/>
  </xdr:twoCellAnchor>
  <xdr:twoCellAnchor>
    <xdr:from>
      <xdr:col>4</xdr:col>
      <xdr:colOff>247650</xdr:colOff>
      <xdr:row>131</xdr:row>
      <xdr:rowOff>9525</xdr:rowOff>
    </xdr:from>
    <xdr:to>
      <xdr:col>7</xdr:col>
      <xdr:colOff>200025</xdr:colOff>
      <xdr:row>132</xdr:row>
      <xdr:rowOff>76200</xdr:rowOff>
    </xdr:to>
    <xdr:sp macro="" textlink="">
      <xdr:nvSpPr>
        <xdr:cNvPr id="5135" name="AutoShape 15">
          <a:extLst>
            <a:ext uri="{FF2B5EF4-FFF2-40B4-BE49-F238E27FC236}">
              <a16:creationId xmlns:a16="http://schemas.microsoft.com/office/drawing/2014/main" id="{86C21274-C21A-802A-61C0-B504D0F7733C}"/>
            </a:ext>
          </a:extLst>
        </xdr:cNvPr>
        <xdr:cNvSpPr>
          <a:spLocks noChangeArrowheads="1"/>
        </xdr:cNvSpPr>
      </xdr:nvSpPr>
      <xdr:spPr bwMode="auto">
        <a:xfrm>
          <a:off x="1933575" y="21221700"/>
          <a:ext cx="1466850" cy="228600"/>
        </a:xfrm>
        <a:prstGeom prst="wedgeRoundRectCallout">
          <a:avLst>
            <a:gd name="adj1" fmla="val -14935"/>
            <a:gd name="adj2" fmla="val -1458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tabSelected="1" topLeftCell="A7" workbookViewId="0">
      <selection activeCell="J1" sqref="J1"/>
    </sheetView>
  </sheetViews>
  <sheetFormatPr defaultRowHeight="12.75" x14ac:dyDescent="0.2"/>
  <sheetData>
    <row r="1" spans="1:14" ht="23.25" x14ac:dyDescent="0.35">
      <c r="A1" s="4" t="s">
        <v>16</v>
      </c>
    </row>
    <row r="2" spans="1:14" ht="13.5" thickBot="1" x14ac:dyDescent="0.25"/>
    <row r="3" spans="1:14" ht="14.25" thickTop="1" thickBot="1" x14ac:dyDescent="0.25">
      <c r="A3" s="6"/>
      <c r="B3" s="6"/>
      <c r="C3" s="6"/>
      <c r="D3" s="10"/>
      <c r="E3" s="11" t="s">
        <v>24</v>
      </c>
      <c r="F3" s="12" t="s">
        <v>25</v>
      </c>
      <c r="H3" s="104" t="s">
        <v>11</v>
      </c>
      <c r="I3" s="105"/>
      <c r="J3" s="105"/>
      <c r="K3" s="106"/>
    </row>
    <row r="4" spans="1:14" ht="14.25" thickTop="1" thickBot="1" x14ac:dyDescent="0.25">
      <c r="A4" s="13"/>
      <c r="B4" s="14"/>
      <c r="C4" s="14"/>
      <c r="D4" s="15" t="s">
        <v>20</v>
      </c>
      <c r="E4" s="36">
        <v>5.3</v>
      </c>
      <c r="F4" s="37">
        <v>5.6</v>
      </c>
      <c r="H4" s="19" t="s">
        <v>17</v>
      </c>
      <c r="I4" s="23" t="s">
        <v>19</v>
      </c>
      <c r="J4" s="20" t="s">
        <v>18</v>
      </c>
      <c r="K4" s="26" t="s">
        <v>13</v>
      </c>
    </row>
    <row r="5" spans="1:14" ht="14.25" thickTop="1" thickBot="1" x14ac:dyDescent="0.25">
      <c r="A5" s="16"/>
      <c r="B5" s="17"/>
      <c r="C5" s="17"/>
      <c r="D5" s="18" t="s">
        <v>22</v>
      </c>
      <c r="E5" s="38">
        <v>0.25</v>
      </c>
      <c r="F5" s="39">
        <v>0.75</v>
      </c>
      <c r="H5" s="88">
        <v>0.03</v>
      </c>
      <c r="I5" s="89">
        <v>0.1</v>
      </c>
      <c r="J5" s="90">
        <v>0.15</v>
      </c>
      <c r="K5" s="91">
        <v>9.3329999999999996E-2</v>
      </c>
    </row>
    <row r="6" spans="1:14" ht="13.5" thickTop="1" x14ac:dyDescent="0.2">
      <c r="A6" s="16"/>
      <c r="B6" s="17"/>
      <c r="C6" s="17"/>
      <c r="D6" s="18" t="s">
        <v>23</v>
      </c>
      <c r="E6" s="38">
        <v>0.7</v>
      </c>
      <c r="F6" s="39">
        <v>0.4</v>
      </c>
    </row>
    <row r="7" spans="1:14" ht="13.5" thickBot="1" x14ac:dyDescent="0.25">
      <c r="A7" s="16"/>
      <c r="B7" s="17"/>
      <c r="C7" s="17"/>
      <c r="D7" s="18" t="s">
        <v>21</v>
      </c>
      <c r="E7" s="38">
        <v>0.01</v>
      </c>
      <c r="F7" s="39">
        <v>0.05</v>
      </c>
    </row>
    <row r="8" spans="1:14" ht="14.25" thickTop="1" thickBot="1" x14ac:dyDescent="0.25">
      <c r="A8" s="16"/>
      <c r="B8" s="17"/>
      <c r="C8" s="17"/>
      <c r="D8" s="18" t="s">
        <v>14</v>
      </c>
      <c r="E8" s="40">
        <v>0.5</v>
      </c>
      <c r="F8" s="41">
        <v>0.6</v>
      </c>
      <c r="H8" s="104" t="s">
        <v>12</v>
      </c>
      <c r="I8" s="105"/>
      <c r="J8" s="106"/>
    </row>
    <row r="9" spans="1:14" ht="13.5" thickBot="1" x14ac:dyDescent="0.25">
      <c r="A9" s="16"/>
      <c r="B9" s="17"/>
      <c r="C9" s="17"/>
      <c r="D9" s="18" t="s">
        <v>28</v>
      </c>
      <c r="E9" s="40">
        <v>0.3</v>
      </c>
      <c r="F9" s="41">
        <v>0</v>
      </c>
      <c r="H9" s="19" t="s">
        <v>17</v>
      </c>
      <c r="I9" s="25" t="s">
        <v>18</v>
      </c>
      <c r="J9" s="21" t="s">
        <v>13</v>
      </c>
    </row>
    <row r="10" spans="1:14" ht="14.25" thickTop="1" thickBot="1" x14ac:dyDescent="0.25">
      <c r="A10" s="7"/>
      <c r="B10" s="8"/>
      <c r="C10" s="8"/>
      <c r="D10" s="9" t="s">
        <v>29</v>
      </c>
      <c r="E10" s="42">
        <v>0.01</v>
      </c>
      <c r="F10" s="43">
        <v>0.02</v>
      </c>
      <c r="H10" s="27">
        <v>0.09</v>
      </c>
      <c r="I10" s="28">
        <v>0.15</v>
      </c>
      <c r="J10" s="29">
        <v>0.12</v>
      </c>
    </row>
    <row r="11" spans="1:14" ht="14.25" thickTop="1" thickBot="1" x14ac:dyDescent="0.25"/>
    <row r="12" spans="1:14" ht="14.25" thickTop="1" thickBot="1" x14ac:dyDescent="0.25">
      <c r="B12" s="104" t="s">
        <v>15</v>
      </c>
      <c r="C12" s="105"/>
      <c r="D12" s="105"/>
      <c r="E12" s="105"/>
      <c r="F12" s="105"/>
      <c r="G12" s="105"/>
      <c r="H12" s="106"/>
    </row>
    <row r="13" spans="1:14" ht="13.5" thickBot="1" x14ac:dyDescent="0.25">
      <c r="B13" s="22" t="s">
        <v>13</v>
      </c>
      <c r="C13" s="24" t="s">
        <v>30</v>
      </c>
      <c r="D13" s="82" t="s">
        <v>3</v>
      </c>
      <c r="E13" s="23" t="s">
        <v>5</v>
      </c>
      <c r="F13" s="23" t="s">
        <v>6</v>
      </c>
      <c r="G13" s="23" t="s">
        <v>7</v>
      </c>
      <c r="H13" s="83" t="s">
        <v>8</v>
      </c>
    </row>
    <row r="14" spans="1:14" ht="14.25" thickTop="1" thickBot="1" x14ac:dyDescent="0.25">
      <c r="B14" s="81">
        <v>8</v>
      </c>
      <c r="C14" s="84">
        <v>0.1</v>
      </c>
      <c r="D14" s="30">
        <v>16.95</v>
      </c>
      <c r="E14" s="31">
        <v>16.95</v>
      </c>
      <c r="F14" s="31">
        <v>16.95</v>
      </c>
      <c r="G14" s="92">
        <v>16.95</v>
      </c>
      <c r="H14" s="32">
        <v>16.95</v>
      </c>
    </row>
    <row r="15" spans="1:14" ht="14.25" thickTop="1" thickBot="1" x14ac:dyDescent="0.25">
      <c r="B15" s="81">
        <v>12</v>
      </c>
      <c r="C15" s="85">
        <v>0.25</v>
      </c>
    </row>
    <row r="16" spans="1:14" ht="14.25" thickTop="1" thickBot="1" x14ac:dyDescent="0.25">
      <c r="B16" s="81">
        <v>18</v>
      </c>
      <c r="C16" s="85">
        <v>0.3</v>
      </c>
      <c r="J16" s="104" t="s">
        <v>10</v>
      </c>
      <c r="K16" s="105"/>
      <c r="L16" s="105"/>
      <c r="M16" s="105"/>
      <c r="N16" s="106"/>
    </row>
    <row r="17" spans="1:14" ht="14.25" thickTop="1" thickBot="1" x14ac:dyDescent="0.25">
      <c r="B17" s="81">
        <v>20</v>
      </c>
      <c r="C17" s="85">
        <v>0.2</v>
      </c>
      <c r="E17" s="86"/>
      <c r="J17" s="22" t="s">
        <v>3</v>
      </c>
      <c r="K17" s="23" t="s">
        <v>5</v>
      </c>
      <c r="L17" s="23" t="s">
        <v>6</v>
      </c>
      <c r="M17" s="23" t="s">
        <v>7</v>
      </c>
      <c r="N17" s="21" t="s">
        <v>8</v>
      </c>
    </row>
    <row r="18" spans="1:14" ht="14.25" thickTop="1" thickBot="1" x14ac:dyDescent="0.25">
      <c r="B18" s="81">
        <v>25</v>
      </c>
      <c r="C18" s="85">
        <v>0.15</v>
      </c>
      <c r="J18" s="33">
        <v>1</v>
      </c>
      <c r="K18" s="34">
        <f>(1+$K$5)*J18</f>
        <v>1.0933299999999999</v>
      </c>
      <c r="L18" s="34">
        <f>(1+$K$5)*K18</f>
        <v>1.1953704888999999</v>
      </c>
      <c r="M18" s="34">
        <f>(1+$K$5)*L18</f>
        <v>1.3069344166290366</v>
      </c>
      <c r="N18" s="35">
        <f>(1+$K$5)*M18</f>
        <v>1.4289106057330245</v>
      </c>
    </row>
    <row r="19" spans="1:14" ht="14.25" thickTop="1" thickBot="1" x14ac:dyDescent="0.25">
      <c r="A19" s="2"/>
      <c r="B19" s="80"/>
      <c r="C19" s="80"/>
    </row>
    <row r="20" spans="1:14" ht="17.25" thickTop="1" thickBot="1" x14ac:dyDescent="0.3">
      <c r="A20" s="107" t="s">
        <v>31</v>
      </c>
      <c r="B20" s="108"/>
      <c r="C20" s="108"/>
      <c r="D20" s="108"/>
      <c r="E20" s="108"/>
      <c r="F20" s="108"/>
      <c r="G20" s="108"/>
      <c r="H20" s="109"/>
    </row>
    <row r="21" spans="1:14" ht="14.25" thickTop="1" thickBot="1" x14ac:dyDescent="0.25">
      <c r="A21" s="78"/>
      <c r="B21" s="79"/>
      <c r="C21" s="54" t="s">
        <v>4</v>
      </c>
      <c r="D21" s="55" t="s">
        <v>3</v>
      </c>
      <c r="E21" s="55" t="s">
        <v>5</v>
      </c>
      <c r="F21" s="55" t="s">
        <v>6</v>
      </c>
      <c r="G21" s="55" t="s">
        <v>7</v>
      </c>
      <c r="H21" s="12" t="s">
        <v>8</v>
      </c>
    </row>
    <row r="22" spans="1:14" ht="14.25" thickTop="1" thickBot="1" x14ac:dyDescent="0.25">
      <c r="A22" s="49"/>
      <c r="B22" s="50" t="s">
        <v>0</v>
      </c>
      <c r="C22" s="65">
        <v>5.3</v>
      </c>
      <c r="D22" s="66">
        <v>0.7</v>
      </c>
      <c r="E22" s="67"/>
      <c r="F22" s="67"/>
      <c r="G22" s="67"/>
      <c r="H22" s="68"/>
    </row>
    <row r="23" spans="1:14" ht="13.5" thickBot="1" x14ac:dyDescent="0.25">
      <c r="A23" s="51"/>
      <c r="B23" s="52" t="s">
        <v>1</v>
      </c>
      <c r="C23" s="69"/>
      <c r="D23" s="70">
        <f>$E$8*J$18</f>
        <v>0.5</v>
      </c>
      <c r="E23" s="70">
        <f>$E$8*K$18</f>
        <v>0.54666499999999996</v>
      </c>
      <c r="F23" s="87">
        <f>$E$8*L$18</f>
        <v>0.59768524444999993</v>
      </c>
      <c r="G23" s="70">
        <f>$E$8*M$18</f>
        <v>0.65346720831451832</v>
      </c>
      <c r="H23" s="71">
        <f>$E$8*N$18</f>
        <v>0.71445530286651227</v>
      </c>
    </row>
    <row r="24" spans="1:14" ht="14.25" thickTop="1" thickBot="1" x14ac:dyDescent="0.25">
      <c r="A24" s="7"/>
      <c r="B24" s="9" t="s">
        <v>27</v>
      </c>
      <c r="C24" s="72"/>
      <c r="D24" s="73">
        <f>($E$9+$E$10*D$14)*J$18</f>
        <v>0.46949999999999997</v>
      </c>
      <c r="E24" s="73">
        <f>($E$9+$E$10*E$14)*K$18</f>
        <v>0.51331843499999996</v>
      </c>
      <c r="F24" s="73">
        <f>($E$9+$E$10*F$14)*L$18</f>
        <v>0.56122644453854986</v>
      </c>
      <c r="G24" s="73">
        <f>($E$9+$E$10*G$14)*M$18</f>
        <v>0.61360570860733266</v>
      </c>
      <c r="H24" s="74">
        <f>($E$9+$E$10*H$14)*N$18</f>
        <v>0.67087352939165501</v>
      </c>
      <c r="I24" s="48" t="s">
        <v>9</v>
      </c>
    </row>
    <row r="25" spans="1:14" ht="14.25" thickTop="1" thickBot="1" x14ac:dyDescent="0.25">
      <c r="A25" s="7"/>
      <c r="B25" s="9" t="s">
        <v>2</v>
      </c>
      <c r="C25" s="75">
        <f t="shared" ref="C25:H25" si="0">SUM(C22:C24)</f>
        <v>5.3</v>
      </c>
      <c r="D25" s="73">
        <f t="shared" si="0"/>
        <v>1.6695</v>
      </c>
      <c r="E25" s="73">
        <f t="shared" si="0"/>
        <v>1.0599834349999999</v>
      </c>
      <c r="F25" s="73">
        <f t="shared" si="0"/>
        <v>1.1589116889885498</v>
      </c>
      <c r="G25" s="73">
        <f t="shared" si="0"/>
        <v>1.2670729169218511</v>
      </c>
      <c r="H25" s="74">
        <f t="shared" si="0"/>
        <v>1.3853288322581672</v>
      </c>
      <c r="I25" s="76">
        <f>C25+NPV($J$10,D25:H25)</f>
        <v>10.051848282655179</v>
      </c>
    </row>
    <row r="26" spans="1:14" ht="14.25" thickTop="1" thickBot="1" x14ac:dyDescent="0.25">
      <c r="B26" s="2"/>
      <c r="C26" s="3"/>
      <c r="D26" s="3"/>
      <c r="E26" s="3"/>
      <c r="F26" s="3"/>
      <c r="G26" s="3"/>
      <c r="H26" s="3"/>
      <c r="I26" s="5"/>
    </row>
    <row r="27" spans="1:14" ht="14.25" thickTop="1" thickBot="1" x14ac:dyDescent="0.25">
      <c r="B27" s="2"/>
      <c r="C27" s="3"/>
      <c r="D27" s="3"/>
      <c r="E27" s="45"/>
      <c r="F27" s="46"/>
      <c r="G27" s="46"/>
      <c r="H27" s="47" t="s">
        <v>26</v>
      </c>
      <c r="I27" s="77">
        <f>I25-I34</f>
        <v>9.7685789191320538E-2</v>
      </c>
    </row>
    <row r="28" spans="1:14" ht="14.25" thickTop="1" thickBot="1" x14ac:dyDescent="0.25">
      <c r="G28" s="5"/>
      <c r="I28" s="5"/>
    </row>
    <row r="29" spans="1:14" ht="17.25" thickTop="1" thickBot="1" x14ac:dyDescent="0.3">
      <c r="A29" s="107" t="s">
        <v>32</v>
      </c>
      <c r="B29" s="108"/>
      <c r="C29" s="108"/>
      <c r="D29" s="108"/>
      <c r="E29" s="108"/>
      <c r="F29" s="108"/>
      <c r="G29" s="108"/>
      <c r="H29" s="109"/>
      <c r="I29" s="5"/>
      <c r="J29" s="1"/>
    </row>
    <row r="30" spans="1:14" ht="14.25" thickTop="1" thickBot="1" x14ac:dyDescent="0.25">
      <c r="A30" s="78"/>
      <c r="B30" s="79"/>
      <c r="C30" s="54" t="s">
        <v>4</v>
      </c>
      <c r="D30" s="55" t="s">
        <v>3</v>
      </c>
      <c r="E30" s="55" t="s">
        <v>5</v>
      </c>
      <c r="F30" s="55" t="s">
        <v>6</v>
      </c>
      <c r="G30" s="55" t="s">
        <v>7</v>
      </c>
      <c r="H30" s="12" t="s">
        <v>8</v>
      </c>
      <c r="I30" s="5"/>
    </row>
    <row r="31" spans="1:14" ht="14.25" thickTop="1" thickBot="1" x14ac:dyDescent="0.25">
      <c r="A31" s="49"/>
      <c r="B31" s="50" t="s">
        <v>0</v>
      </c>
      <c r="C31" s="56">
        <v>5.6</v>
      </c>
      <c r="D31" s="57">
        <v>0.4</v>
      </c>
      <c r="E31" s="61"/>
      <c r="F31" s="61"/>
      <c r="G31" s="61"/>
      <c r="H31" s="62"/>
    </row>
    <row r="32" spans="1:14" ht="13.5" thickBot="1" x14ac:dyDescent="0.25">
      <c r="A32" s="51"/>
      <c r="B32" s="52" t="s">
        <v>1</v>
      </c>
      <c r="C32" s="63"/>
      <c r="D32" s="58">
        <f>$F$8*J$18</f>
        <v>0.6</v>
      </c>
      <c r="E32" s="58">
        <f>$F$8*K$18</f>
        <v>0.65599799999999997</v>
      </c>
      <c r="F32" s="58">
        <f>$F$8*L$18</f>
        <v>0.71722229333999987</v>
      </c>
      <c r="G32" s="58">
        <f>$F$8*M$18</f>
        <v>0.78416064997742196</v>
      </c>
      <c r="H32" s="53">
        <f>$F$8*N$18</f>
        <v>0.85734636343981474</v>
      </c>
    </row>
    <row r="33" spans="1:9" ht="14.25" thickTop="1" thickBot="1" x14ac:dyDescent="0.25">
      <c r="A33" s="7"/>
      <c r="B33" s="9" t="s">
        <v>27</v>
      </c>
      <c r="C33" s="64"/>
      <c r="D33" s="60">
        <f>($F$9+$F$10*D$14)*J$18</f>
        <v>0.33899999999999997</v>
      </c>
      <c r="E33" s="60">
        <f>($F$9+$F$10*E$14)*K$18</f>
        <v>0.37063886999999995</v>
      </c>
      <c r="F33" s="60">
        <f>($F$9+$F$10*F$14)*L$18</f>
        <v>0.40523059573709991</v>
      </c>
      <c r="G33" s="60">
        <f>($F$9+$F$10*G$14)*M$18</f>
        <v>0.4430507672372434</v>
      </c>
      <c r="H33" s="44">
        <f>($F$9+$F$10*H$14)*N$18</f>
        <v>0.48440069534349528</v>
      </c>
      <c r="I33" s="48" t="s">
        <v>9</v>
      </c>
    </row>
    <row r="34" spans="1:9" ht="14.25" thickTop="1" thickBot="1" x14ac:dyDescent="0.25">
      <c r="A34" s="7"/>
      <c r="B34" s="9" t="s">
        <v>2</v>
      </c>
      <c r="C34" s="59">
        <f t="shared" ref="C34:H34" si="1">SUM(C31:C33)</f>
        <v>5.6</v>
      </c>
      <c r="D34" s="60">
        <f t="shared" si="1"/>
        <v>1.339</v>
      </c>
      <c r="E34" s="60">
        <f t="shared" si="1"/>
        <v>1.0266368699999999</v>
      </c>
      <c r="F34" s="60">
        <f t="shared" si="1"/>
        <v>1.1224528890770997</v>
      </c>
      <c r="G34" s="60">
        <f t="shared" si="1"/>
        <v>1.2272114172146653</v>
      </c>
      <c r="H34" s="44">
        <f t="shared" si="1"/>
        <v>1.34174705878331</v>
      </c>
      <c r="I34" s="76">
        <f>C34+NPV($J$10,D34:H34)</f>
        <v>9.9541624934638584</v>
      </c>
    </row>
    <row r="35" spans="1:9" ht="13.5" thickTop="1" x14ac:dyDescent="0.2"/>
  </sheetData>
  <mergeCells count="6">
    <mergeCell ref="H3:K3"/>
    <mergeCell ref="A20:H20"/>
    <mergeCell ref="A29:H29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showRowColHeaders="0" workbookViewId="0">
      <selection activeCell="E115" sqref="E115"/>
    </sheetView>
  </sheetViews>
  <sheetFormatPr defaultRowHeight="12.75" x14ac:dyDescent="0.2"/>
  <cols>
    <col min="1" max="2" width="3.85546875" style="93" customWidth="1"/>
    <col min="3" max="3" width="5.28515625" style="93" customWidth="1"/>
    <col min="4" max="4" width="12.28515625" style="93" customWidth="1"/>
    <col min="5" max="5" width="15.7109375" style="93" customWidth="1"/>
    <col min="6" max="6" width="1.7109375" style="93" customWidth="1"/>
    <col min="7" max="7" width="5.28515625" style="93" customWidth="1"/>
    <col min="8" max="8" width="15.7109375" style="93" customWidth="1"/>
    <col min="9" max="9" width="9.7109375" style="93" customWidth="1"/>
    <col min="10" max="10" width="6.28515625" style="93" customWidth="1"/>
    <col min="11" max="16384" width="9.140625" style="93"/>
  </cols>
  <sheetData>
    <row r="1" spans="1:10" x14ac:dyDescent="0.2">
      <c r="E1" s="94"/>
    </row>
    <row r="2" spans="1:10" x14ac:dyDescent="0.2">
      <c r="F2" s="95" t="s">
        <v>33</v>
      </c>
    </row>
    <row r="3" spans="1:10" x14ac:dyDescent="0.2">
      <c r="F3" s="96" t="s">
        <v>34</v>
      </c>
    </row>
    <row r="4" spans="1:10" x14ac:dyDescent="0.2">
      <c r="F4" s="96" t="s">
        <v>35</v>
      </c>
    </row>
    <row r="6" spans="1:10" x14ac:dyDescent="0.2">
      <c r="A6" s="97" t="s">
        <v>36</v>
      </c>
      <c r="J6" s="98" t="s">
        <v>37</v>
      </c>
    </row>
    <row r="8" spans="1:10" x14ac:dyDescent="0.2">
      <c r="B8" s="99" t="s">
        <v>38</v>
      </c>
    </row>
    <row r="9" spans="1:10" x14ac:dyDescent="0.2">
      <c r="C9" s="99" t="s">
        <v>39</v>
      </c>
    </row>
    <row r="10" spans="1:10" x14ac:dyDescent="0.2">
      <c r="C10" s="99" t="s">
        <v>40</v>
      </c>
    </row>
    <row r="11" spans="1:10" x14ac:dyDescent="0.2">
      <c r="C11" s="99" t="s">
        <v>41</v>
      </c>
    </row>
    <row r="12" spans="1:10" x14ac:dyDescent="0.2">
      <c r="C12" s="99" t="s">
        <v>42</v>
      </c>
    </row>
    <row r="13" spans="1:10" x14ac:dyDescent="0.2">
      <c r="C13" s="99" t="s">
        <v>43</v>
      </c>
    </row>
    <row r="15" spans="1:10" x14ac:dyDescent="0.2">
      <c r="B15" s="99" t="s">
        <v>44</v>
      </c>
      <c r="H15" s="100" t="s">
        <v>13</v>
      </c>
    </row>
    <row r="16" spans="1:10" x14ac:dyDescent="0.2">
      <c r="C16" s="99" t="s">
        <v>45</v>
      </c>
      <c r="H16" s="93">
        <v>10000</v>
      </c>
    </row>
    <row r="17" spans="3:8" x14ac:dyDescent="0.2">
      <c r="C17" s="99" t="s">
        <v>46</v>
      </c>
      <c r="H17" s="101">
        <v>10.061813655176397</v>
      </c>
    </row>
    <row r="18" spans="3:8" x14ac:dyDescent="0.2">
      <c r="C18" s="99" t="s">
        <v>47</v>
      </c>
      <c r="H18" s="101">
        <v>10.061213645129143</v>
      </c>
    </row>
    <row r="19" spans="3:8" x14ac:dyDescent="0.2">
      <c r="C19" s="99" t="s">
        <v>48</v>
      </c>
      <c r="H19" s="102" t="s">
        <v>49</v>
      </c>
    </row>
    <row r="20" spans="3:8" x14ac:dyDescent="0.2">
      <c r="C20" s="99" t="s">
        <v>50</v>
      </c>
      <c r="H20" s="101">
        <v>0.3852887343039556</v>
      </c>
    </row>
    <row r="21" spans="3:8" x14ac:dyDescent="0.2">
      <c r="C21" s="99" t="s">
        <v>51</v>
      </c>
      <c r="H21" s="101">
        <v>0.14844740878154411</v>
      </c>
    </row>
    <row r="22" spans="3:8" x14ac:dyDescent="0.2">
      <c r="C22" s="99" t="s">
        <v>52</v>
      </c>
      <c r="H22" s="103">
        <v>3.81369724512386E-2</v>
      </c>
    </row>
    <row r="23" spans="3:8" x14ac:dyDescent="0.2">
      <c r="C23" s="99" t="s">
        <v>53</v>
      </c>
      <c r="H23" s="103">
        <v>2.9039934999254307</v>
      </c>
    </row>
    <row r="24" spans="3:8" x14ac:dyDescent="0.2">
      <c r="C24" s="99" t="s">
        <v>54</v>
      </c>
      <c r="H24" s="103">
        <v>3.829217549718187E-2</v>
      </c>
    </row>
    <row r="25" spans="3:8" x14ac:dyDescent="0.2">
      <c r="C25" s="99" t="s">
        <v>55</v>
      </c>
      <c r="H25" s="101">
        <v>8.6591729428867037</v>
      </c>
    </row>
    <row r="26" spans="3:8" x14ac:dyDescent="0.2">
      <c r="C26" s="99" t="s">
        <v>56</v>
      </c>
      <c r="H26" s="101">
        <v>11.410990540557091</v>
      </c>
    </row>
    <row r="27" spans="3:8" x14ac:dyDescent="0.2">
      <c r="C27" s="99" t="s">
        <v>57</v>
      </c>
      <c r="H27" s="101">
        <v>2.7518175976703869</v>
      </c>
    </row>
    <row r="28" spans="3:8" x14ac:dyDescent="0.2">
      <c r="C28" s="99" t="s">
        <v>58</v>
      </c>
      <c r="H28" s="101">
        <v>3.8528873430395561E-3</v>
      </c>
    </row>
    <row r="47" spans="1:1" x14ac:dyDescent="0.2">
      <c r="A47" s="99" t="s">
        <v>59</v>
      </c>
    </row>
    <row r="49" spans="1:10" x14ac:dyDescent="0.2">
      <c r="A49" s="97" t="s">
        <v>60</v>
      </c>
      <c r="J49" s="98" t="s">
        <v>61</v>
      </c>
    </row>
    <row r="51" spans="1:10" x14ac:dyDescent="0.2">
      <c r="B51" s="99" t="s">
        <v>38</v>
      </c>
    </row>
    <row r="52" spans="1:10" x14ac:dyDescent="0.2">
      <c r="C52" s="99" t="s">
        <v>62</v>
      </c>
    </row>
    <row r="53" spans="1:10" x14ac:dyDescent="0.2">
      <c r="C53" s="99" t="s">
        <v>40</v>
      </c>
    </row>
    <row r="54" spans="1:10" x14ac:dyDescent="0.2">
      <c r="C54" s="99" t="s">
        <v>63</v>
      </c>
    </row>
    <row r="55" spans="1:10" x14ac:dyDescent="0.2">
      <c r="C55" s="99" t="s">
        <v>64</v>
      </c>
    </row>
    <row r="56" spans="1:10" x14ac:dyDescent="0.2">
      <c r="C56" s="99" t="s">
        <v>65</v>
      </c>
    </row>
    <row r="58" spans="1:10" x14ac:dyDescent="0.2">
      <c r="B58" s="99" t="s">
        <v>44</v>
      </c>
      <c r="H58" s="100" t="s">
        <v>13</v>
      </c>
    </row>
    <row r="59" spans="1:10" x14ac:dyDescent="0.2">
      <c r="C59" s="99" t="s">
        <v>45</v>
      </c>
      <c r="H59" s="93">
        <v>10000</v>
      </c>
    </row>
    <row r="60" spans="1:10" x14ac:dyDescent="0.2">
      <c r="C60" s="99" t="s">
        <v>46</v>
      </c>
      <c r="H60" s="101">
        <v>9.9827312357996885</v>
      </c>
    </row>
    <row r="61" spans="1:10" x14ac:dyDescent="0.2">
      <c r="C61" s="99" t="s">
        <v>47</v>
      </c>
      <c r="H61" s="101">
        <v>9.9854379404697688</v>
      </c>
    </row>
    <row r="62" spans="1:10" x14ac:dyDescent="0.2">
      <c r="C62" s="99" t="s">
        <v>48</v>
      </c>
      <c r="H62" s="102" t="s">
        <v>49</v>
      </c>
    </row>
    <row r="63" spans="1:10" x14ac:dyDescent="0.2">
      <c r="C63" s="99" t="s">
        <v>50</v>
      </c>
      <c r="H63" s="101">
        <v>0.82703151298592004</v>
      </c>
    </row>
    <row r="64" spans="1:10" x14ac:dyDescent="0.2">
      <c r="C64" s="99" t="s">
        <v>51</v>
      </c>
      <c r="H64" s="101">
        <v>0.68398112347177997</v>
      </c>
    </row>
    <row r="65" spans="3:8" x14ac:dyDescent="0.2">
      <c r="C65" s="99" t="s">
        <v>52</v>
      </c>
      <c r="H65" s="103">
        <v>1.285971460416562E-2</v>
      </c>
    </row>
    <row r="66" spans="3:8" x14ac:dyDescent="0.2">
      <c r="C66" s="99" t="s">
        <v>53</v>
      </c>
      <c r="H66" s="103">
        <v>3.0798634040786426</v>
      </c>
    </row>
    <row r="67" spans="3:8" x14ac:dyDescent="0.2">
      <c r="C67" s="99" t="s">
        <v>54</v>
      </c>
      <c r="H67" s="103">
        <v>8.2846216476313753E-2</v>
      </c>
    </row>
    <row r="68" spans="3:8" x14ac:dyDescent="0.2">
      <c r="C68" s="99" t="s">
        <v>55</v>
      </c>
      <c r="H68" s="101">
        <v>6.9500440476016241</v>
      </c>
    </row>
    <row r="69" spans="3:8" x14ac:dyDescent="0.2">
      <c r="C69" s="99" t="s">
        <v>56</v>
      </c>
      <c r="H69" s="101">
        <v>13.265044252864651</v>
      </c>
    </row>
    <row r="70" spans="3:8" x14ac:dyDescent="0.2">
      <c r="C70" s="99" t="s">
        <v>57</v>
      </c>
      <c r="H70" s="101">
        <v>6.3150002052630274</v>
      </c>
    </row>
    <row r="71" spans="3:8" x14ac:dyDescent="0.2">
      <c r="C71" s="99" t="s">
        <v>58</v>
      </c>
      <c r="H71" s="101">
        <v>8.2703151298592001E-3</v>
      </c>
    </row>
    <row r="90" spans="1:10" x14ac:dyDescent="0.2">
      <c r="A90" s="99" t="s">
        <v>59</v>
      </c>
    </row>
    <row r="92" spans="1:10" x14ac:dyDescent="0.2">
      <c r="A92" s="97" t="s">
        <v>66</v>
      </c>
      <c r="J92" s="98" t="s">
        <v>67</v>
      </c>
    </row>
    <row r="94" spans="1:10" x14ac:dyDescent="0.2">
      <c r="B94" s="99" t="s">
        <v>38</v>
      </c>
    </row>
    <row r="95" spans="1:10" x14ac:dyDescent="0.2">
      <c r="C95" s="99" t="s">
        <v>68</v>
      </c>
    </row>
    <row r="96" spans="1:10" x14ac:dyDescent="0.2">
      <c r="C96" s="99" t="s">
        <v>69</v>
      </c>
    </row>
    <row r="97" spans="2:8" x14ac:dyDescent="0.2">
      <c r="C97" s="99" t="s">
        <v>70</v>
      </c>
    </row>
    <row r="98" spans="2:8" x14ac:dyDescent="0.2">
      <c r="C98" s="99" t="s">
        <v>71</v>
      </c>
    </row>
    <row r="99" spans="2:8" x14ac:dyDescent="0.2">
      <c r="C99" s="99" t="s">
        <v>65</v>
      </c>
    </row>
    <row r="101" spans="2:8" x14ac:dyDescent="0.2">
      <c r="B101" s="99" t="s">
        <v>44</v>
      </c>
      <c r="H101" s="100" t="s">
        <v>13</v>
      </c>
    </row>
    <row r="102" spans="2:8" x14ac:dyDescent="0.2">
      <c r="C102" s="99" t="s">
        <v>45</v>
      </c>
      <c r="H102" s="93">
        <v>10000</v>
      </c>
    </row>
    <row r="103" spans="2:8" x14ac:dyDescent="0.2">
      <c r="C103" s="99" t="s">
        <v>46</v>
      </c>
      <c r="H103" s="101">
        <v>7.9082419376709137E-2</v>
      </c>
    </row>
    <row r="104" spans="2:8" x14ac:dyDescent="0.2">
      <c r="C104" s="99" t="s">
        <v>47</v>
      </c>
      <c r="H104" s="101">
        <v>7.9212487801823883E-2</v>
      </c>
    </row>
    <row r="105" spans="2:8" x14ac:dyDescent="0.2">
      <c r="C105" s="99" t="s">
        <v>48</v>
      </c>
      <c r="H105" s="102" t="s">
        <v>49</v>
      </c>
    </row>
    <row r="106" spans="2:8" x14ac:dyDescent="0.2">
      <c r="C106" s="99" t="s">
        <v>50</v>
      </c>
      <c r="H106" s="101">
        <v>0.80529456664660748</v>
      </c>
    </row>
    <row r="107" spans="2:8" x14ac:dyDescent="0.2">
      <c r="C107" s="99" t="s">
        <v>51</v>
      </c>
      <c r="H107" s="101">
        <v>0.64849933907054735</v>
      </c>
    </row>
    <row r="108" spans="2:8" x14ac:dyDescent="0.2">
      <c r="C108" s="99" t="s">
        <v>52</v>
      </c>
      <c r="H108" s="103">
        <v>5.292983368445415E-4</v>
      </c>
    </row>
    <row r="109" spans="2:8" x14ac:dyDescent="0.2">
      <c r="C109" s="99" t="s">
        <v>53</v>
      </c>
      <c r="H109" s="103">
        <v>3.0445938203208818</v>
      </c>
    </row>
    <row r="110" spans="2:8" x14ac:dyDescent="0.2">
      <c r="C110" s="99" t="s">
        <v>54</v>
      </c>
      <c r="H110" s="103">
        <v>10.182978378678408</v>
      </c>
    </row>
    <row r="111" spans="2:8" x14ac:dyDescent="0.2">
      <c r="C111" s="99" t="s">
        <v>55</v>
      </c>
      <c r="H111" s="101">
        <v>-2.9506541349723818</v>
      </c>
    </row>
    <row r="112" spans="2:8" x14ac:dyDescent="0.2">
      <c r="C112" s="99" t="s">
        <v>56</v>
      </c>
      <c r="H112" s="101">
        <v>3.5037785925729699</v>
      </c>
    </row>
    <row r="113" spans="3:8" x14ac:dyDescent="0.2">
      <c r="C113" s="99" t="s">
        <v>57</v>
      </c>
      <c r="H113" s="101">
        <v>6.4544327275453517</v>
      </c>
    </row>
    <row r="114" spans="3:8" x14ac:dyDescent="0.2">
      <c r="C114" s="99" t="s">
        <v>58</v>
      </c>
      <c r="H114" s="101">
        <v>8.0529456664660739E-3</v>
      </c>
    </row>
    <row r="133" spans="1:1" x14ac:dyDescent="0.2">
      <c r="A133" s="99" t="s">
        <v>59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3" manualBreakCount="3">
    <brk id="47" max="16383" man="1"/>
    <brk id="90" max="16383" man="1"/>
    <brk id="133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REPORT</vt:lpstr>
    </vt:vector>
  </TitlesOfParts>
  <Company>Haas School of Business, 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Jan Havlíček</cp:lastModifiedBy>
  <cp:lastPrinted>1999-11-07T23:12:55Z</cp:lastPrinted>
  <dcterms:created xsi:type="dcterms:W3CDTF">1998-11-26T03:35:24Z</dcterms:created>
  <dcterms:modified xsi:type="dcterms:W3CDTF">2023-09-19T17:05:25Z</dcterms:modified>
</cp:coreProperties>
</file>