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F456378-5F68-4FA1-8317-6E91ADB68889}" xr6:coauthVersionLast="47" xr6:coauthVersionMax="47" xr10:uidLastSave="{00000000-0000-0000-0000-000000000000}"/>
  <bookViews>
    <workbookView xWindow="-120" yWindow="-120" windowWidth="38640" windowHeight="15720"/>
  </bookViews>
  <sheets>
    <sheet name="El Paso Window Rock Study" sheetId="15" r:id="rId1"/>
    <sheet name="BR Pressure &amp; Flow Study" sheetId="17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5" l="1"/>
  <c r="R14" i="15"/>
  <c r="R15" i="15"/>
  <c r="R16" i="15"/>
  <c r="R17" i="15"/>
  <c r="G20" i="15"/>
  <c r="L20" i="15"/>
  <c r="R20" i="15"/>
  <c r="L23" i="15"/>
  <c r="L25" i="15"/>
  <c r="L27" i="15"/>
  <c r="L29" i="15"/>
  <c r="L30" i="15"/>
  <c r="L32" i="15"/>
  <c r="N32" i="15"/>
</calcChain>
</file>

<file path=xl/sharedStrings.xml><?xml version="1.0" encoding="utf-8"?>
<sst xmlns="http://schemas.openxmlformats.org/spreadsheetml/2006/main" count="84" uniqueCount="72">
  <si>
    <t>Estimated Costs of Facilities</t>
  </si>
  <si>
    <t>From</t>
  </si>
  <si>
    <t>To</t>
  </si>
  <si>
    <t>Miles</t>
  </si>
  <si>
    <t>Size (")</t>
  </si>
  <si>
    <t>Est. Costs</t>
  </si>
  <si>
    <t>Sta. #4</t>
  </si>
  <si>
    <t>"</t>
  </si>
  <si>
    <t>MMcf/d</t>
  </si>
  <si>
    <t>Total Vol.</t>
  </si>
  <si>
    <t>Not Included</t>
  </si>
  <si>
    <t>Int., O/H, etc</t>
  </si>
  <si>
    <t>Burlington Study</t>
  </si>
  <si>
    <t>El Paso Window Rock I/C</t>
  </si>
  <si>
    <t>12/11/2001</t>
  </si>
  <si>
    <t>CASE I.</t>
  </si>
  <si>
    <t>15.7 MILES OF 24" PIPELINE</t>
  </si>
  <si>
    <t>150 MMCF/D PIPELINE DESIGN CAPACITY</t>
  </si>
  <si>
    <t>MINIMUM PRESSURE DROP TO STA. #4 SUCTION</t>
  </si>
  <si>
    <t>W. Rock</t>
  </si>
  <si>
    <t>TW connect (M/L Only) CS4</t>
  </si>
  <si>
    <t>Valve @ Window Rock</t>
  </si>
  <si>
    <t>Total Window Rock Pipeline</t>
  </si>
  <si>
    <t>Total Project Cost</t>
  </si>
  <si>
    <t>Project Cost</t>
  </si>
  <si>
    <t>+</t>
  </si>
  <si>
    <t>-</t>
  </si>
  <si>
    <t>Cost Range</t>
  </si>
  <si>
    <t>Pressure Range at Window Rock (New pipe)</t>
  </si>
  <si>
    <t>775 - 875 psig</t>
  </si>
  <si>
    <t>Note:</t>
  </si>
  <si>
    <t>1.</t>
  </si>
  <si>
    <t>2.</t>
  </si>
  <si>
    <t>Tax Gross Up</t>
  </si>
  <si>
    <t>No delivery made to proposed Big Sandy I/C in this study.</t>
  </si>
  <si>
    <t>Major west-end deliveries accounted for in the study for maximum daily swings.</t>
  </si>
  <si>
    <t>Volume Range from Window Rock (New pipe)</t>
  </si>
  <si>
    <t>0 - 150 MMcf/d</t>
  </si>
  <si>
    <t>El Paso Window Rock I/C Flow Pressure and Flow Analysis</t>
  </si>
  <si>
    <t>After Red Rock Project Completed</t>
  </si>
  <si>
    <t>SJCT</t>
  </si>
  <si>
    <t>Press.</t>
  </si>
  <si>
    <t>(Psig)</t>
  </si>
  <si>
    <t>Burlington</t>
  </si>
  <si>
    <t>Req'd Hp</t>
  </si>
  <si>
    <t>Comments</t>
  </si>
  <si>
    <t>Sta. #4 max Hp is 11,700.</t>
  </si>
  <si>
    <t>Exceeds max Hp at Sta. #1 to</t>
  </si>
  <si>
    <t>maintain max flow west.</t>
  </si>
  <si>
    <t>3.</t>
  </si>
  <si>
    <t>Analysis assumes summer ambient conditions.</t>
  </si>
  <si>
    <t>4.</t>
  </si>
  <si>
    <t>Calculated</t>
  </si>
  <si>
    <t>Range to</t>
  </si>
  <si>
    <t>Est. Pressure</t>
  </si>
  <si>
    <t>All pressures given are calculated and can vary</t>
  </si>
  <si>
    <t>under normal operating conditions.</t>
  </si>
  <si>
    <t>Measurement Facility</t>
  </si>
  <si>
    <t>Measurment includes flow control, telementry, and monitoring devices.</t>
  </si>
  <si>
    <t>800 - 950</t>
  </si>
  <si>
    <t>02-12-02</t>
  </si>
  <si>
    <t>Flow Range</t>
  </si>
  <si>
    <t>0 - 150</t>
  </si>
  <si>
    <t>Press. Range</t>
  </si>
  <si>
    <t>840 - 865</t>
  </si>
  <si>
    <t>Psig</t>
  </si>
  <si>
    <t>835 - 852</t>
  </si>
  <si>
    <t xml:space="preserve">0 -150 </t>
  </si>
  <si>
    <t>Actuals may vary significantly.</t>
  </si>
  <si>
    <t>Flows/pressures above are calculated numbers only.</t>
  </si>
  <si>
    <t>See note 2.</t>
  </si>
  <si>
    <t>Based on suction pressure at CS#4.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</si>
</sst>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&quot;$&quot;* #,##0_);_(&quot;$&quot;* \(#,##0\);_(&quot;$&quot;* &quot;-&quot;??_);_(@_)"/>
    <numFmt numFmtId="171" formatCode="_(* #,##0_);_(* \(#,##0\);_(* &quot;-&quot;??_);_(@_)"/>
    <numFmt numFmtId="174" formatCode="_(* #,##0_);_(* \(#,##0\);_(* &quot;-&quot;?_);_(@_)"/>
  </numFmts>
  <fonts count="9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2" fontId="4" fillId="0" borderId="0" xfId="0" applyNumberFormat="1" applyFont="1" applyAlignment="1"/>
    <xf numFmtId="169" fontId="1" fillId="0" borderId="0" xfId="2" applyNumberFormat="1"/>
    <xf numFmtId="0" fontId="4" fillId="0" borderId="0" xfId="0" applyFont="1" applyAlignment="1">
      <alignment horizontal="left"/>
    </xf>
    <xf numFmtId="169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2" fontId="3" fillId="0" borderId="0" xfId="0" applyNumberFormat="1" applyFont="1" applyBorder="1"/>
    <xf numFmtId="169" fontId="3" fillId="0" borderId="0" xfId="0" applyNumberFormat="1" applyFont="1" applyBorder="1"/>
    <xf numFmtId="0" fontId="3" fillId="0" borderId="0" xfId="0" applyFont="1" applyAlignment="1">
      <alignment horizontal="right"/>
    </xf>
    <xf numFmtId="2" fontId="3" fillId="0" borderId="0" xfId="0" applyNumberFormat="1" applyFont="1"/>
    <xf numFmtId="0" fontId="3" fillId="0" borderId="0" xfId="0" applyFont="1" applyAlignment="1">
      <alignment horizontal="left"/>
    </xf>
    <xf numFmtId="169" fontId="3" fillId="0" borderId="0" xfId="2" applyNumberFormat="1" applyFont="1" applyBorder="1"/>
    <xf numFmtId="0" fontId="5" fillId="0" borderId="0" xfId="0" applyFont="1" applyAlignment="1">
      <alignment horizontal="center"/>
    </xf>
    <xf numFmtId="0" fontId="6" fillId="0" borderId="0" xfId="0" applyFont="1"/>
    <xf numFmtId="169" fontId="3" fillId="0" borderId="0" xfId="0" applyNumberFormat="1" applyFont="1"/>
    <xf numFmtId="169" fontId="4" fillId="0" borderId="0" xfId="0" applyNumberFormat="1" applyFont="1"/>
    <xf numFmtId="14" fontId="5" fillId="0" borderId="0" xfId="0" quotePrefix="1" applyNumberFormat="1" applyFont="1" applyAlignment="1">
      <alignment horizontal="center"/>
    </xf>
    <xf numFmtId="174" fontId="0" fillId="0" borderId="0" xfId="0" applyNumberFormat="1"/>
    <xf numFmtId="169" fontId="3" fillId="0" borderId="1" xfId="2" applyNumberFormat="1" applyFont="1" applyBorder="1"/>
    <xf numFmtId="0" fontId="0" fillId="0" borderId="0" xfId="0" quotePrefix="1"/>
    <xf numFmtId="9" fontId="0" fillId="0" borderId="0" xfId="0" applyNumberFormat="1" applyAlignment="1">
      <alignment horizontal="center"/>
    </xf>
    <xf numFmtId="43" fontId="0" fillId="0" borderId="0" xfId="0" applyNumberFormat="1"/>
    <xf numFmtId="0" fontId="3" fillId="0" borderId="0" xfId="0" quotePrefix="1" applyFont="1"/>
    <xf numFmtId="0" fontId="3" fillId="0" borderId="1" xfId="0" quotePrefix="1" applyFont="1" applyBorder="1" applyAlignment="1">
      <alignment horizontal="center"/>
    </xf>
    <xf numFmtId="169" fontId="3" fillId="0" borderId="2" xfId="0" applyNumberFormat="1" applyFont="1" applyBorder="1"/>
    <xf numFmtId="169" fontId="3" fillId="0" borderId="3" xfId="0" applyNumberFormat="1" applyFont="1" applyBorder="1"/>
    <xf numFmtId="0" fontId="4" fillId="0" borderId="4" xfId="0" quotePrefix="1" applyFont="1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0" fontId="3" fillId="0" borderId="1" xfId="0" applyFont="1" applyBorder="1"/>
    <xf numFmtId="0" fontId="7" fillId="0" borderId="0" xfId="0" applyFont="1"/>
    <xf numFmtId="171" fontId="5" fillId="0" borderId="0" xfId="1" applyNumberFormat="1" applyFont="1" applyAlignment="1">
      <alignment horizontal="center"/>
    </xf>
    <xf numFmtId="171" fontId="5" fillId="0" borderId="0" xfId="1" quotePrefix="1" applyNumberFormat="1" applyFont="1"/>
    <xf numFmtId="0" fontId="8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Border="1" applyAlignment="1">
      <alignment horizontal="center"/>
    </xf>
    <xf numFmtId="171" fontId="7" fillId="0" borderId="0" xfId="1" applyNumberFormat="1" applyFont="1"/>
    <xf numFmtId="171" fontId="8" fillId="0" borderId="0" xfId="1" applyNumberFormat="1" applyFont="1" applyAlignment="1">
      <alignment horizontal="center"/>
    </xf>
    <xf numFmtId="0" fontId="8" fillId="0" borderId="5" xfId="0" applyFont="1" applyBorder="1" applyAlignment="1">
      <alignment horizontal="center"/>
    </xf>
    <xf numFmtId="171" fontId="8" fillId="0" borderId="5" xfId="1" applyNumberFormat="1" applyFont="1" applyBorder="1" applyAlignment="1">
      <alignment horizontal="center"/>
    </xf>
    <xf numFmtId="0" fontId="8" fillId="0" borderId="5" xfId="0" applyFont="1" applyBorder="1"/>
    <xf numFmtId="0" fontId="7" fillId="0" borderId="5" xfId="0" applyFont="1" applyBorder="1"/>
    <xf numFmtId="0" fontId="7" fillId="0" borderId="0" xfId="0" quotePrefix="1" applyFont="1" applyAlignment="1">
      <alignment horizontal="center"/>
    </xf>
    <xf numFmtId="0" fontId="7" fillId="0" borderId="0" xfId="0" quotePrefix="1" applyFont="1"/>
    <xf numFmtId="0" fontId="7" fillId="0" borderId="0" xfId="0" applyFont="1" applyAlignment="1">
      <alignment horizontal="left"/>
    </xf>
    <xf numFmtId="171" fontId="8" fillId="0" borderId="0" xfId="1" applyNumberFormat="1" applyFont="1" applyBorder="1" applyAlignment="1">
      <alignment horizontal="center"/>
    </xf>
    <xf numFmtId="0" fontId="8" fillId="0" borderId="0" xfId="0" applyFont="1" applyBorder="1"/>
    <xf numFmtId="0" fontId="7" fillId="0" borderId="0" xfId="0" applyFont="1" applyBorder="1"/>
    <xf numFmtId="0" fontId="7" fillId="0" borderId="0" xfId="0" applyFont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V46"/>
  <sheetViews>
    <sheetView tabSelected="1" topLeftCell="A7" workbookViewId="0">
      <selection activeCell="N36" sqref="N36"/>
    </sheetView>
  </sheetViews>
  <sheetFormatPr defaultRowHeight="12.75" x14ac:dyDescent="0.2"/>
  <cols>
    <col min="1" max="2" width="3.7109375" customWidth="1"/>
    <col min="3" max="3" width="7.7109375" customWidth="1"/>
    <col min="4" max="4" width="2.7109375" customWidth="1"/>
    <col min="5" max="5" width="7.7109375" customWidth="1"/>
    <col min="6" max="7" width="6.7109375" customWidth="1"/>
    <col min="8" max="8" width="1.7109375" customWidth="1"/>
    <col min="9" max="9" width="4.7109375" style="1" customWidth="1"/>
    <col min="10" max="10" width="0.85546875" style="1" customWidth="1"/>
    <col min="11" max="11" width="1.7109375" customWidth="1"/>
    <col min="12" max="12" width="13.7109375" customWidth="1"/>
    <col min="13" max="13" width="0.85546875" customWidth="1"/>
    <col min="14" max="14" width="12.7109375" customWidth="1"/>
    <col min="15" max="15" width="0.85546875" customWidth="1"/>
    <col min="16" max="16" width="7.7109375" customWidth="1"/>
    <col min="17" max="17" width="0.85546875" customWidth="1"/>
    <col min="18" max="18" width="12.7109375" customWidth="1"/>
    <col min="19" max="19" width="1.7109375" customWidth="1"/>
    <col min="20" max="20" width="9.140625" style="1"/>
    <col min="21" max="21" width="1.7109375" customWidth="1"/>
    <col min="22" max="22" width="13.7109375" customWidth="1"/>
  </cols>
  <sheetData>
    <row r="2" spans="3:20" ht="20.25" x14ac:dyDescent="0.3">
      <c r="H2" s="2" t="s">
        <v>12</v>
      </c>
    </row>
    <row r="3" spans="3:20" ht="18" x14ac:dyDescent="0.25">
      <c r="H3" s="19" t="s">
        <v>13</v>
      </c>
    </row>
    <row r="4" spans="3:20" ht="18" x14ac:dyDescent="0.25">
      <c r="H4" s="19" t="s">
        <v>0</v>
      </c>
    </row>
    <row r="5" spans="3:20" ht="18" x14ac:dyDescent="0.25">
      <c r="H5" s="23" t="s">
        <v>14</v>
      </c>
    </row>
    <row r="8" spans="3:20" x14ac:dyDescent="0.2">
      <c r="C8" s="3" t="s">
        <v>15</v>
      </c>
      <c r="D8" s="4"/>
      <c r="E8" s="17" t="s">
        <v>16</v>
      </c>
      <c r="F8" s="17"/>
      <c r="T8"/>
    </row>
    <row r="9" spans="3:20" x14ac:dyDescent="0.2">
      <c r="E9" s="17" t="s">
        <v>17</v>
      </c>
      <c r="F9" s="3"/>
      <c r="T9"/>
    </row>
    <row r="10" spans="3:20" x14ac:dyDescent="0.2">
      <c r="E10" s="17" t="s">
        <v>18</v>
      </c>
      <c r="F10" s="3"/>
      <c r="T10"/>
    </row>
    <row r="11" spans="3:20" x14ac:dyDescent="0.2">
      <c r="E11" s="17"/>
      <c r="F11" s="3"/>
      <c r="T11"/>
    </row>
    <row r="12" spans="3:20" x14ac:dyDescent="0.2">
      <c r="N12" s="3"/>
      <c r="P12" s="3" t="s">
        <v>9</v>
      </c>
      <c r="R12" s="3" t="s">
        <v>11</v>
      </c>
      <c r="T12"/>
    </row>
    <row r="13" spans="3:20" x14ac:dyDescent="0.2">
      <c r="C13" s="3" t="s">
        <v>1</v>
      </c>
      <c r="D13" s="3"/>
      <c r="E13" s="3" t="s">
        <v>2</v>
      </c>
      <c r="F13" s="4"/>
      <c r="G13" s="3" t="s">
        <v>3</v>
      </c>
      <c r="I13" s="3" t="s">
        <v>4</v>
      </c>
      <c r="J13" s="3"/>
      <c r="L13" s="3" t="s">
        <v>5</v>
      </c>
      <c r="M13" s="3"/>
      <c r="N13" s="3"/>
      <c r="P13" s="3" t="s">
        <v>8</v>
      </c>
      <c r="R13" s="3" t="s">
        <v>10</v>
      </c>
      <c r="T13"/>
    </row>
    <row r="14" spans="3:20" x14ac:dyDescent="0.2">
      <c r="C14" s="5" t="s">
        <v>19</v>
      </c>
      <c r="D14" s="5"/>
      <c r="E14" s="5" t="s">
        <v>6</v>
      </c>
      <c r="F14" s="6"/>
      <c r="G14" s="7">
        <v>15.7</v>
      </c>
      <c r="H14" s="6"/>
      <c r="I14" s="5">
        <v>24</v>
      </c>
      <c r="J14" s="5" t="s">
        <v>7</v>
      </c>
      <c r="L14" s="8">
        <f>I14*28000*1.1*G14</f>
        <v>11605440.000000002</v>
      </c>
      <c r="R14" s="22">
        <f>I14*28000*0.2*G14</f>
        <v>2110080</v>
      </c>
      <c r="T14"/>
    </row>
    <row r="15" spans="3:20" x14ac:dyDescent="0.2">
      <c r="C15" s="5"/>
      <c r="D15" s="5"/>
      <c r="E15" s="9" t="s">
        <v>20</v>
      </c>
      <c r="F15" s="6"/>
      <c r="G15" s="7"/>
      <c r="H15" s="6"/>
      <c r="I15" s="5"/>
      <c r="J15" s="5"/>
      <c r="L15" s="8">
        <v>250000</v>
      </c>
      <c r="R15" s="24">
        <f>L15*0.2</f>
        <v>50000</v>
      </c>
      <c r="T15"/>
    </row>
    <row r="16" spans="3:20" x14ac:dyDescent="0.2">
      <c r="C16" s="5"/>
      <c r="D16" s="5"/>
      <c r="E16" s="9" t="s">
        <v>21</v>
      </c>
      <c r="F16" s="6"/>
      <c r="G16" s="7"/>
      <c r="H16" s="6"/>
      <c r="I16" s="5"/>
      <c r="J16" s="5"/>
      <c r="L16" s="8">
        <v>50000</v>
      </c>
      <c r="R16" s="24">
        <f>L16*0.2</f>
        <v>10000</v>
      </c>
      <c r="T16"/>
    </row>
    <row r="17" spans="3:22" x14ac:dyDescent="0.2">
      <c r="C17" s="5"/>
      <c r="D17" s="5"/>
      <c r="E17" s="9" t="s">
        <v>57</v>
      </c>
      <c r="F17" s="6"/>
      <c r="G17" s="7"/>
      <c r="H17" s="6"/>
      <c r="I17" s="5"/>
      <c r="J17" s="5"/>
      <c r="L17" s="8">
        <v>500000</v>
      </c>
      <c r="R17" s="24">
        <f>L17*0.2</f>
        <v>100000</v>
      </c>
      <c r="T17"/>
    </row>
    <row r="18" spans="3:22" x14ac:dyDescent="0.2">
      <c r="C18" s="5"/>
      <c r="D18" s="5"/>
      <c r="E18" s="9"/>
      <c r="F18" s="6"/>
      <c r="G18" s="7"/>
      <c r="H18" s="6"/>
      <c r="I18" s="5"/>
      <c r="J18" s="5"/>
      <c r="L18" s="8"/>
      <c r="R18" s="24"/>
      <c r="T18"/>
    </row>
    <row r="19" spans="3:22" ht="12.75" customHeight="1" x14ac:dyDescent="0.2">
      <c r="F19" s="20"/>
      <c r="T19"/>
    </row>
    <row r="20" spans="3:22" x14ac:dyDescent="0.2">
      <c r="F20" s="15" t="s">
        <v>22</v>
      </c>
      <c r="G20" s="16">
        <f>SUM(G14:G19)</f>
        <v>15.7</v>
      </c>
      <c r="H20" s="4"/>
      <c r="I20" s="3"/>
      <c r="J20" s="3"/>
      <c r="K20" s="4"/>
      <c r="L20" s="14">
        <f>SUM(L14:L17)</f>
        <v>12405440.000000002</v>
      </c>
      <c r="M20" s="4"/>
      <c r="N20" s="3"/>
      <c r="O20" s="3"/>
      <c r="P20" s="3">
        <v>1630</v>
      </c>
      <c r="R20" s="21">
        <f>SUM(R14:R19)</f>
        <v>2270080</v>
      </c>
      <c r="T20"/>
    </row>
    <row r="21" spans="3:22" ht="12.75" customHeight="1" x14ac:dyDescent="0.2">
      <c r="F21" s="11"/>
      <c r="G21" s="12"/>
      <c r="L21" s="10"/>
      <c r="Q21" s="11"/>
      <c r="R21" s="12"/>
      <c r="V21" s="10"/>
    </row>
    <row r="22" spans="3:22" x14ac:dyDescent="0.2">
      <c r="F22" s="15"/>
      <c r="G22" s="13"/>
      <c r="L22" s="18"/>
      <c r="Q22" s="11"/>
      <c r="R22" s="12"/>
      <c r="V22" s="10"/>
    </row>
    <row r="23" spans="3:22" x14ac:dyDescent="0.2">
      <c r="F23" s="15"/>
      <c r="G23" s="15" t="s">
        <v>24</v>
      </c>
      <c r="L23" s="18">
        <f>L20+R20</f>
        <v>14675520.000000002</v>
      </c>
      <c r="Q23" s="11"/>
      <c r="R23" s="12"/>
      <c r="V23" s="10"/>
    </row>
    <row r="24" spans="3:22" x14ac:dyDescent="0.2">
      <c r="F24" s="15"/>
      <c r="G24" s="13"/>
      <c r="L24" s="18"/>
      <c r="Q24" s="11"/>
      <c r="R24" s="12"/>
      <c r="V24" s="10"/>
    </row>
    <row r="25" spans="3:22" x14ac:dyDescent="0.2">
      <c r="F25" s="15"/>
      <c r="G25" s="15" t="s">
        <v>33</v>
      </c>
      <c r="L25" s="18">
        <f>L23*0.3016</f>
        <v>4426136.8320000004</v>
      </c>
      <c r="Q25" s="11"/>
      <c r="R25" s="12"/>
      <c r="V25" s="10"/>
    </row>
    <row r="26" spans="3:22" ht="13.5" thickBot="1" x14ac:dyDescent="0.25">
      <c r="F26" s="15"/>
      <c r="G26" s="13"/>
      <c r="L26" s="18"/>
      <c r="Q26" s="11"/>
      <c r="R26" s="12"/>
      <c r="V26" s="10"/>
    </row>
    <row r="27" spans="3:22" ht="13.5" thickBot="1" x14ac:dyDescent="0.25">
      <c r="F27" s="15"/>
      <c r="G27" s="15" t="s">
        <v>23</v>
      </c>
      <c r="L27" s="25">
        <f>L23+L25</f>
        <v>19101656.832000002</v>
      </c>
      <c r="Q27" s="11"/>
      <c r="R27" s="12"/>
      <c r="V27" s="10"/>
    </row>
    <row r="28" spans="3:22" x14ac:dyDescent="0.2">
      <c r="F28" s="15"/>
      <c r="G28" s="13"/>
      <c r="L28" s="18"/>
      <c r="Q28" s="11"/>
      <c r="R28" s="12"/>
      <c r="V28" s="10"/>
    </row>
    <row r="29" spans="3:22" x14ac:dyDescent="0.2">
      <c r="F29" s="15"/>
      <c r="G29" s="13"/>
      <c r="H29" s="26" t="s">
        <v>25</v>
      </c>
      <c r="I29" s="27">
        <v>0.3</v>
      </c>
      <c r="L29" s="18">
        <f>L27*1.3</f>
        <v>24832153.881600004</v>
      </c>
      <c r="Q29" s="11"/>
      <c r="R29" s="12"/>
      <c r="V29" s="10"/>
    </row>
    <row r="30" spans="3:22" x14ac:dyDescent="0.2">
      <c r="F30" s="15"/>
      <c r="G30" s="13"/>
      <c r="H30" s="26" t="s">
        <v>26</v>
      </c>
      <c r="I30" s="27">
        <v>0.3</v>
      </c>
      <c r="L30" s="18">
        <f>L27*0.7</f>
        <v>13371159.782400001</v>
      </c>
      <c r="Q30" s="11"/>
      <c r="R30" s="12"/>
      <c r="V30" s="10"/>
    </row>
    <row r="31" spans="3:22" ht="13.5" thickBot="1" x14ac:dyDescent="0.25"/>
    <row r="32" spans="3:22" ht="13.5" thickBot="1" x14ac:dyDescent="0.25">
      <c r="I32" s="15" t="s">
        <v>27</v>
      </c>
      <c r="L32" s="31">
        <f>L30</f>
        <v>13371159.782400001</v>
      </c>
      <c r="M32" s="33" t="s">
        <v>26</v>
      </c>
      <c r="N32" s="32">
        <f>L29</f>
        <v>24832153.881600004</v>
      </c>
    </row>
    <row r="34" spans="3:14" ht="13.5" thickBot="1" x14ac:dyDescent="0.25">
      <c r="L34" s="28"/>
    </row>
    <row r="35" spans="3:14" ht="13.5" thickBot="1" x14ac:dyDescent="0.25">
      <c r="C35" s="4"/>
      <c r="I35" s="15" t="s">
        <v>28</v>
      </c>
      <c r="L35" s="30" t="s">
        <v>29</v>
      </c>
      <c r="N35" t="s">
        <v>71</v>
      </c>
    </row>
    <row r="36" spans="3:14" ht="13.5" thickBot="1" x14ac:dyDescent="0.25">
      <c r="C36" s="4"/>
      <c r="I36" s="15"/>
      <c r="L36" s="34"/>
    </row>
    <row r="37" spans="3:14" ht="13.5" thickBot="1" x14ac:dyDescent="0.25">
      <c r="C37" s="4"/>
      <c r="I37" s="15" t="s">
        <v>36</v>
      </c>
      <c r="L37" s="35" t="s">
        <v>37</v>
      </c>
    </row>
    <row r="38" spans="3:14" x14ac:dyDescent="0.2">
      <c r="C38" s="4"/>
      <c r="I38" s="15"/>
      <c r="L38" s="29"/>
    </row>
    <row r="39" spans="3:14" x14ac:dyDescent="0.2">
      <c r="C39" s="4"/>
      <c r="I39" s="15"/>
      <c r="L39" s="29"/>
    </row>
    <row r="40" spans="3:14" x14ac:dyDescent="0.2">
      <c r="C40" s="4"/>
      <c r="I40" s="15"/>
      <c r="L40" s="29"/>
    </row>
    <row r="41" spans="3:14" x14ac:dyDescent="0.2">
      <c r="C41" s="4"/>
      <c r="I41" s="15"/>
      <c r="L41" s="29"/>
    </row>
    <row r="42" spans="3:14" x14ac:dyDescent="0.2">
      <c r="C42" s="4"/>
      <c r="I42" s="15"/>
      <c r="L42" s="29"/>
    </row>
    <row r="44" spans="3:14" x14ac:dyDescent="0.2">
      <c r="C44" s="3" t="s">
        <v>30</v>
      </c>
      <c r="D44" s="26" t="s">
        <v>31</v>
      </c>
      <c r="E44" t="s">
        <v>34</v>
      </c>
    </row>
    <row r="45" spans="3:14" x14ac:dyDescent="0.2">
      <c r="D45" s="26" t="s">
        <v>32</v>
      </c>
      <c r="E45" t="s">
        <v>35</v>
      </c>
    </row>
    <row r="46" spans="3:14" x14ac:dyDescent="0.2">
      <c r="D46" s="26" t="s">
        <v>49</v>
      </c>
      <c r="E46" t="s">
        <v>58</v>
      </c>
    </row>
  </sheetData>
  <phoneticPr fontId="0" type="noConversion"/>
  <pageMargins left="0.5" right="0.5" top="0.5" bottom="0.25" header="0.25" footer="0.25"/>
  <pageSetup orientation="portrait" verticalDpi="300" r:id="rId1"/>
  <headerFooter alignWithMargins="0">
    <oddHeader>&amp;RCONFIDENTIAL AND PRIVILEGED  INFORMATION
FOR USE BY ETS FACILITY PLANNING TEAM</oddHeader>
    <oddFooter>&amp;L&amp;8&amp;F
12/12/01
RLM&amp;10
&amp;RConfidential and Privledged 
information by HoustonPlanning
  South for internal use only.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A5" workbookViewId="0">
      <selection activeCell="G20" sqref="G20"/>
    </sheetView>
  </sheetViews>
  <sheetFormatPr defaultRowHeight="15" x14ac:dyDescent="0.2"/>
  <cols>
    <col min="1" max="1" width="9.140625" style="36"/>
    <col min="2" max="2" width="1.7109375" style="36" customWidth="1"/>
    <col min="3" max="3" width="9.140625" style="36"/>
    <col min="4" max="4" width="5.7109375" style="36" customWidth="1"/>
    <col min="5" max="6" width="9.140625" style="36"/>
    <col min="7" max="7" width="15.7109375" style="36" customWidth="1"/>
    <col min="8" max="8" width="1.7109375" style="36" customWidth="1"/>
    <col min="9" max="9" width="10.7109375" style="42" customWidth="1"/>
    <col min="10" max="10" width="1.7109375" style="36" customWidth="1"/>
    <col min="11" max="11" width="3.7109375" style="36" customWidth="1"/>
    <col min="12" max="14" width="9.140625" style="36"/>
    <col min="15" max="15" width="6.7109375" style="36" customWidth="1"/>
    <col min="16" max="16" width="15.7109375" style="36" customWidth="1"/>
    <col min="17" max="16384" width="9.140625" style="36"/>
  </cols>
  <sheetData>
    <row r="1" spans="1:15" ht="18" x14ac:dyDescent="0.25">
      <c r="I1" s="37" t="s">
        <v>38</v>
      </c>
    </row>
    <row r="2" spans="1:15" ht="18" x14ac:dyDescent="0.25">
      <c r="I2" s="37" t="s">
        <v>39</v>
      </c>
    </row>
    <row r="3" spans="1:15" ht="18" x14ac:dyDescent="0.25">
      <c r="I3" s="38" t="s">
        <v>60</v>
      </c>
    </row>
    <row r="5" spans="1:15" ht="15.75" x14ac:dyDescent="0.25">
      <c r="C5"/>
      <c r="D5"/>
      <c r="E5"/>
      <c r="F5"/>
      <c r="G5" s="41" t="s">
        <v>54</v>
      </c>
      <c r="H5" s="41"/>
    </row>
    <row r="6" spans="1:15" ht="15.75" x14ac:dyDescent="0.25">
      <c r="A6" s="39" t="s">
        <v>40</v>
      </c>
      <c r="C6" s="40" t="s">
        <v>52</v>
      </c>
      <c r="D6"/>
      <c r="E6" s="40" t="s">
        <v>52</v>
      </c>
      <c r="F6"/>
      <c r="G6" s="41" t="s">
        <v>53</v>
      </c>
      <c r="H6" s="41"/>
    </row>
    <row r="7" spans="1:15" ht="15.75" x14ac:dyDescent="0.25">
      <c r="A7" s="41" t="s">
        <v>41</v>
      </c>
      <c r="C7" s="40" t="s">
        <v>61</v>
      </c>
      <c r="D7" s="40"/>
      <c r="E7" s="40" t="s">
        <v>63</v>
      </c>
      <c r="F7" s="41"/>
      <c r="G7" s="41" t="s">
        <v>43</v>
      </c>
      <c r="H7" s="41"/>
      <c r="I7" s="43" t="s">
        <v>6</v>
      </c>
      <c r="J7" s="39"/>
      <c r="K7" s="39"/>
    </row>
    <row r="8" spans="1:15" ht="15.75" x14ac:dyDescent="0.25">
      <c r="A8" s="44" t="s">
        <v>42</v>
      </c>
      <c r="C8" s="46" t="s">
        <v>8</v>
      </c>
      <c r="D8" s="40"/>
      <c r="E8" s="46" t="s">
        <v>65</v>
      </c>
      <c r="G8" s="44" t="s">
        <v>42</v>
      </c>
      <c r="H8" s="41"/>
      <c r="I8" s="45" t="s">
        <v>44</v>
      </c>
      <c r="J8" s="41"/>
      <c r="K8" s="46" t="s">
        <v>45</v>
      </c>
      <c r="L8" s="46"/>
      <c r="M8" s="47"/>
      <c r="N8" s="47"/>
      <c r="O8" s="47"/>
    </row>
    <row r="9" spans="1:15" ht="15.75" x14ac:dyDescent="0.25">
      <c r="A9" s="41"/>
      <c r="C9"/>
      <c r="D9"/>
      <c r="E9"/>
      <c r="F9"/>
      <c r="G9" s="41"/>
      <c r="H9" s="41"/>
      <c r="I9" s="51"/>
      <c r="J9" s="41"/>
      <c r="K9" s="52"/>
      <c r="L9" s="52"/>
      <c r="M9" s="53"/>
      <c r="N9" s="53"/>
      <c r="O9" s="53"/>
    </row>
    <row r="10" spans="1:15" ht="15.75" x14ac:dyDescent="0.25">
      <c r="A10" s="36">
        <v>960</v>
      </c>
      <c r="C10" s="49" t="s">
        <v>62</v>
      </c>
      <c r="E10" s="49" t="s">
        <v>64</v>
      </c>
      <c r="F10" s="41"/>
      <c r="G10" s="48" t="s">
        <v>59</v>
      </c>
      <c r="H10" s="41"/>
      <c r="I10" s="42">
        <v>11700</v>
      </c>
      <c r="K10" s="49" t="s">
        <v>31</v>
      </c>
      <c r="L10" s="36" t="s">
        <v>46</v>
      </c>
    </row>
    <row r="12" spans="1:15" x14ac:dyDescent="0.2">
      <c r="G12" s="48"/>
      <c r="K12" s="49" t="s">
        <v>32</v>
      </c>
      <c r="L12" s="36" t="s">
        <v>47</v>
      </c>
    </row>
    <row r="13" spans="1:15" x14ac:dyDescent="0.2">
      <c r="A13" s="36">
        <v>950</v>
      </c>
      <c r="C13" s="49" t="s">
        <v>62</v>
      </c>
      <c r="E13" s="49" t="s">
        <v>66</v>
      </c>
      <c r="L13" s="36" t="s">
        <v>48</v>
      </c>
    </row>
    <row r="15" spans="1:15" x14ac:dyDescent="0.2">
      <c r="E15" s="49"/>
      <c r="K15" s="49" t="s">
        <v>49</v>
      </c>
      <c r="L15" s="36" t="s">
        <v>50</v>
      </c>
    </row>
    <row r="16" spans="1:15" x14ac:dyDescent="0.2">
      <c r="A16" s="36">
        <v>940</v>
      </c>
      <c r="C16" s="49" t="s">
        <v>62</v>
      </c>
      <c r="D16" s="36" t="s">
        <v>70</v>
      </c>
    </row>
    <row r="17" spans="1:12" x14ac:dyDescent="0.2">
      <c r="K17" s="49" t="s">
        <v>51</v>
      </c>
      <c r="L17" s="36" t="s">
        <v>55</v>
      </c>
    </row>
    <row r="18" spans="1:12" x14ac:dyDescent="0.2">
      <c r="K18" s="49"/>
    </row>
    <row r="19" spans="1:12" x14ac:dyDescent="0.2">
      <c r="A19" s="36">
        <v>930</v>
      </c>
      <c r="C19" s="36" t="s">
        <v>67</v>
      </c>
      <c r="D19" s="36" t="s">
        <v>70</v>
      </c>
      <c r="F19" s="50"/>
      <c r="G19" s="48"/>
      <c r="K19" s="49"/>
      <c r="L19" s="36" t="s">
        <v>56</v>
      </c>
    </row>
    <row r="20" spans="1:12" x14ac:dyDescent="0.2">
      <c r="I20" s="36"/>
    </row>
    <row r="21" spans="1:12" x14ac:dyDescent="0.2">
      <c r="I21" s="36"/>
    </row>
    <row r="25" spans="1:12" x14ac:dyDescent="0.2">
      <c r="E25" s="50"/>
      <c r="F25" s="50"/>
      <c r="G25" s="48"/>
    </row>
    <row r="26" spans="1:12" x14ac:dyDescent="0.2">
      <c r="A26" s="54" t="s">
        <v>30</v>
      </c>
      <c r="C26" s="36" t="s">
        <v>69</v>
      </c>
      <c r="E26" s="50"/>
      <c r="F26" s="50"/>
    </row>
    <row r="27" spans="1:12" x14ac:dyDescent="0.2">
      <c r="C27" s="36" t="s">
        <v>68</v>
      </c>
      <c r="E27" s="50"/>
      <c r="F27" s="50"/>
    </row>
    <row r="32" spans="1:12" x14ac:dyDescent="0.2">
      <c r="E32" s="50"/>
      <c r="F32" s="50"/>
      <c r="G32" s="48"/>
    </row>
    <row r="33" spans="5:6" x14ac:dyDescent="0.2">
      <c r="E33" s="50"/>
      <c r="F33" s="50"/>
    </row>
    <row r="34" spans="5:6" x14ac:dyDescent="0.2">
      <c r="E34" s="50"/>
      <c r="F34" s="50"/>
    </row>
    <row r="35" spans="5:6" x14ac:dyDescent="0.2">
      <c r="E35" s="50"/>
      <c r="F35" s="50"/>
    </row>
  </sheetData>
  <phoneticPr fontId="0" type="noConversion"/>
  <pageMargins left="0.75" right="0.75" top="0.75" bottom="0.75" header="0.5" footer="0.5"/>
  <pageSetup orientation="landscape" horizontalDpi="300" verticalDpi="300" r:id="rId1"/>
  <headerFooter alignWithMargins="0">
    <oddFooter>&amp;L&amp;F
12-10-01
RLM&amp;RConfidential and Privledged 
information by HoustonPlanning
  South for internal use only.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 Paso Window Rock Study</vt:lpstr>
      <vt:lpstr>BR Pressure &amp; Flow Study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rmatthe</dc:creator>
  <cp:lastModifiedBy>Jan Havlíček</cp:lastModifiedBy>
  <cp:lastPrinted>2001-12-11T20:40:26Z</cp:lastPrinted>
  <dcterms:created xsi:type="dcterms:W3CDTF">2001-06-25T13:07:09Z</dcterms:created>
  <dcterms:modified xsi:type="dcterms:W3CDTF">2023-09-19T23:07:53Z</dcterms:modified>
</cp:coreProperties>
</file>