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570682-CDC3-4D0E-8913-DE6C022F720E}" xr6:coauthVersionLast="47" xr6:coauthVersionMax="47" xr10:uidLastSave="{00000000-0000-0000-0000-000000000000}"/>
  <bookViews>
    <workbookView xWindow="-120" yWindow="-120" windowWidth="38640" windowHeight="15720" firstSheet="5" activeTab="9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sept_2001" sheetId="28" r:id="rId9"/>
    <sheet name="pvroct_2001" sheetId="26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  <c r="F8" i="28"/>
  <c r="K8" i="28"/>
  <c r="L8" i="28"/>
  <c r="Q8" i="28"/>
  <c r="S8" i="28"/>
  <c r="T8" i="28"/>
  <c r="AB8" i="28"/>
  <c r="AD8" i="28"/>
  <c r="B9" i="28"/>
  <c r="F9" i="28"/>
  <c r="K9" i="28"/>
  <c r="L9" i="28"/>
  <c r="Q9" i="28"/>
  <c r="S9" i="28"/>
  <c r="T9" i="28"/>
  <c r="AB9" i="28"/>
  <c r="AD9" i="28"/>
  <c r="B10" i="28"/>
  <c r="F10" i="28"/>
  <c r="K10" i="28"/>
  <c r="L10" i="28"/>
  <c r="Q10" i="28"/>
  <c r="S10" i="28"/>
  <c r="T10" i="28"/>
  <c r="AB10" i="28"/>
  <c r="AD10" i="28"/>
  <c r="B11" i="28"/>
  <c r="F11" i="28"/>
  <c r="K11" i="28"/>
  <c r="L11" i="28"/>
  <c r="Q11" i="28"/>
  <c r="S11" i="28"/>
  <c r="T11" i="28"/>
  <c r="AB11" i="28"/>
  <c r="AD11" i="28"/>
  <c r="B12" i="28"/>
  <c r="F12" i="28"/>
  <c r="K12" i="28"/>
  <c r="L12" i="28"/>
  <c r="Q12" i="28"/>
  <c r="S12" i="28"/>
  <c r="T12" i="28"/>
  <c r="AB12" i="28"/>
  <c r="AD12" i="28"/>
  <c r="B13" i="28"/>
  <c r="F13" i="28"/>
  <c r="K13" i="28"/>
  <c r="L13" i="28"/>
  <c r="Q13" i="28"/>
  <c r="S13" i="28"/>
  <c r="T13" i="28"/>
  <c r="AB13" i="28"/>
  <c r="AD13" i="28"/>
  <c r="B14" i="28"/>
  <c r="F14" i="28"/>
  <c r="K14" i="28"/>
  <c r="L14" i="28"/>
  <c r="Q14" i="28"/>
  <c r="S14" i="28"/>
  <c r="T14" i="28"/>
  <c r="AB14" i="28"/>
  <c r="AD14" i="28"/>
  <c r="B15" i="28"/>
  <c r="F15" i="28"/>
  <c r="K15" i="28"/>
  <c r="L15" i="28"/>
  <c r="Q15" i="28"/>
  <c r="S15" i="28"/>
  <c r="T15" i="28"/>
  <c r="AB15" i="28"/>
  <c r="AD15" i="28"/>
  <c r="B16" i="28"/>
  <c r="F16" i="28"/>
  <c r="K16" i="28"/>
  <c r="L16" i="28"/>
  <c r="Q16" i="28"/>
  <c r="S16" i="28"/>
  <c r="T16" i="28"/>
  <c r="AB16" i="28"/>
  <c r="AD16" i="28"/>
  <c r="B17" i="28"/>
  <c r="F17" i="28"/>
  <c r="K17" i="28"/>
  <c r="L17" i="28"/>
  <c r="Q17" i="28"/>
  <c r="S17" i="28"/>
  <c r="T17" i="28"/>
  <c r="AB17" i="28"/>
  <c r="AD17" i="28"/>
  <c r="B18" i="28"/>
  <c r="F18" i="28"/>
  <c r="K18" i="28"/>
  <c r="L18" i="28"/>
  <c r="Q18" i="28"/>
  <c r="S18" i="28"/>
  <c r="T18" i="28"/>
  <c r="AB18" i="28"/>
  <c r="AD18" i="28"/>
  <c r="B19" i="28"/>
  <c r="F19" i="28"/>
  <c r="K19" i="28"/>
  <c r="L19" i="28"/>
  <c r="Q19" i="28"/>
  <c r="S19" i="28"/>
  <c r="T19" i="28"/>
  <c r="AB19" i="28"/>
  <c r="AD19" i="28"/>
  <c r="B20" i="28"/>
  <c r="F20" i="28"/>
  <c r="K20" i="28"/>
  <c r="L20" i="28"/>
  <c r="Q20" i="28"/>
  <c r="S20" i="28"/>
  <c r="T20" i="28"/>
  <c r="AB20" i="28"/>
  <c r="AD20" i="28"/>
  <c r="B21" i="28"/>
  <c r="F21" i="28"/>
  <c r="K21" i="28"/>
  <c r="L21" i="28"/>
  <c r="Q21" i="28"/>
  <c r="S21" i="28"/>
  <c r="T21" i="28"/>
  <c r="AB21" i="28"/>
  <c r="AD21" i="28"/>
  <c r="B22" i="28"/>
  <c r="F22" i="28"/>
  <c r="K22" i="28"/>
  <c r="L22" i="28"/>
  <c r="Q22" i="28"/>
  <c r="S22" i="28"/>
  <c r="T22" i="28"/>
  <c r="AB22" i="28"/>
  <c r="AD22" i="28"/>
  <c r="B23" i="28"/>
  <c r="F23" i="28"/>
  <c r="K23" i="28"/>
  <c r="L23" i="28"/>
  <c r="Q23" i="28"/>
  <c r="S23" i="28"/>
  <c r="T23" i="28"/>
  <c r="AB23" i="28"/>
  <c r="AD23" i="28"/>
  <c r="B24" i="28"/>
  <c r="F24" i="28"/>
  <c r="K24" i="28"/>
  <c r="L24" i="28"/>
  <c r="Q24" i="28"/>
  <c r="S24" i="28"/>
  <c r="T24" i="28"/>
  <c r="AB24" i="28"/>
  <c r="AD24" i="28"/>
  <c r="B25" i="28"/>
  <c r="F25" i="28"/>
  <c r="K25" i="28"/>
  <c r="L25" i="28"/>
  <c r="Q25" i="28"/>
  <c r="S25" i="28"/>
  <c r="T25" i="28"/>
  <c r="AB25" i="28"/>
  <c r="AD25" i="28"/>
  <c r="B26" i="28"/>
  <c r="F26" i="28"/>
  <c r="K26" i="28"/>
  <c r="L26" i="28"/>
  <c r="Q26" i="28"/>
  <c r="S26" i="28"/>
  <c r="T26" i="28"/>
  <c r="AB26" i="28"/>
  <c r="AD26" i="28"/>
  <c r="B27" i="28"/>
  <c r="F27" i="28"/>
  <c r="K27" i="28"/>
  <c r="L27" i="28"/>
  <c r="Q27" i="28"/>
  <c r="S27" i="28"/>
  <c r="T27" i="28"/>
  <c r="AB27" i="28"/>
  <c r="AD27" i="28"/>
  <c r="B28" i="28"/>
  <c r="F28" i="28"/>
  <c r="K28" i="28"/>
  <c r="L28" i="28"/>
  <c r="Q28" i="28"/>
  <c r="S28" i="28"/>
  <c r="T28" i="28"/>
  <c r="AB28" i="28"/>
  <c r="AD28" i="28"/>
  <c r="B29" i="28"/>
  <c r="F29" i="28"/>
  <c r="K29" i="28"/>
  <c r="L29" i="28"/>
  <c r="Q29" i="28"/>
  <c r="S29" i="28"/>
  <c r="T29" i="28"/>
  <c r="AB29" i="28"/>
  <c r="AD29" i="28"/>
  <c r="B30" i="28"/>
  <c r="F30" i="28"/>
  <c r="K30" i="28"/>
  <c r="L30" i="28"/>
  <c r="Q30" i="28"/>
  <c r="S30" i="28"/>
  <c r="T30" i="28"/>
  <c r="AB30" i="28"/>
  <c r="AD30" i="28"/>
  <c r="B31" i="28"/>
  <c r="F31" i="28"/>
  <c r="K31" i="28"/>
  <c r="L31" i="28"/>
  <c r="Q31" i="28"/>
  <c r="S31" i="28"/>
  <c r="T31" i="28"/>
  <c r="AB31" i="28"/>
  <c r="AD31" i="28"/>
  <c r="B32" i="28"/>
  <c r="F32" i="28"/>
  <c r="K32" i="28"/>
  <c r="L32" i="28"/>
  <c r="Q32" i="28"/>
  <c r="S32" i="28"/>
  <c r="T32" i="28"/>
  <c r="AB32" i="28"/>
  <c r="AD32" i="28"/>
  <c r="B33" i="28"/>
  <c r="F33" i="28"/>
  <c r="K33" i="28"/>
  <c r="L33" i="28"/>
  <c r="Q33" i="28"/>
  <c r="S33" i="28"/>
  <c r="T33" i="28"/>
  <c r="AB33" i="28"/>
  <c r="AD33" i="28"/>
  <c r="B34" i="28"/>
  <c r="F34" i="28"/>
  <c r="K34" i="28"/>
  <c r="L34" i="28"/>
  <c r="Q34" i="28"/>
  <c r="S34" i="28"/>
  <c r="T34" i="28"/>
  <c r="AB34" i="28"/>
  <c r="AD34" i="28"/>
  <c r="B35" i="28"/>
  <c r="F35" i="28"/>
  <c r="K35" i="28"/>
  <c r="L35" i="28"/>
  <c r="Q35" i="28"/>
  <c r="S35" i="28"/>
  <c r="T35" i="28"/>
  <c r="AB35" i="28"/>
  <c r="AD35" i="28"/>
  <c r="B36" i="28"/>
  <c r="F36" i="28"/>
  <c r="K36" i="28"/>
  <c r="L36" i="28"/>
  <c r="Q36" i="28"/>
  <c r="S36" i="28"/>
  <c r="T36" i="28"/>
  <c r="AB36" i="28"/>
  <c r="AD36" i="28"/>
  <c r="B37" i="28"/>
  <c r="F37" i="28"/>
  <c r="K37" i="28"/>
  <c r="L37" i="28"/>
  <c r="Q37" i="28"/>
  <c r="S37" i="28"/>
  <c r="T37" i="28"/>
  <c r="AB37" i="28"/>
  <c r="AD37" i="28"/>
  <c r="AB39" i="28"/>
  <c r="AD39" i="28"/>
  <c r="C40" i="28"/>
  <c r="D40" i="28"/>
  <c r="F40" i="28"/>
  <c r="H40" i="28"/>
  <c r="I40" i="28"/>
  <c r="K40" i="28"/>
  <c r="L40" i="28"/>
  <c r="N40" i="28"/>
  <c r="O40" i="28"/>
  <c r="Q40" i="28"/>
  <c r="S40" i="28"/>
  <c r="T40" i="28"/>
  <c r="B44" i="28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<sst xmlns="http://schemas.openxmlformats.org/spreadsheetml/2006/main" count="804" uniqueCount="131">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</sst>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4.14062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</cols>
  <sheetData>
    <row r="1" spans="1:21" ht="18">
      <c r="A1" s="1" t="s">
        <v>34</v>
      </c>
      <c r="I1" s="3" t="s">
        <v>39</v>
      </c>
    </row>
    <row r="2" spans="1:21" ht="13.5" thickBot="1"/>
    <row r="3" spans="1:2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5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5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5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5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5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3.25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5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5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5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5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5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5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5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5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5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5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5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5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5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5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5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5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5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5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5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5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5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5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5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5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5.75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5.75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C:\Documents and Settings\hwoodso\Local Settings\Temporary Internet Files\OLKF\[BUSHTON20011.XLS]pvroct_2001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O36" activePane="bottomRight" state="frozen"/>
      <selection pane="topRight" activeCell="C1" sqref="C1"/>
      <selection pane="bottomLeft" activeCell="A8" sqref="A8"/>
      <selection pane="bottomRight" activeCell="A18" sqref="A18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120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37165</v>
      </c>
      <c r="C8" s="129">
        <v>-346491</v>
      </c>
      <c r="D8" s="129">
        <v>-317609</v>
      </c>
      <c r="E8" s="51"/>
      <c r="F8" s="131">
        <f>SUM(C8:D8)</f>
        <v>-664100</v>
      </c>
      <c r="G8" s="53"/>
      <c r="H8" s="129">
        <v>296147</v>
      </c>
      <c r="I8" s="129">
        <v>269579</v>
      </c>
      <c r="J8" s="187"/>
      <c r="K8" s="131">
        <f>SUM(H8:I8)</f>
        <v>565726</v>
      </c>
      <c r="L8" s="176">
        <f t="shared" ref="L8:L37" si="0">F8+K8</f>
        <v>-98374</v>
      </c>
      <c r="N8" s="129">
        <v>-99163</v>
      </c>
      <c r="O8" s="129">
        <v>0</v>
      </c>
      <c r="P8" s="180"/>
      <c r="Q8" s="181">
        <f t="shared" ref="Q8:Q34" si="1">SUM(N8:P8)</f>
        <v>-99163</v>
      </c>
      <c r="S8" s="173">
        <f t="shared" ref="S8:S37" si="2">L8-Q8</f>
        <v>789</v>
      </c>
      <c r="T8" s="189">
        <f t="shared" ref="T8:T37" si="3">+S8/Q8*-1</f>
        <v>7.9565967145003684E-3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37166</v>
      </c>
      <c r="C9" s="129">
        <v>-326507</v>
      </c>
      <c r="D9" s="129">
        <v>-295234</v>
      </c>
      <c r="E9" s="51"/>
      <c r="F9" s="132">
        <f t="shared" ref="F9:F37" si="7">SUM(C9:E9)</f>
        <v>-621741</v>
      </c>
      <c r="G9" s="53"/>
      <c r="H9" s="129">
        <v>278445</v>
      </c>
      <c r="I9" s="129">
        <v>250950</v>
      </c>
      <c r="J9" s="187"/>
      <c r="K9" s="132">
        <f t="shared" ref="K9:K37" si="8">SUM(H9:J9)</f>
        <v>529395</v>
      </c>
      <c r="L9" s="177">
        <f t="shared" si="0"/>
        <v>-92346</v>
      </c>
      <c r="N9" s="129">
        <v>-98635</v>
      </c>
      <c r="O9" s="129">
        <v>0</v>
      </c>
      <c r="P9" s="180"/>
      <c r="Q9" s="146">
        <f t="shared" si="1"/>
        <v>-98635</v>
      </c>
      <c r="S9" s="138">
        <f t="shared" si="2"/>
        <v>6289</v>
      </c>
      <c r="T9" s="189">
        <f t="shared" si="3"/>
        <v>6.3760328483803919E-2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37167</v>
      </c>
      <c r="C10" s="129">
        <v>-331848</v>
      </c>
      <c r="D10" s="129">
        <v>-293822</v>
      </c>
      <c r="E10" s="51"/>
      <c r="F10" s="132">
        <f t="shared" si="7"/>
        <v>-625670</v>
      </c>
      <c r="G10" s="53"/>
      <c r="H10" s="129">
        <v>282140</v>
      </c>
      <c r="I10" s="129">
        <v>251198</v>
      </c>
      <c r="J10" s="187"/>
      <c r="K10" s="132">
        <f t="shared" si="8"/>
        <v>533338</v>
      </c>
      <c r="L10" s="177">
        <f t="shared" si="0"/>
        <v>-92332</v>
      </c>
      <c r="N10" s="129">
        <v>-90516</v>
      </c>
      <c r="O10" s="129">
        <v>0</v>
      </c>
      <c r="P10" s="180"/>
      <c r="Q10" s="146">
        <f t="shared" si="1"/>
        <v>-90516</v>
      </c>
      <c r="S10" s="138">
        <f t="shared" si="2"/>
        <v>-1816</v>
      </c>
      <c r="T10" s="189">
        <f t="shared" si="3"/>
        <v>-2.0062751336780239E-2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37168</v>
      </c>
      <c r="C11" s="129">
        <v>-341117</v>
      </c>
      <c r="D11" s="129">
        <v>-290726</v>
      </c>
      <c r="E11" s="51"/>
      <c r="F11" s="132">
        <f t="shared" si="7"/>
        <v>-631843</v>
      </c>
      <c r="G11" s="53"/>
      <c r="H11" s="129">
        <v>291156</v>
      </c>
      <c r="I11" s="129">
        <v>248516</v>
      </c>
      <c r="J11" s="187"/>
      <c r="K11" s="132">
        <f t="shared" si="8"/>
        <v>539672</v>
      </c>
      <c r="L11" s="177">
        <f t="shared" si="0"/>
        <v>-92171</v>
      </c>
      <c r="N11" s="129">
        <v>-89498</v>
      </c>
      <c r="O11" s="129">
        <v>0</v>
      </c>
      <c r="P11" s="180"/>
      <c r="Q11" s="146">
        <f t="shared" si="1"/>
        <v>-89498</v>
      </c>
      <c r="S11" s="138">
        <f t="shared" si="2"/>
        <v>-2673</v>
      </c>
      <c r="T11" s="189">
        <f t="shared" si="3"/>
        <v>-2.9866589197523968E-2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37169</v>
      </c>
      <c r="C12" s="129">
        <v>-334113</v>
      </c>
      <c r="D12" s="129">
        <v>-287195</v>
      </c>
      <c r="E12" s="51"/>
      <c r="F12" s="132">
        <f t="shared" si="7"/>
        <v>-621308</v>
      </c>
      <c r="G12" s="53"/>
      <c r="H12" s="129">
        <v>284303</v>
      </c>
      <c r="I12" s="129">
        <v>245654</v>
      </c>
      <c r="J12" s="187"/>
      <c r="K12" s="132">
        <f t="shared" si="8"/>
        <v>529957</v>
      </c>
      <c r="L12" s="177">
        <f t="shared" si="0"/>
        <v>-91351</v>
      </c>
      <c r="N12" s="129">
        <v>-97623</v>
      </c>
      <c r="O12" s="129">
        <v>0</v>
      </c>
      <c r="P12" s="180"/>
      <c r="Q12" s="146">
        <f t="shared" si="1"/>
        <v>-97623</v>
      </c>
      <c r="S12" s="138">
        <f t="shared" si="2"/>
        <v>6272</v>
      </c>
      <c r="T12" s="189">
        <f t="shared" si="3"/>
        <v>6.4247154871290582E-2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37170</v>
      </c>
      <c r="C13" s="129">
        <v>-326839</v>
      </c>
      <c r="D13" s="129">
        <v>-296593</v>
      </c>
      <c r="E13" s="51"/>
      <c r="F13" s="132">
        <f t="shared" si="7"/>
        <v>-623432</v>
      </c>
      <c r="G13" s="53"/>
      <c r="H13" s="129">
        <v>277534</v>
      </c>
      <c r="I13" s="129">
        <v>254192</v>
      </c>
      <c r="J13" s="187"/>
      <c r="K13" s="132">
        <f t="shared" si="8"/>
        <v>531726</v>
      </c>
      <c r="L13" s="177">
        <f t="shared" si="0"/>
        <v>-91706</v>
      </c>
      <c r="N13" s="129">
        <v>-91385</v>
      </c>
      <c r="O13" s="129">
        <v>0</v>
      </c>
      <c r="P13" s="180"/>
      <c r="Q13" s="146">
        <f t="shared" si="1"/>
        <v>-91385</v>
      </c>
      <c r="S13" s="138">
        <f t="shared" si="2"/>
        <v>-321</v>
      </c>
      <c r="T13" s="189">
        <f t="shared" si="3"/>
        <v>-3.5126114789079169E-3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37171</v>
      </c>
      <c r="C14" s="129">
        <v>-329379</v>
      </c>
      <c r="D14" s="129">
        <v>-294263</v>
      </c>
      <c r="E14" s="51"/>
      <c r="F14" s="132">
        <f t="shared" si="7"/>
        <v>-623642</v>
      </c>
      <c r="G14" s="53"/>
      <c r="H14" s="129">
        <v>279696</v>
      </c>
      <c r="I14" s="129">
        <v>251964</v>
      </c>
      <c r="J14" s="187"/>
      <c r="K14" s="132">
        <f t="shared" si="8"/>
        <v>531660</v>
      </c>
      <c r="L14" s="177">
        <f t="shared" si="0"/>
        <v>-91982</v>
      </c>
      <c r="N14" s="129">
        <v>-91385</v>
      </c>
      <c r="O14" s="129">
        <v>0</v>
      </c>
      <c r="P14" s="180"/>
      <c r="Q14" s="146">
        <f t="shared" si="1"/>
        <v>-91385</v>
      </c>
      <c r="S14" s="138">
        <f t="shared" si="2"/>
        <v>-597</v>
      </c>
      <c r="T14" s="189">
        <f t="shared" si="3"/>
        <v>-6.5328007878754715E-3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37172</v>
      </c>
      <c r="C15" s="129">
        <v>-328645</v>
      </c>
      <c r="D15" s="129">
        <v>-290307</v>
      </c>
      <c r="E15" s="51"/>
      <c r="F15" s="132">
        <f t="shared" si="7"/>
        <v>-618952</v>
      </c>
      <c r="G15" s="53"/>
      <c r="H15" s="129">
        <v>279484</v>
      </c>
      <c r="I15" s="129">
        <v>248480</v>
      </c>
      <c r="J15" s="187"/>
      <c r="K15" s="132">
        <f t="shared" si="8"/>
        <v>527964</v>
      </c>
      <c r="L15" s="177">
        <f t="shared" si="0"/>
        <v>-90988</v>
      </c>
      <c r="N15" s="129">
        <v>-91385</v>
      </c>
      <c r="O15" s="129">
        <v>0</v>
      </c>
      <c r="P15" s="180"/>
      <c r="Q15" s="146">
        <f t="shared" si="1"/>
        <v>-91385</v>
      </c>
      <c r="S15" s="138">
        <f t="shared" si="2"/>
        <v>397</v>
      </c>
      <c r="T15" s="189">
        <f t="shared" si="3"/>
        <v>4.3442578103627507E-3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37173</v>
      </c>
      <c r="C16" s="129">
        <v>-329356</v>
      </c>
      <c r="D16" s="129">
        <v>-282825</v>
      </c>
      <c r="E16" s="51"/>
      <c r="F16" s="132">
        <f t="shared" si="7"/>
        <v>-612181</v>
      </c>
      <c r="G16" s="53"/>
      <c r="H16" s="129">
        <v>279622</v>
      </c>
      <c r="I16" s="129">
        <v>242640</v>
      </c>
      <c r="J16" s="187"/>
      <c r="K16" s="132">
        <f t="shared" si="8"/>
        <v>522262</v>
      </c>
      <c r="L16" s="177">
        <f t="shared" si="0"/>
        <v>-89919</v>
      </c>
      <c r="N16" s="129">
        <v>-90836</v>
      </c>
      <c r="O16" s="129">
        <v>0</v>
      </c>
      <c r="P16" s="180"/>
      <c r="Q16" s="146">
        <f t="shared" si="1"/>
        <v>-90836</v>
      </c>
      <c r="S16" s="138">
        <f t="shared" si="2"/>
        <v>917</v>
      </c>
      <c r="T16" s="189">
        <f t="shared" si="3"/>
        <v>1.009511647364481E-2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37174</v>
      </c>
      <c r="C17" s="129">
        <v>-338195</v>
      </c>
      <c r="D17" s="129">
        <v>-298118</v>
      </c>
      <c r="E17" s="51"/>
      <c r="F17" s="132">
        <f t="shared" si="7"/>
        <v>-636313</v>
      </c>
      <c r="G17" s="53"/>
      <c r="H17" s="129">
        <v>287808</v>
      </c>
      <c r="I17" s="129">
        <v>255613</v>
      </c>
      <c r="J17" s="187"/>
      <c r="K17" s="132">
        <f t="shared" si="8"/>
        <v>543421</v>
      </c>
      <c r="L17" s="177">
        <f t="shared" si="0"/>
        <v>-92892</v>
      </c>
      <c r="N17" s="129">
        <v>-90846</v>
      </c>
      <c r="O17" s="129">
        <v>0</v>
      </c>
      <c r="P17" s="180"/>
      <c r="Q17" s="146">
        <f t="shared" si="1"/>
        <v>-90846</v>
      </c>
      <c r="S17" s="138">
        <f t="shared" si="2"/>
        <v>-2046</v>
      </c>
      <c r="T17" s="189">
        <f t="shared" si="3"/>
        <v>-2.2521630011227794E-2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37175</v>
      </c>
      <c r="C18" s="129">
        <v>-326058</v>
      </c>
      <c r="D18" s="129">
        <v>-292896</v>
      </c>
      <c r="E18" s="51"/>
      <c r="F18" s="132">
        <f t="shared" si="7"/>
        <v>-618954</v>
      </c>
      <c r="G18" s="53"/>
      <c r="H18" s="129">
        <v>276717</v>
      </c>
      <c r="I18" s="129">
        <v>250861</v>
      </c>
      <c r="J18" s="187"/>
      <c r="K18" s="132">
        <f t="shared" si="8"/>
        <v>527578</v>
      </c>
      <c r="L18" s="177">
        <f t="shared" si="0"/>
        <v>-91376</v>
      </c>
      <c r="N18" s="129">
        <v>-85903</v>
      </c>
      <c r="O18" s="129">
        <v>0</v>
      </c>
      <c r="P18" s="180"/>
      <c r="Q18" s="146">
        <f t="shared" si="1"/>
        <v>-85903</v>
      </c>
      <c r="S18" s="138">
        <f t="shared" si="2"/>
        <v>-5473</v>
      </c>
      <c r="T18" s="189">
        <f t="shared" si="3"/>
        <v>-6.3711395411103225E-2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37176</v>
      </c>
      <c r="C19" s="192">
        <v>-340406</v>
      </c>
      <c r="D19" s="129">
        <v>-303427</v>
      </c>
      <c r="E19" s="51"/>
      <c r="F19" s="132">
        <f t="shared" si="7"/>
        <v>-643833</v>
      </c>
      <c r="G19" s="53"/>
      <c r="H19" s="129">
        <v>288546</v>
      </c>
      <c r="I19" s="129">
        <v>260380</v>
      </c>
      <c r="J19" s="187"/>
      <c r="K19" s="132">
        <f t="shared" si="8"/>
        <v>548926</v>
      </c>
      <c r="L19" s="177">
        <f t="shared" si="0"/>
        <v>-94907</v>
      </c>
      <c r="N19" s="129">
        <v>-91419</v>
      </c>
      <c r="O19" s="129">
        <v>0</v>
      </c>
      <c r="P19" s="180"/>
      <c r="Q19" s="146">
        <f t="shared" si="1"/>
        <v>-91419</v>
      </c>
      <c r="S19" s="138">
        <f t="shared" si="2"/>
        <v>-3488</v>
      </c>
      <c r="T19" s="189">
        <f t="shared" si="3"/>
        <v>-3.8153994246272659E-2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37177</v>
      </c>
      <c r="C20" s="129">
        <v>-334682</v>
      </c>
      <c r="D20" s="129">
        <v>-289946</v>
      </c>
      <c r="E20" s="51"/>
      <c r="F20" s="132">
        <f t="shared" si="7"/>
        <v>-624628</v>
      </c>
      <c r="G20" s="53"/>
      <c r="H20" s="129">
        <v>282717</v>
      </c>
      <c r="I20" s="129">
        <v>248342</v>
      </c>
      <c r="J20" s="187"/>
      <c r="K20" s="132">
        <f t="shared" si="8"/>
        <v>531059</v>
      </c>
      <c r="L20" s="177">
        <f t="shared" si="0"/>
        <v>-93569</v>
      </c>
      <c r="N20" s="129">
        <v>-95802</v>
      </c>
      <c r="O20" s="129">
        <v>0</v>
      </c>
      <c r="P20" s="180"/>
      <c r="Q20" s="146">
        <f t="shared" si="1"/>
        <v>-95802</v>
      </c>
      <c r="S20" s="138">
        <f t="shared" si="2"/>
        <v>2233</v>
      </c>
      <c r="T20" s="189">
        <f t="shared" si="3"/>
        <v>2.3308490428174778E-2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37178</v>
      </c>
      <c r="C21" s="129"/>
      <c r="D21" s="129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37179</v>
      </c>
      <c r="C22" s="129"/>
      <c r="D22" s="129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37180</v>
      </c>
      <c r="C23" s="129"/>
      <c r="D23" s="129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37181</v>
      </c>
      <c r="C24" s="129"/>
      <c r="D24" s="129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37182</v>
      </c>
      <c r="C25" s="129"/>
      <c r="D25" s="129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37183</v>
      </c>
      <c r="C26" s="129"/>
      <c r="D26" s="129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37184</v>
      </c>
      <c r="C27" s="129"/>
      <c r="D27" s="129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37185</v>
      </c>
      <c r="C28" s="129"/>
      <c r="D28" s="129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37186</v>
      </c>
      <c r="C29" s="129"/>
      <c r="D29" s="129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37187</v>
      </c>
      <c r="C30" s="129"/>
      <c r="D30" s="129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37188</v>
      </c>
      <c r="C31" s="129"/>
      <c r="D31" s="129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37189</v>
      </c>
      <c r="C32" s="129"/>
      <c r="D32" s="129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37190</v>
      </c>
      <c r="C33" s="129"/>
      <c r="D33" s="129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37191</v>
      </c>
      <c r="C34" s="129"/>
      <c r="D34" s="129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37192</v>
      </c>
      <c r="C35" s="129"/>
      <c r="D35" s="129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37193</v>
      </c>
      <c r="C36" s="129"/>
      <c r="D36" s="129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37194</v>
      </c>
      <c r="C37" s="129"/>
      <c r="D37" s="129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v>37195</v>
      </c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-4333636</v>
      </c>
      <c r="D40" s="63">
        <f>SUM(D8:D39)</f>
        <v>-3832961</v>
      </c>
      <c r="E40" s="64"/>
      <c r="F40" s="65">
        <f>SUM(F8:F39)</f>
        <v>-8166597</v>
      </c>
      <c r="G40" s="66"/>
      <c r="H40" s="130">
        <f>SUM(H8:H39)</f>
        <v>3684315</v>
      </c>
      <c r="I40" s="130">
        <f>SUM(I8:I39)</f>
        <v>3278369</v>
      </c>
      <c r="J40" s="188"/>
      <c r="K40" s="141">
        <f>SUM(K8:K39)</f>
        <v>6962684</v>
      </c>
      <c r="L40" s="179">
        <f>SUM(L8:L39)</f>
        <v>-1203913</v>
      </c>
      <c r="N40" s="144">
        <f>SUM(N8:N39)</f>
        <v>-1204396</v>
      </c>
      <c r="O40" s="145">
        <f>SUM(O8:O39)</f>
        <v>0</v>
      </c>
      <c r="P40" s="183"/>
      <c r="Q40" s="141">
        <f>SUM(Q8:Q39)</f>
        <v>-1204396</v>
      </c>
      <c r="S40" s="175">
        <f>SUM(S8:S39)</f>
        <v>483</v>
      </c>
      <c r="T40" s="85">
        <f>+S40/Q40*-1</f>
        <v>4.0103089017233534E-4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121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2.140625" style="2" customWidth="1"/>
    <col min="5" max="5" width="1.7109375" customWidth="1"/>
    <col min="6" max="6" width="11.85546875" customWidth="1"/>
    <col min="7" max="7" width="1.42578125" customWidth="1"/>
    <col min="8" max="8" width="11.42578125" style="2" customWidth="1"/>
    <col min="9" max="9" width="10.7109375" style="2" customWidth="1"/>
    <col min="10" max="10" width="1.7109375" customWidth="1"/>
    <col min="11" max="11" width="13.42578125" customWidth="1"/>
    <col min="12" max="12" width="21.42578125" customWidth="1"/>
    <col min="13" max="13" width="2.140625" customWidth="1"/>
    <col min="14" max="14" width="11" style="2" customWidth="1"/>
    <col min="15" max="15" width="1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  <col min="23" max="23" width="1.5703125" customWidth="1"/>
    <col min="24" max="24" width="22" style="125" customWidth="1"/>
    <col min="25" max="25" width="2.140625" customWidth="1"/>
    <col min="26" max="26" width="22.5703125" style="125" customWidth="1"/>
    <col min="27" max="27" width="2.140625" customWidth="1"/>
    <col min="28" max="28" width="16.5703125" style="125" customWidth="1"/>
    <col min="29" max="29" width="1.7109375" customWidth="1"/>
    <col min="30" max="30" width="14.140625" style="125" customWidth="1"/>
    <col min="31" max="31" width="1.42578125" customWidth="1"/>
    <col min="32" max="32" width="88" customWidth="1"/>
    <col min="33" max="33" width="69" customWidth="1"/>
  </cols>
  <sheetData>
    <row r="1" spans="1:32" ht="18">
      <c r="A1" s="1" t="s">
        <v>34</v>
      </c>
      <c r="I1" s="3" t="s">
        <v>40</v>
      </c>
    </row>
    <row r="2" spans="1:32" ht="13.5" thickBot="1"/>
    <row r="3" spans="1:32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5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5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5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5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5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5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5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5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5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5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5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5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5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5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5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5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5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5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5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5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5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5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5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5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5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5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5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5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5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5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5.75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5.75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C:\Documents and Settings\hwoodso\Local Settings\Temporary Internet Files\OLKF\[BUSHTON20011.XLS]pvroct_2001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28" width="16.85546875" style="78" customWidth="1"/>
    <col min="29" max="29" width="42.5703125" style="93" customWidth="1"/>
    <col min="30" max="30" width="2.28515625" customWidth="1"/>
    <col min="31" max="31" width="20.140625" customWidth="1"/>
    <col min="32" max="32" width="1.140625" customWidth="1"/>
    <col min="33" max="33" width="22.5703125" customWidth="1"/>
    <col min="34" max="34" width="2.140625" customWidth="1"/>
    <col min="35" max="35" width="20.140625" customWidth="1"/>
    <col min="36" max="36" width="1.7109375" customWidth="1"/>
    <col min="37" max="37" width="17.42578125" customWidth="1"/>
    <col min="38" max="38" width="2.42578125" customWidth="1"/>
    <col min="39" max="39" width="27.140625" customWidth="1"/>
  </cols>
  <sheetData>
    <row r="1" spans="1:39" ht="18">
      <c r="A1" s="1" t="s">
        <v>34</v>
      </c>
      <c r="I1" s="3" t="s">
        <v>41</v>
      </c>
    </row>
    <row r="2" spans="1:39" ht="13.5" thickBot="1"/>
    <row r="3" spans="1:39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5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5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5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5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5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5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5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5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5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5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5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5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5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5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5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5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5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5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5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5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5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5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5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5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5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5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5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5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5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5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5.75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5.75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42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2.75"/>
  <cols>
    <col min="1" max="1" width="2.42578125" customWidth="1"/>
    <col min="2" max="2" width="10.85546875" customWidth="1"/>
    <col min="3" max="3" width="13.28515625" style="2" bestFit="1" customWidth="1"/>
    <col min="4" max="4" width="13.140625" style="2" customWidth="1"/>
    <col min="5" max="5" width="1.7109375" customWidth="1"/>
    <col min="6" max="6" width="13.28515625" bestFit="1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115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116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2.75"/>
  <cols>
    <col min="1" max="1" width="2.42578125" customWidth="1"/>
    <col min="2" max="2" width="11" customWidth="1"/>
    <col min="3" max="3" width="11.7109375" style="2" customWidth="1"/>
    <col min="4" max="4" width="13.140625" style="2" customWidth="1"/>
    <col min="5" max="5" width="1.7109375" customWidth="1"/>
    <col min="6" max="6" width="12.7109375" bestFit="1" customWidth="1"/>
    <col min="7" max="7" width="1.42578125" customWidth="1"/>
    <col min="8" max="8" width="12.7109375" style="2" customWidth="1"/>
    <col min="9" max="9" width="12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117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118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5" sqref="H5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119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37135</v>
      </c>
      <c r="C8" s="129">
        <v>-354290</v>
      </c>
      <c r="D8" s="129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37136</v>
      </c>
      <c r="C9" s="129">
        <v>-350875</v>
      </c>
      <c r="D9" s="129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37137</v>
      </c>
      <c r="C10" s="129">
        <v>-354568</v>
      </c>
      <c r="D10" s="129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37138</v>
      </c>
      <c r="C11" s="129">
        <v>-350960</v>
      </c>
      <c r="D11" s="129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37139</v>
      </c>
      <c r="C12" s="129">
        <v>-348059</v>
      </c>
      <c r="D12" s="129">
        <v>-288268</v>
      </c>
      <c r="E12" s="51"/>
      <c r="F12" s="132">
        <f t="shared" si="7"/>
        <v>-636327</v>
      </c>
      <c r="G12" s="53"/>
      <c r="H12" s="129">
        <v>294056</v>
      </c>
      <c r="I12" s="129">
        <v>245975</v>
      </c>
      <c r="J12" s="187"/>
      <c r="K12" s="132">
        <f t="shared" si="8"/>
        <v>540031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37140</v>
      </c>
      <c r="C13" s="129">
        <v>-360553</v>
      </c>
      <c r="D13" s="129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37141</v>
      </c>
      <c r="C14" s="129">
        <v>-356388</v>
      </c>
      <c r="D14" s="129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37142</v>
      </c>
      <c r="C15" s="129">
        <v>-349252</v>
      </c>
      <c r="D15" s="129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-93595</v>
      </c>
      <c r="O15" s="129">
        <v>0</v>
      </c>
      <c r="P15" s="180"/>
      <c r="Q15" s="146">
        <f t="shared" si="1"/>
        <v>-93595</v>
      </c>
      <c r="S15" s="138">
        <f t="shared" si="2"/>
        <v>-2158</v>
      </c>
      <c r="T15" s="189">
        <f t="shared" si="3"/>
        <v>-2.3056787221539612E-2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37143</v>
      </c>
      <c r="C16" s="129">
        <v>-352896</v>
      </c>
      <c r="D16" s="129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37144</v>
      </c>
      <c r="C17" s="129">
        <v>-347120</v>
      </c>
      <c r="D17" s="129">
        <v>-291072</v>
      </c>
      <c r="E17" s="51"/>
      <c r="F17" s="132">
        <f t="shared" si="7"/>
        <v>-638192</v>
      </c>
      <c r="G17" s="53"/>
      <c r="H17" s="129">
        <v>294895</v>
      </c>
      <c r="I17" s="129">
        <v>248113</v>
      </c>
      <c r="J17" s="187"/>
      <c r="K17" s="132">
        <f t="shared" si="8"/>
        <v>543008</v>
      </c>
      <c r="L17" s="177">
        <f t="shared" si="0"/>
        <v>-95184</v>
      </c>
      <c r="N17" s="129">
        <v>-94022</v>
      </c>
      <c r="O17" s="129">
        <v>0</v>
      </c>
      <c r="P17" s="180"/>
      <c r="Q17" s="146">
        <f t="shared" si="1"/>
        <v>-94022</v>
      </c>
      <c r="S17" s="138">
        <f t="shared" si="2"/>
        <v>-1162</v>
      </c>
      <c r="T17" s="189">
        <f t="shared" si="3"/>
        <v>-1.2358809640296951E-2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37145</v>
      </c>
      <c r="C18" s="129">
        <v>-333394</v>
      </c>
      <c r="D18" s="129">
        <v>-204263</v>
      </c>
      <c r="E18" s="51"/>
      <c r="F18" s="132">
        <f t="shared" si="7"/>
        <v>-537657</v>
      </c>
      <c r="G18" s="53"/>
      <c r="H18" s="129">
        <v>281606</v>
      </c>
      <c r="I18" s="129">
        <v>173377</v>
      </c>
      <c r="J18" s="187"/>
      <c r="K18" s="132">
        <f t="shared" si="8"/>
        <v>454983</v>
      </c>
      <c r="L18" s="177">
        <f t="shared" si="0"/>
        <v>-82674</v>
      </c>
      <c r="N18" s="129">
        <v>-72748</v>
      </c>
      <c r="O18" s="129">
        <v>0</v>
      </c>
      <c r="P18" s="180"/>
      <c r="Q18" s="146">
        <f t="shared" si="1"/>
        <v>-72748</v>
      </c>
      <c r="S18" s="138">
        <f t="shared" si="2"/>
        <v>-9926</v>
      </c>
      <c r="T18" s="189">
        <f t="shared" si="3"/>
        <v>-0.13644361357013252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37146</v>
      </c>
      <c r="C19" s="192">
        <v>-330254</v>
      </c>
      <c r="D19" s="129">
        <v>-276066</v>
      </c>
      <c r="E19" s="51"/>
      <c r="F19" s="132">
        <f t="shared" si="7"/>
        <v>-606320</v>
      </c>
      <c r="G19" s="53"/>
      <c r="H19" s="129">
        <v>280287</v>
      </c>
      <c r="I19" s="129">
        <v>235123</v>
      </c>
      <c r="J19" s="187"/>
      <c r="K19" s="132">
        <f t="shared" si="8"/>
        <v>515410</v>
      </c>
      <c r="L19" s="177">
        <f t="shared" si="0"/>
        <v>-90910</v>
      </c>
      <c r="N19" s="129">
        <v>-91278</v>
      </c>
      <c r="O19" s="129">
        <v>0</v>
      </c>
      <c r="P19" s="180"/>
      <c r="Q19" s="146">
        <f t="shared" si="1"/>
        <v>-91278</v>
      </c>
      <c r="S19" s="138">
        <f t="shared" si="2"/>
        <v>368</v>
      </c>
      <c r="T19" s="189">
        <f t="shared" si="3"/>
        <v>4.0316396064769165E-3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37147</v>
      </c>
      <c r="C20" s="129">
        <v>-334086</v>
      </c>
      <c r="D20" s="129">
        <v>-305935</v>
      </c>
      <c r="E20" s="51"/>
      <c r="F20" s="132">
        <f t="shared" si="7"/>
        <v>-640021</v>
      </c>
      <c r="G20" s="53"/>
      <c r="H20" s="129">
        <v>283537</v>
      </c>
      <c r="I20" s="129">
        <v>260515</v>
      </c>
      <c r="J20" s="187"/>
      <c r="K20" s="132">
        <f t="shared" si="8"/>
        <v>544052</v>
      </c>
      <c r="L20" s="177">
        <f t="shared" si="0"/>
        <v>-95969</v>
      </c>
      <c r="N20" s="129">
        <v>-97307</v>
      </c>
      <c r="O20" s="129">
        <v>0</v>
      </c>
      <c r="P20" s="180"/>
      <c r="Q20" s="146">
        <f t="shared" si="1"/>
        <v>-97307</v>
      </c>
      <c r="S20" s="138">
        <f t="shared" si="2"/>
        <v>1338</v>
      </c>
      <c r="T20" s="189">
        <f t="shared" si="3"/>
        <v>1.3750295456647518E-2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37148</v>
      </c>
      <c r="C21" s="129">
        <v>-338583</v>
      </c>
      <c r="D21" s="129">
        <v>-298953</v>
      </c>
      <c r="E21" s="51"/>
      <c r="F21" s="132">
        <f t="shared" si="7"/>
        <v>-637536</v>
      </c>
      <c r="G21" s="53"/>
      <c r="H21" s="129">
        <v>287355</v>
      </c>
      <c r="I21" s="129">
        <v>254030</v>
      </c>
      <c r="J21" s="187"/>
      <c r="K21" s="132">
        <f t="shared" si="8"/>
        <v>541385</v>
      </c>
      <c r="L21" s="177">
        <f t="shared" si="0"/>
        <v>-96151</v>
      </c>
      <c r="N21" s="129">
        <v>-97513</v>
      </c>
      <c r="O21" s="129">
        <v>0</v>
      </c>
      <c r="P21" s="180"/>
      <c r="Q21" s="146">
        <f t="shared" si="1"/>
        <v>-97513</v>
      </c>
      <c r="S21" s="138">
        <f t="shared" si="2"/>
        <v>1362</v>
      </c>
      <c r="T21" s="189">
        <f t="shared" si="3"/>
        <v>1.3967368453436978E-2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37149</v>
      </c>
      <c r="C22" s="129">
        <v>-347211</v>
      </c>
      <c r="D22" s="129">
        <v>-308503</v>
      </c>
      <c r="E22" s="51"/>
      <c r="F22" s="132">
        <f t="shared" si="7"/>
        <v>-655714</v>
      </c>
      <c r="G22" s="53"/>
      <c r="H22" s="129">
        <v>294678</v>
      </c>
      <c r="I22" s="129">
        <v>262042</v>
      </c>
      <c r="J22" s="187"/>
      <c r="K22" s="132">
        <f t="shared" si="8"/>
        <v>556720</v>
      </c>
      <c r="L22" s="177">
        <f t="shared" si="0"/>
        <v>-98994</v>
      </c>
      <c r="N22" s="129">
        <v>-94779</v>
      </c>
      <c r="O22" s="129">
        <v>0</v>
      </c>
      <c r="P22" s="180"/>
      <c r="Q22" s="146">
        <f t="shared" si="1"/>
        <v>-94779</v>
      </c>
      <c r="S22" s="138">
        <f t="shared" si="2"/>
        <v>-4215</v>
      </c>
      <c r="T22" s="189">
        <f t="shared" si="3"/>
        <v>-4.4471876681543378E-2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37150</v>
      </c>
      <c r="C23" s="129">
        <v>-346176</v>
      </c>
      <c r="D23" s="129">
        <v>-304868</v>
      </c>
      <c r="E23" s="51"/>
      <c r="F23" s="132">
        <f t="shared" si="7"/>
        <v>-651044</v>
      </c>
      <c r="G23" s="53"/>
      <c r="H23" s="129">
        <v>293800</v>
      </c>
      <c r="I23" s="129">
        <v>258461</v>
      </c>
      <c r="J23" s="187"/>
      <c r="K23" s="132">
        <f t="shared" si="8"/>
        <v>552261</v>
      </c>
      <c r="L23" s="177">
        <f t="shared" si="0"/>
        <v>-98783</v>
      </c>
      <c r="N23" s="129">
        <v>-94779</v>
      </c>
      <c r="O23" s="129">
        <v>0</v>
      </c>
      <c r="P23" s="180"/>
      <c r="Q23" s="146">
        <f t="shared" si="1"/>
        <v>-94779</v>
      </c>
      <c r="S23" s="138">
        <f t="shared" si="2"/>
        <v>-4004</v>
      </c>
      <c r="T23" s="189">
        <f t="shared" si="3"/>
        <v>-4.2245645132360544E-2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37151</v>
      </c>
      <c r="C24" s="129">
        <v>-340358</v>
      </c>
      <c r="D24" s="129">
        <v>-297182</v>
      </c>
      <c r="E24" s="51"/>
      <c r="F24" s="132">
        <f t="shared" si="7"/>
        <v>-637540</v>
      </c>
      <c r="G24" s="53"/>
      <c r="H24" s="129">
        <v>289666</v>
      </c>
      <c r="I24" s="129">
        <v>252508</v>
      </c>
      <c r="J24" s="187"/>
      <c r="K24" s="132">
        <f t="shared" si="8"/>
        <v>542174</v>
      </c>
      <c r="L24" s="177">
        <f t="shared" si="0"/>
        <v>-95366</v>
      </c>
      <c r="N24" s="129">
        <v>-94779</v>
      </c>
      <c r="O24" s="129">
        <v>0</v>
      </c>
      <c r="P24" s="180"/>
      <c r="Q24" s="146">
        <f t="shared" si="1"/>
        <v>-94779</v>
      </c>
      <c r="S24" s="138">
        <f t="shared" si="2"/>
        <v>-587</v>
      </c>
      <c r="T24" s="189">
        <f t="shared" si="3"/>
        <v>-6.1933550681058042E-3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37152</v>
      </c>
      <c r="C25" s="129">
        <v>-342684</v>
      </c>
      <c r="D25" s="129">
        <v>-290359</v>
      </c>
      <c r="E25" s="51"/>
      <c r="F25" s="132">
        <f t="shared" si="7"/>
        <v>-633043</v>
      </c>
      <c r="G25" s="53"/>
      <c r="H25" s="129">
        <v>291599</v>
      </c>
      <c r="I25" s="129">
        <v>246514</v>
      </c>
      <c r="J25" s="187"/>
      <c r="K25" s="132">
        <f t="shared" si="8"/>
        <v>538113</v>
      </c>
      <c r="L25" s="177">
        <f t="shared" si="0"/>
        <v>-94930</v>
      </c>
      <c r="N25" s="129">
        <v>-97144</v>
      </c>
      <c r="O25" s="129">
        <v>0</v>
      </c>
      <c r="P25" s="180"/>
      <c r="Q25" s="146">
        <f t="shared" si="1"/>
        <v>-97144</v>
      </c>
      <c r="S25" s="138">
        <f t="shared" si="2"/>
        <v>2214</v>
      </c>
      <c r="T25" s="189">
        <f t="shared" si="3"/>
        <v>2.2790908342254796E-2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37153</v>
      </c>
      <c r="C26" s="129">
        <v>-340897</v>
      </c>
      <c r="D26" s="129">
        <v>-303415</v>
      </c>
      <c r="E26" s="51"/>
      <c r="F26" s="132">
        <f t="shared" si="7"/>
        <v>-644312</v>
      </c>
      <c r="G26" s="53"/>
      <c r="H26" s="129">
        <v>291533</v>
      </c>
      <c r="I26" s="129">
        <v>257938</v>
      </c>
      <c r="J26" s="187"/>
      <c r="K26" s="132">
        <f t="shared" si="8"/>
        <v>549471</v>
      </c>
      <c r="L26" s="177">
        <f t="shared" si="0"/>
        <v>-94841</v>
      </c>
      <c r="N26" s="129">
        <v>-102408</v>
      </c>
      <c r="O26" s="129">
        <v>0</v>
      </c>
      <c r="P26" s="180"/>
      <c r="Q26" s="146">
        <f t="shared" si="1"/>
        <v>-102408</v>
      </c>
      <c r="S26" s="138">
        <f t="shared" si="2"/>
        <v>7567</v>
      </c>
      <c r="T26" s="189">
        <f t="shared" si="3"/>
        <v>7.3890711663151309E-2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37154</v>
      </c>
      <c r="C27" s="129">
        <v>-343073</v>
      </c>
      <c r="D27" s="129">
        <v>-307406</v>
      </c>
      <c r="E27" s="51"/>
      <c r="F27" s="133">
        <f t="shared" si="7"/>
        <v>-650479</v>
      </c>
      <c r="G27" s="53"/>
      <c r="H27" s="129">
        <v>293323</v>
      </c>
      <c r="I27" s="129">
        <v>261008</v>
      </c>
      <c r="J27" s="187"/>
      <c r="K27" s="132">
        <f t="shared" si="8"/>
        <v>554331</v>
      </c>
      <c r="L27" s="177">
        <f t="shared" si="0"/>
        <v>-96148</v>
      </c>
      <c r="N27" s="129">
        <v>-94619</v>
      </c>
      <c r="O27" s="129">
        <v>0</v>
      </c>
      <c r="P27" s="180"/>
      <c r="Q27" s="146">
        <f t="shared" si="1"/>
        <v>-94619</v>
      </c>
      <c r="S27" s="138">
        <f t="shared" si="2"/>
        <v>-1529</v>
      </c>
      <c r="T27" s="189">
        <f t="shared" si="3"/>
        <v>-1.6159545123072532E-2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37155</v>
      </c>
      <c r="C28" s="129">
        <v>-349484</v>
      </c>
      <c r="D28" s="129">
        <v>-314208</v>
      </c>
      <c r="E28" s="51"/>
      <c r="F28" s="133">
        <f t="shared" si="7"/>
        <v>-663692</v>
      </c>
      <c r="G28" s="53"/>
      <c r="H28" s="192">
        <v>298412</v>
      </c>
      <c r="I28" s="129">
        <v>266792</v>
      </c>
      <c r="J28" s="187"/>
      <c r="K28" s="132">
        <f t="shared" si="8"/>
        <v>565204</v>
      </c>
      <c r="L28" s="177">
        <f t="shared" si="0"/>
        <v>-98488</v>
      </c>
      <c r="N28" s="129">
        <v>-91243</v>
      </c>
      <c r="O28" s="129">
        <v>0</v>
      </c>
      <c r="P28" s="180"/>
      <c r="Q28" s="146">
        <f t="shared" si="1"/>
        <v>-91243</v>
      </c>
      <c r="S28" s="138">
        <f t="shared" si="2"/>
        <v>-7245</v>
      </c>
      <c r="T28" s="189">
        <f t="shared" si="3"/>
        <v>-7.940335148997732E-2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37156</v>
      </c>
      <c r="C29" s="129">
        <v>-342290</v>
      </c>
      <c r="D29" s="129">
        <v>-303783</v>
      </c>
      <c r="E29" s="51"/>
      <c r="F29" s="133">
        <f t="shared" si="7"/>
        <v>-646073</v>
      </c>
      <c r="G29" s="53"/>
      <c r="H29" s="129">
        <v>292091</v>
      </c>
      <c r="I29" s="129">
        <v>257499</v>
      </c>
      <c r="J29" s="187"/>
      <c r="K29" s="132">
        <f t="shared" si="8"/>
        <v>549590</v>
      </c>
      <c r="L29" s="177">
        <f t="shared" si="0"/>
        <v>-96483</v>
      </c>
      <c r="N29" s="129">
        <v>-94958</v>
      </c>
      <c r="O29" s="129">
        <v>0</v>
      </c>
      <c r="P29" s="180"/>
      <c r="Q29" s="146">
        <f t="shared" si="1"/>
        <v>-94958</v>
      </c>
      <c r="S29" s="138">
        <f t="shared" si="2"/>
        <v>-1525</v>
      </c>
      <c r="T29" s="189">
        <f t="shared" si="3"/>
        <v>-1.6059731670843951E-2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37157</v>
      </c>
      <c r="C30" s="129">
        <v>-347220</v>
      </c>
      <c r="D30" s="129">
        <v>-301809</v>
      </c>
      <c r="E30" s="51"/>
      <c r="F30" s="133">
        <f t="shared" si="7"/>
        <v>-649029</v>
      </c>
      <c r="G30" s="53"/>
      <c r="H30" s="129">
        <v>296109</v>
      </c>
      <c r="I30" s="129">
        <v>256720</v>
      </c>
      <c r="J30" s="187"/>
      <c r="K30" s="132">
        <f t="shared" si="8"/>
        <v>552829</v>
      </c>
      <c r="L30" s="177">
        <f t="shared" si="0"/>
        <v>-96200</v>
      </c>
      <c r="N30" s="129">
        <v>-94958</v>
      </c>
      <c r="O30" s="129">
        <v>0</v>
      </c>
      <c r="P30" s="180"/>
      <c r="Q30" s="146">
        <f t="shared" si="1"/>
        <v>-94958</v>
      </c>
      <c r="S30" s="138">
        <f t="shared" si="2"/>
        <v>-1242</v>
      </c>
      <c r="T30" s="189">
        <f t="shared" si="3"/>
        <v>-1.3079466711598813E-2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37158</v>
      </c>
      <c r="C31" s="129">
        <v>-340396</v>
      </c>
      <c r="D31" s="129">
        <v>-334705</v>
      </c>
      <c r="E31" s="51"/>
      <c r="F31" s="133">
        <f t="shared" si="7"/>
        <v>-675101</v>
      </c>
      <c r="G31" s="53"/>
      <c r="H31" s="129">
        <v>290400</v>
      </c>
      <c r="I31" s="129">
        <v>286232</v>
      </c>
      <c r="J31" s="187"/>
      <c r="K31" s="132">
        <f t="shared" si="8"/>
        <v>576632</v>
      </c>
      <c r="L31" s="177">
        <f t="shared" si="0"/>
        <v>-98469</v>
      </c>
      <c r="N31" s="129">
        <v>-94958</v>
      </c>
      <c r="O31" s="129">
        <v>0</v>
      </c>
      <c r="P31" s="180"/>
      <c r="Q31" s="146">
        <f t="shared" si="1"/>
        <v>-94958</v>
      </c>
      <c r="S31" s="138">
        <f t="shared" si="2"/>
        <v>-3511</v>
      </c>
      <c r="T31" s="189">
        <f t="shared" si="3"/>
        <v>-3.6974241243497123E-2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37159</v>
      </c>
      <c r="C32" s="129">
        <v>-351321</v>
      </c>
      <c r="D32" s="129">
        <v>-390412</v>
      </c>
      <c r="E32" s="51"/>
      <c r="F32" s="133">
        <f t="shared" si="7"/>
        <v>-741733</v>
      </c>
      <c r="G32" s="61"/>
      <c r="H32" s="129">
        <v>298757</v>
      </c>
      <c r="I32" s="129">
        <v>343009</v>
      </c>
      <c r="J32" s="187"/>
      <c r="K32" s="132">
        <f t="shared" si="8"/>
        <v>641766</v>
      </c>
      <c r="L32" s="177">
        <f t="shared" si="0"/>
        <v>-99967</v>
      </c>
      <c r="N32" s="129">
        <v>-105863</v>
      </c>
      <c r="O32" s="129">
        <v>0</v>
      </c>
      <c r="P32" s="180"/>
      <c r="Q32" s="146">
        <f t="shared" si="1"/>
        <v>-105863</v>
      </c>
      <c r="S32" s="138">
        <f t="shared" si="2"/>
        <v>5896</v>
      </c>
      <c r="T32" s="189">
        <f t="shared" si="3"/>
        <v>5.569462418408698E-2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37160</v>
      </c>
      <c r="C33" s="129">
        <v>-334298</v>
      </c>
      <c r="D33" s="129">
        <v>-423215</v>
      </c>
      <c r="E33" s="51"/>
      <c r="F33" s="133">
        <f t="shared" si="7"/>
        <v>-757513</v>
      </c>
      <c r="G33" s="61"/>
      <c r="H33" s="129">
        <v>286690</v>
      </c>
      <c r="I33" s="129">
        <v>368703</v>
      </c>
      <c r="J33" s="187"/>
      <c r="K33" s="138">
        <f t="shared" si="8"/>
        <v>655393</v>
      </c>
      <c r="L33" s="177">
        <f t="shared" si="0"/>
        <v>-102120</v>
      </c>
      <c r="M33" s="103"/>
      <c r="N33" s="129">
        <v>-99117</v>
      </c>
      <c r="O33" s="129">
        <v>0</v>
      </c>
      <c r="P33" s="182"/>
      <c r="Q33" s="147">
        <f t="shared" si="1"/>
        <v>-99117</v>
      </c>
      <c r="R33" s="103"/>
      <c r="S33" s="138">
        <f t="shared" si="2"/>
        <v>-3003</v>
      </c>
      <c r="T33" s="189">
        <f t="shared" si="3"/>
        <v>-3.0297527164865765E-2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37161</v>
      </c>
      <c r="C34" s="129">
        <v>-344027</v>
      </c>
      <c r="D34" s="129">
        <v>-374505</v>
      </c>
      <c r="E34" s="51"/>
      <c r="F34" s="133">
        <f t="shared" si="7"/>
        <v>-718532</v>
      </c>
      <c r="G34" s="61"/>
      <c r="H34" s="129">
        <v>294133</v>
      </c>
      <c r="I34" s="129">
        <v>323627</v>
      </c>
      <c r="J34" s="187"/>
      <c r="K34" s="138">
        <f t="shared" si="8"/>
        <v>617760</v>
      </c>
      <c r="L34" s="177">
        <f t="shared" si="0"/>
        <v>-100772</v>
      </c>
      <c r="M34" s="103"/>
      <c r="N34" s="129">
        <v>-102655</v>
      </c>
      <c r="O34" s="129">
        <v>0</v>
      </c>
      <c r="P34" s="182"/>
      <c r="Q34" s="147">
        <f t="shared" si="1"/>
        <v>-102655</v>
      </c>
      <c r="R34" s="103"/>
      <c r="S34" s="138">
        <f t="shared" si="2"/>
        <v>1883</v>
      </c>
      <c r="T34" s="189">
        <f t="shared" si="3"/>
        <v>1.8342993521991136E-2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37162</v>
      </c>
      <c r="C35" s="129">
        <v>-340751</v>
      </c>
      <c r="D35" s="129">
        <v>-348682</v>
      </c>
      <c r="E35" s="51"/>
      <c r="F35" s="133">
        <f t="shared" si="7"/>
        <v>-689433</v>
      </c>
      <c r="G35" s="61"/>
      <c r="H35" s="129">
        <v>290399</v>
      </c>
      <c r="I35" s="129">
        <v>297944</v>
      </c>
      <c r="J35" s="187"/>
      <c r="K35" s="138">
        <f t="shared" si="8"/>
        <v>588343</v>
      </c>
      <c r="L35" s="177">
        <f t="shared" si="0"/>
        <v>-101090</v>
      </c>
      <c r="M35" s="103"/>
      <c r="N35" s="129">
        <v>-96702</v>
      </c>
      <c r="O35" s="129">
        <v>0</v>
      </c>
      <c r="P35" s="182"/>
      <c r="Q35" s="147">
        <f>SUM(N35:O35)</f>
        <v>-96702</v>
      </c>
      <c r="R35" s="103"/>
      <c r="S35" s="138">
        <f t="shared" si="2"/>
        <v>-4388</v>
      </c>
      <c r="T35" s="189">
        <f t="shared" si="3"/>
        <v>-4.5376517548758037E-2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37163</v>
      </c>
      <c r="C36" s="129">
        <v>-351225</v>
      </c>
      <c r="D36" s="129">
        <v>-347005</v>
      </c>
      <c r="E36" s="51"/>
      <c r="F36" s="133">
        <f t="shared" si="7"/>
        <v>-698230</v>
      </c>
      <c r="G36" s="61"/>
      <c r="H36" s="129">
        <v>299719</v>
      </c>
      <c r="I36" s="129">
        <v>295951</v>
      </c>
      <c r="J36" s="187"/>
      <c r="K36" s="138">
        <f t="shared" si="8"/>
        <v>595670</v>
      </c>
      <c r="L36" s="177">
        <f t="shared" si="0"/>
        <v>-102560</v>
      </c>
      <c r="M36" s="103"/>
      <c r="N36" s="129">
        <v>-100868</v>
      </c>
      <c r="O36" s="129">
        <v>0</v>
      </c>
      <c r="P36" s="182"/>
      <c r="Q36" s="147">
        <f>SUM(N36:O36)</f>
        <v>-100868</v>
      </c>
      <c r="R36" s="103"/>
      <c r="S36" s="138">
        <f t="shared" si="2"/>
        <v>-1692</v>
      </c>
      <c r="T36" s="189">
        <f t="shared" si="3"/>
        <v>-1.6774398223420708E-2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37164</v>
      </c>
      <c r="C37" s="129">
        <v>-346887</v>
      </c>
      <c r="D37" s="129">
        <v>-337717</v>
      </c>
      <c r="E37" s="51"/>
      <c r="F37" s="133">
        <f t="shared" si="7"/>
        <v>-684604</v>
      </c>
      <c r="G37" s="61"/>
      <c r="H37" s="129">
        <v>296403</v>
      </c>
      <c r="I37" s="129">
        <v>287517</v>
      </c>
      <c r="J37" s="187"/>
      <c r="K37" s="138">
        <f t="shared" si="8"/>
        <v>583920</v>
      </c>
      <c r="L37" s="177">
        <f t="shared" si="0"/>
        <v>-100684</v>
      </c>
      <c r="M37" s="103"/>
      <c r="N37" s="129">
        <v>-100868</v>
      </c>
      <c r="O37" s="129">
        <v>0</v>
      </c>
      <c r="P37" s="182"/>
      <c r="Q37" s="147">
        <f>SUM(N37:O37)</f>
        <v>-100868</v>
      </c>
      <c r="R37" s="103"/>
      <c r="S37" s="138">
        <f t="shared" si="2"/>
        <v>184</v>
      </c>
      <c r="T37" s="189">
        <f t="shared" si="3"/>
        <v>1.8241662370622992E-3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-10369576</v>
      </c>
      <c r="D40" s="63">
        <f>SUM(D8:D39)</f>
        <v>-9333801</v>
      </c>
      <c r="E40" s="64"/>
      <c r="F40" s="65">
        <f>SUM(F8:F39)</f>
        <v>-19703377</v>
      </c>
      <c r="G40" s="66"/>
      <c r="H40" s="130">
        <f>SUM(H8:H39)</f>
        <v>8821563</v>
      </c>
      <c r="I40" s="130">
        <f>SUM(I8:I39)</f>
        <v>7968573</v>
      </c>
      <c r="J40" s="188"/>
      <c r="K40" s="141">
        <f>SUM(K8:K39)</f>
        <v>16790136</v>
      </c>
      <c r="L40" s="179">
        <f>SUM(L8:L39)</f>
        <v>-2913241</v>
      </c>
      <c r="N40" s="144">
        <f>SUM(N8:N39)</f>
        <v>-2902721</v>
      </c>
      <c r="O40" s="145">
        <f>SUM(O8:O39)</f>
        <v>0</v>
      </c>
      <c r="P40" s="183"/>
      <c r="Q40" s="141">
        <f>SUM(Q8:Q39)</f>
        <v>-2902721</v>
      </c>
      <c r="S40" s="175">
        <f>SUM(S8:S39)</f>
        <v>-10520</v>
      </c>
      <c r="T40" s="85">
        <f>+S40/Q40*-1</f>
        <v>-3.6241857209149621E-3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2001-10-11T16:00:23Z</cp:lastPrinted>
  <dcterms:created xsi:type="dcterms:W3CDTF">1999-07-01T16:39:44Z</dcterms:created>
  <dcterms:modified xsi:type="dcterms:W3CDTF">2023-09-19T23:21:19Z</dcterms:modified>
</cp:coreProperties>
</file>