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3D44078-6291-41F6-80DA-9A1C3976ACA4}" xr6:coauthVersionLast="47" xr6:coauthVersionMax="47" xr10:uidLastSave="{00000000-0000-0000-0000-000000000000}"/>
  <bookViews>
    <workbookView xWindow="-120" yWindow="-120" windowWidth="38640" windowHeight="15720" activeTab="1"/>
  </bookViews>
  <sheets>
    <sheet name="Case 1" sheetId="1" r:id="rId1"/>
    <sheet name="Case 2" sheetId="3" r:id="rId2"/>
  </sheets>
  <definedNames>
    <definedName name="_xlnm.Print_Area" localSheetId="0">'Case 1'!$A$1:$W$41</definedName>
    <definedName name="_xlnm.Print_Area" localSheetId="1">'Case 2'!$A$1:$W$41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P6" i="1"/>
  <c r="R6" i="1"/>
  <c r="L10" i="1"/>
  <c r="N10" i="1"/>
  <c r="P10" i="1"/>
  <c r="R10" i="1"/>
  <c r="J11" i="1"/>
  <c r="L11" i="1"/>
  <c r="N11" i="1"/>
  <c r="P11" i="1"/>
  <c r="R11" i="1"/>
  <c r="L12" i="1"/>
  <c r="N12" i="1"/>
  <c r="P12" i="1"/>
  <c r="R12" i="1"/>
  <c r="L15" i="1"/>
  <c r="N15" i="1"/>
  <c r="P15" i="1"/>
  <c r="R15" i="1"/>
  <c r="J16" i="1"/>
  <c r="L16" i="1"/>
  <c r="N16" i="1"/>
  <c r="P16" i="1"/>
  <c r="R16" i="1"/>
  <c r="L17" i="1"/>
  <c r="N17" i="1"/>
  <c r="P17" i="1"/>
  <c r="R17" i="1"/>
  <c r="L19" i="1"/>
  <c r="N19" i="1"/>
  <c r="P19" i="1"/>
  <c r="R19" i="1"/>
  <c r="L21" i="1"/>
  <c r="N21" i="1"/>
  <c r="P21" i="1"/>
  <c r="R21" i="1"/>
  <c r="L23" i="1"/>
  <c r="N23" i="1"/>
  <c r="P23" i="1"/>
  <c r="R23" i="1"/>
  <c r="L26" i="1"/>
  <c r="N26" i="1"/>
  <c r="P26" i="1"/>
  <c r="R26" i="1"/>
  <c r="L27" i="1"/>
  <c r="N27" i="1"/>
  <c r="P27" i="1"/>
  <c r="R27" i="1"/>
  <c r="L29" i="1"/>
  <c r="N29" i="1"/>
  <c r="P29" i="1"/>
  <c r="R29" i="1"/>
  <c r="N32" i="1"/>
  <c r="P32" i="1"/>
  <c r="R32" i="1"/>
  <c r="L33" i="1"/>
  <c r="N33" i="1"/>
  <c r="P33" i="1"/>
  <c r="R33" i="1"/>
  <c r="L34" i="1"/>
  <c r="N34" i="1"/>
  <c r="P34" i="1"/>
  <c r="R34" i="1"/>
  <c r="L35" i="1"/>
  <c r="N35" i="1"/>
  <c r="P35" i="1"/>
  <c r="R35" i="1"/>
  <c r="L37" i="1"/>
  <c r="N37" i="1"/>
  <c r="P37" i="1"/>
  <c r="R37" i="1"/>
  <c r="L38" i="1"/>
  <c r="N38" i="1"/>
  <c r="P38" i="1"/>
  <c r="R38" i="1"/>
  <c r="L39" i="1"/>
  <c r="N39" i="1"/>
  <c r="P39" i="1"/>
  <c r="R39" i="1"/>
  <c r="L40" i="1"/>
  <c r="N40" i="1"/>
  <c r="P40" i="1"/>
  <c r="R40" i="1"/>
  <c r="L44" i="1"/>
  <c r="N44" i="1"/>
  <c r="P44" i="1"/>
  <c r="R44" i="1"/>
  <c r="L46" i="1"/>
  <c r="N46" i="1"/>
  <c r="P46" i="1"/>
  <c r="L47" i="1"/>
  <c r="N47" i="1"/>
  <c r="P47" i="1"/>
  <c r="R47" i="1"/>
  <c r="N6" i="3"/>
  <c r="P6" i="3"/>
  <c r="R6" i="3"/>
  <c r="L10" i="3"/>
  <c r="N10" i="3"/>
  <c r="P10" i="3"/>
  <c r="R10" i="3"/>
  <c r="J11" i="3"/>
  <c r="L11" i="3"/>
  <c r="N11" i="3"/>
  <c r="P11" i="3"/>
  <c r="R11" i="3"/>
  <c r="L12" i="3"/>
  <c r="N12" i="3"/>
  <c r="P12" i="3"/>
  <c r="R12" i="3"/>
  <c r="L15" i="3"/>
  <c r="N15" i="3"/>
  <c r="P15" i="3"/>
  <c r="R15" i="3"/>
  <c r="J16" i="3"/>
  <c r="L16" i="3"/>
  <c r="N16" i="3"/>
  <c r="P16" i="3"/>
  <c r="R16" i="3"/>
  <c r="L17" i="3"/>
  <c r="N17" i="3"/>
  <c r="P17" i="3"/>
  <c r="R17" i="3"/>
  <c r="L19" i="3"/>
  <c r="N19" i="3"/>
  <c r="P19" i="3"/>
  <c r="R19" i="3"/>
  <c r="L21" i="3"/>
  <c r="N21" i="3"/>
  <c r="P21" i="3"/>
  <c r="R21" i="3"/>
  <c r="L23" i="3"/>
  <c r="N23" i="3"/>
  <c r="P23" i="3"/>
  <c r="R23" i="3"/>
  <c r="L26" i="3"/>
  <c r="N26" i="3"/>
  <c r="P26" i="3"/>
  <c r="R26" i="3"/>
  <c r="L27" i="3"/>
  <c r="N27" i="3"/>
  <c r="P27" i="3"/>
  <c r="R27" i="3"/>
  <c r="L29" i="3"/>
  <c r="N29" i="3"/>
  <c r="P29" i="3"/>
  <c r="R29" i="3"/>
  <c r="N32" i="3"/>
  <c r="P32" i="3"/>
  <c r="R32" i="3"/>
  <c r="L33" i="3"/>
  <c r="N33" i="3"/>
  <c r="P33" i="3"/>
  <c r="R33" i="3"/>
  <c r="L34" i="3"/>
  <c r="N34" i="3"/>
  <c r="P34" i="3"/>
  <c r="R34" i="3"/>
  <c r="L35" i="3"/>
  <c r="N35" i="3"/>
  <c r="P35" i="3"/>
  <c r="R35" i="3"/>
  <c r="L37" i="3"/>
  <c r="N37" i="3"/>
  <c r="P37" i="3"/>
  <c r="R37" i="3"/>
  <c r="L38" i="3"/>
  <c r="N38" i="3"/>
  <c r="P38" i="3"/>
  <c r="R38" i="3"/>
  <c r="L39" i="3"/>
  <c r="N39" i="3"/>
  <c r="P39" i="3"/>
  <c r="R39" i="3"/>
  <c r="L40" i="3"/>
  <c r="N40" i="3"/>
  <c r="P40" i="3"/>
  <c r="R40" i="3"/>
  <c r="L44" i="3"/>
  <c r="N44" i="3"/>
  <c r="P44" i="3"/>
  <c r="R44" i="3"/>
  <c r="L46" i="3"/>
  <c r="N46" i="3"/>
  <c r="P46" i="3"/>
  <c r="L47" i="3"/>
  <c r="N47" i="3"/>
  <c r="P47" i="3"/>
  <c r="R47" i="3"/>
</calcChain>
</file>

<file path=xl/sharedStrings.xml><?xml version="1.0" encoding="utf-8"?>
<sst xmlns="http://schemas.openxmlformats.org/spreadsheetml/2006/main" count="68" uniqueCount="33">
  <si>
    <t>Project Hobby</t>
  </si>
  <si>
    <t>Draft - Confidential</t>
  </si>
  <si>
    <t>Enron Corp.</t>
  </si>
  <si>
    <t>Partnership Income</t>
  </si>
  <si>
    <t>Nominal Dividends Accrued to Enron</t>
  </si>
  <si>
    <t>Nominal Dividends Accrued to Umbrella</t>
  </si>
  <si>
    <t>Total</t>
  </si>
  <si>
    <t>Assuming No Maximum Annual Contribution to Enron Account</t>
  </si>
  <si>
    <t>Portion of Dividends Available for Enron Account</t>
  </si>
  <si>
    <t>Portion of Dividends Available for Enron Estate</t>
  </si>
  <si>
    <t>Initial Maximum Annual Contribution to Enron Account</t>
  </si>
  <si>
    <t>Reduction Factor</t>
  </si>
  <si>
    <t>Revised Maximum Annual Contribution to Enron Account</t>
  </si>
  <si>
    <t>Actual Portion of Dividends Delivered to Enron Account</t>
  </si>
  <si>
    <t>Actual Portion of Dividends Delivered to Enron Estate</t>
  </si>
  <si>
    <t>Enron Account</t>
  </si>
  <si>
    <t>Beginning of Period</t>
  </si>
  <si>
    <t>Plus: Actual Portion of Dividends Delivered to Enron Account</t>
  </si>
  <si>
    <t>Less: Clawback</t>
  </si>
  <si>
    <t>End of Period</t>
  </si>
  <si>
    <t>Distributions to Enron Estate</t>
  </si>
  <si>
    <t>Distributions to Umbrella</t>
  </si>
  <si>
    <t>Distributions to Enron Account</t>
  </si>
  <si>
    <t>Memo Item:</t>
  </si>
  <si>
    <t>Secondary "Threshold" for Clawback</t>
  </si>
  <si>
    <t>SUMMARY EXAMPLES OF MECHANISM: CASE 1</t>
  </si>
  <si>
    <t>($ in millions)</t>
  </si>
  <si>
    <t>Umbrella Dividends in Excess of Threshold Amount</t>
  </si>
  <si>
    <t>Umbrella Dividend Threshold Amount</t>
  </si>
  <si>
    <t>Potential Decrease in Maximum Annual Contribution to Enron Account</t>
  </si>
  <si>
    <t>Decrease in Maximum Annual Contribution to Enron Account</t>
  </si>
  <si>
    <t>Excess Available for Clawback</t>
  </si>
  <si>
    <t>SUMMARY EXAMPLES OF MECHANISM: CASE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</si>
</sst>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165" formatCode="0.0%"/>
  </numFmts>
  <fonts count="8" x14ac:knownFonts="1">
    <font>
      <sz val="10"/>
      <name val="Arial"/>
    </font>
    <font>
      <sz val="10"/>
      <name val="Arial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sz val="10"/>
      <color indexed="12"/>
      <name val="Times New Roman"/>
      <family val="1"/>
    </font>
    <font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Border="1"/>
    <xf numFmtId="0" fontId="3" fillId="0" borderId="0" xfId="0" applyFont="1" applyBorder="1"/>
    <xf numFmtId="0" fontId="2" fillId="0" borderId="0" xfId="0" applyFont="1" applyBorder="1" applyAlignment="1">
      <alignment horizontal="right"/>
    </xf>
    <xf numFmtId="0" fontId="4" fillId="0" borderId="0" xfId="0" applyFont="1"/>
    <xf numFmtId="0" fontId="5" fillId="0" borderId="1" xfId="0" applyFont="1" applyBorder="1"/>
    <xf numFmtId="0" fontId="3" fillId="0" borderId="1" xfId="0" applyFont="1" applyBorder="1"/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5" fontId="6" fillId="0" borderId="0" xfId="0" applyNumberFormat="1" applyFont="1"/>
    <xf numFmtId="165" fontId="6" fillId="0" borderId="0" xfId="1" applyNumberFormat="1" applyFont="1"/>
    <xf numFmtId="5" fontId="4" fillId="0" borderId="0" xfId="0" applyNumberFormat="1" applyFont="1"/>
    <xf numFmtId="165" fontId="4" fillId="0" borderId="0" xfId="0" applyNumberFormat="1" applyFont="1"/>
    <xf numFmtId="37" fontId="4" fillId="0" borderId="1" xfId="0" applyNumberFormat="1" applyFont="1" applyBorder="1"/>
    <xf numFmtId="37" fontId="4" fillId="0" borderId="0" xfId="0" applyNumberFormat="1" applyFont="1"/>
    <xf numFmtId="0" fontId="7" fillId="0" borderId="0" xfId="0" applyFont="1"/>
    <xf numFmtId="37" fontId="6" fillId="0" borderId="1" xfId="0" applyNumberFormat="1" applyFont="1" applyBorder="1"/>
    <xf numFmtId="165" fontId="6" fillId="0" borderId="1" xfId="1" applyNumberFormat="1" applyFont="1" applyBorder="1"/>
    <xf numFmtId="0" fontId="4" fillId="0" borderId="0" xfId="0" applyFont="1" applyBorder="1"/>
    <xf numFmtId="5" fontId="4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7"/>
  <sheetViews>
    <sheetView showGridLines="0" zoomScaleNormal="100" workbookViewId="0"/>
  </sheetViews>
  <sheetFormatPr defaultRowHeight="12.75" x14ac:dyDescent="0.2"/>
  <cols>
    <col min="1" max="1" width="2.7109375" style="4" customWidth="1"/>
    <col min="2" max="2" width="9.140625" style="4"/>
    <col min="3" max="3" width="2.7109375" style="4" customWidth="1"/>
    <col min="4" max="4" width="9.140625" style="4"/>
    <col min="5" max="5" width="2.7109375" style="4" customWidth="1"/>
    <col min="6" max="6" width="9.140625" style="4"/>
    <col min="7" max="7" width="2.7109375" style="4" customWidth="1"/>
    <col min="8" max="8" width="9.140625" style="4"/>
    <col min="9" max="9" width="2.7109375" style="4" customWidth="1"/>
    <col min="10" max="10" width="9.140625" style="4"/>
    <col min="11" max="11" width="2.7109375" style="4" customWidth="1"/>
    <col min="12" max="12" width="9.140625" style="4"/>
    <col min="13" max="13" width="2.7109375" style="4" customWidth="1"/>
    <col min="14" max="14" width="9.140625" style="4"/>
    <col min="15" max="15" width="2.7109375" style="4" customWidth="1"/>
    <col min="16" max="16" width="9.140625" style="4"/>
    <col min="17" max="17" width="2.7109375" style="4" customWidth="1"/>
    <col min="18" max="18" width="9.140625" style="4"/>
    <col min="19" max="19" width="2.7109375" style="4" customWidth="1"/>
    <col min="20" max="20" width="9.140625" style="4"/>
    <col min="21" max="21" width="2.7109375" style="4" customWidth="1"/>
    <col min="22" max="22" width="9.140625" style="4"/>
    <col min="23" max="23" width="2.7109375" style="4" customWidth="1"/>
    <col min="24" max="24" width="9.140625" style="4"/>
    <col min="25" max="25" width="2.7109375" style="4" customWidth="1"/>
    <col min="26" max="26" width="9.140625" style="4"/>
    <col min="27" max="27" width="2.7109375" style="4" customWidth="1"/>
    <col min="28" max="28" width="9.140625" style="4"/>
    <col min="29" max="29" width="2.7109375" style="4" customWidth="1"/>
    <col min="30" max="30" width="9.140625" style="4"/>
    <col min="31" max="31" width="2.7109375" style="4" customWidth="1"/>
    <col min="32" max="16384" width="9.140625" style="4"/>
  </cols>
  <sheetData>
    <row r="1" spans="1:23" ht="15.7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 t="s">
        <v>1</v>
      </c>
    </row>
    <row r="2" spans="1:23" ht="18.75" x14ac:dyDescent="0.3">
      <c r="A2" s="5" t="s">
        <v>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4" spans="1:23" x14ac:dyDescent="0.2">
      <c r="A4" s="4" t="s">
        <v>25</v>
      </c>
    </row>
    <row r="5" spans="1:23" x14ac:dyDescent="0.2">
      <c r="A5" s="15" t="s">
        <v>26</v>
      </c>
    </row>
    <row r="6" spans="1:23" x14ac:dyDescent="0.2">
      <c r="L6" s="7">
        <v>2002</v>
      </c>
      <c r="N6" s="8">
        <f>L6+1</f>
        <v>2003</v>
      </c>
      <c r="P6" s="8">
        <f>N6+1</f>
        <v>2004</v>
      </c>
      <c r="R6" s="8">
        <f>P6+1</f>
        <v>2005</v>
      </c>
    </row>
    <row r="8" spans="1:23" x14ac:dyDescent="0.2">
      <c r="A8" s="4" t="s">
        <v>3</v>
      </c>
      <c r="L8" s="9">
        <v>500</v>
      </c>
      <c r="N8" s="9">
        <v>500</v>
      </c>
      <c r="P8" s="9">
        <v>500</v>
      </c>
      <c r="R8" s="9">
        <v>500</v>
      </c>
    </row>
    <row r="10" spans="1:23" x14ac:dyDescent="0.2">
      <c r="A10" s="4" t="s">
        <v>4</v>
      </c>
      <c r="J10" s="10">
        <v>0.4</v>
      </c>
      <c r="L10" s="11">
        <f>L$8*$J10</f>
        <v>200</v>
      </c>
      <c r="N10" s="11">
        <f>N$8*$J10</f>
        <v>200</v>
      </c>
      <c r="P10" s="11">
        <f>P$8*$J10</f>
        <v>200</v>
      </c>
      <c r="R10" s="11">
        <f>R$8*$J10</f>
        <v>200</v>
      </c>
    </row>
    <row r="11" spans="1:23" x14ac:dyDescent="0.2">
      <c r="A11" s="4" t="s">
        <v>5</v>
      </c>
      <c r="J11" s="12">
        <f>1-J10</f>
        <v>0.6</v>
      </c>
      <c r="L11" s="13">
        <f>L$8*$J11</f>
        <v>300</v>
      </c>
      <c r="M11" s="14"/>
      <c r="N11" s="13">
        <f>N$8*$J11</f>
        <v>300</v>
      </c>
      <c r="O11" s="14"/>
      <c r="P11" s="13">
        <f>P$8*$J11</f>
        <v>300</v>
      </c>
      <c r="Q11" s="14"/>
      <c r="R11" s="13">
        <f>R$8*$J11</f>
        <v>300</v>
      </c>
    </row>
    <row r="12" spans="1:23" x14ac:dyDescent="0.2">
      <c r="B12" s="4" t="s">
        <v>6</v>
      </c>
      <c r="L12" s="11">
        <f>SUM(L10:L11)</f>
        <v>500</v>
      </c>
      <c r="N12" s="11">
        <f>SUM(N10:N11)</f>
        <v>500</v>
      </c>
      <c r="P12" s="11">
        <f>SUM(P10:P11)</f>
        <v>500</v>
      </c>
      <c r="R12" s="11">
        <f>SUM(R10:R11)</f>
        <v>500</v>
      </c>
    </row>
    <row r="14" spans="1:23" x14ac:dyDescent="0.2">
      <c r="A14" s="15" t="s">
        <v>7</v>
      </c>
    </row>
    <row r="15" spans="1:23" x14ac:dyDescent="0.2">
      <c r="B15" s="4" t="s">
        <v>8</v>
      </c>
      <c r="J15" s="10">
        <v>0.75</v>
      </c>
      <c r="L15" s="11">
        <f>L$10*$J15</f>
        <v>150</v>
      </c>
      <c r="N15" s="11">
        <f>N$10*$J15</f>
        <v>150</v>
      </c>
      <c r="P15" s="11">
        <f>P$10*$J15</f>
        <v>150</v>
      </c>
      <c r="R15" s="11">
        <f>R$10*$J15</f>
        <v>150</v>
      </c>
    </row>
    <row r="16" spans="1:23" x14ac:dyDescent="0.2">
      <c r="B16" s="4" t="s">
        <v>9</v>
      </c>
      <c r="J16" s="12">
        <f>1-J15</f>
        <v>0.25</v>
      </c>
      <c r="L16" s="13">
        <f>L$10*$J16</f>
        <v>50</v>
      </c>
      <c r="M16" s="14"/>
      <c r="N16" s="13">
        <f>N$10*$J16</f>
        <v>50</v>
      </c>
      <c r="O16" s="14"/>
      <c r="P16" s="13">
        <f>P$10*$J16</f>
        <v>50</v>
      </c>
      <c r="Q16" s="14"/>
      <c r="R16" s="13">
        <f>R$10*$J16</f>
        <v>50</v>
      </c>
    </row>
    <row r="17" spans="1:18" x14ac:dyDescent="0.2">
      <c r="A17" s="4" t="s">
        <v>6</v>
      </c>
      <c r="L17" s="11">
        <f>SUM(L15:L16)</f>
        <v>200</v>
      </c>
      <c r="N17" s="11">
        <f>SUM(N15:N16)</f>
        <v>200</v>
      </c>
      <c r="P17" s="11">
        <f>SUM(P15:P16)</f>
        <v>200</v>
      </c>
      <c r="R17" s="11">
        <f>SUM(R15:R16)</f>
        <v>200</v>
      </c>
    </row>
    <row r="19" spans="1:18" x14ac:dyDescent="0.2">
      <c r="A19" s="4" t="s">
        <v>5</v>
      </c>
      <c r="L19" s="11">
        <f>L11</f>
        <v>300</v>
      </c>
      <c r="N19" s="11">
        <f>N11</f>
        <v>300</v>
      </c>
      <c r="P19" s="11">
        <f>P11</f>
        <v>300</v>
      </c>
      <c r="R19" s="11">
        <f>R11</f>
        <v>300</v>
      </c>
    </row>
    <row r="20" spans="1:18" x14ac:dyDescent="0.2">
      <c r="A20" s="4" t="s">
        <v>28</v>
      </c>
      <c r="L20" s="16">
        <v>300</v>
      </c>
      <c r="M20" s="14"/>
      <c r="N20" s="16">
        <v>450</v>
      </c>
      <c r="O20" s="14"/>
      <c r="P20" s="16">
        <v>550</v>
      </c>
      <c r="Q20" s="14"/>
      <c r="R20" s="16">
        <v>650</v>
      </c>
    </row>
    <row r="21" spans="1:18" x14ac:dyDescent="0.2">
      <c r="A21" s="4" t="s">
        <v>27</v>
      </c>
      <c r="L21" s="11">
        <f>MAX(0,L19-L20)</f>
        <v>0</v>
      </c>
      <c r="N21" s="11">
        <f>MAX(0,N19-N20)</f>
        <v>0</v>
      </c>
      <c r="P21" s="11">
        <f>MAX(0,P19-P20)</f>
        <v>0</v>
      </c>
      <c r="R21" s="11">
        <f>MAX(0,R19-R20)</f>
        <v>0</v>
      </c>
    </row>
    <row r="22" spans="1:18" x14ac:dyDescent="0.2">
      <c r="A22" s="4" t="s">
        <v>11</v>
      </c>
      <c r="L22" s="17">
        <v>0.5</v>
      </c>
      <c r="N22" s="17">
        <v>0.5</v>
      </c>
      <c r="P22" s="17">
        <v>0.5</v>
      </c>
      <c r="R22" s="17">
        <v>0.5</v>
      </c>
    </row>
    <row r="23" spans="1:18" x14ac:dyDescent="0.2">
      <c r="A23" s="4" t="s">
        <v>29</v>
      </c>
      <c r="L23" s="11">
        <f>L21*L22</f>
        <v>0</v>
      </c>
      <c r="N23" s="11">
        <f>N21*N22</f>
        <v>0</v>
      </c>
      <c r="P23" s="11">
        <f>P21*P22</f>
        <v>0</v>
      </c>
      <c r="R23" s="11">
        <f>R21*R22</f>
        <v>0</v>
      </c>
    </row>
    <row r="25" spans="1:18" x14ac:dyDescent="0.2">
      <c r="A25" s="4" t="s">
        <v>10</v>
      </c>
      <c r="L25" s="9">
        <v>60</v>
      </c>
      <c r="N25" s="9">
        <v>120</v>
      </c>
      <c r="P25" s="9">
        <v>120</v>
      </c>
      <c r="R25" s="9">
        <v>0</v>
      </c>
    </row>
    <row r="26" spans="1:18" x14ac:dyDescent="0.2">
      <c r="A26" s="4" t="s">
        <v>30</v>
      </c>
      <c r="L26" s="13">
        <f>MIN(L25,L23)</f>
        <v>0</v>
      </c>
      <c r="M26" s="14"/>
      <c r="N26" s="13">
        <f>MIN(N25,N23)</f>
        <v>0</v>
      </c>
      <c r="O26" s="14"/>
      <c r="P26" s="13">
        <f>MIN(P25,P23)</f>
        <v>0</v>
      </c>
      <c r="Q26" s="14"/>
      <c r="R26" s="13">
        <f>MIN(R25,R23)</f>
        <v>0</v>
      </c>
    </row>
    <row r="27" spans="1:18" x14ac:dyDescent="0.2">
      <c r="A27" s="4" t="s">
        <v>12</v>
      </c>
      <c r="L27" s="11">
        <f>L25-L26</f>
        <v>60</v>
      </c>
      <c r="N27" s="11">
        <f>N25-N26</f>
        <v>120</v>
      </c>
      <c r="P27" s="11">
        <f>P25-P26</f>
        <v>120</v>
      </c>
      <c r="R27" s="11">
        <f>R25-R26</f>
        <v>0</v>
      </c>
    </row>
    <row r="29" spans="1:18" x14ac:dyDescent="0.2">
      <c r="A29" s="4" t="s">
        <v>31</v>
      </c>
      <c r="L29" s="11">
        <f>L23-L26</f>
        <v>0</v>
      </c>
      <c r="N29" s="11">
        <f>N23-N26</f>
        <v>0</v>
      </c>
      <c r="P29" s="11">
        <f>P23-P26</f>
        <v>0</v>
      </c>
      <c r="R29" s="11">
        <f>R23-R26</f>
        <v>0</v>
      </c>
    </row>
    <row r="31" spans="1:18" x14ac:dyDescent="0.2">
      <c r="A31" s="4" t="s">
        <v>15</v>
      </c>
    </row>
    <row r="32" spans="1:18" x14ac:dyDescent="0.2">
      <c r="B32" s="4" t="s">
        <v>16</v>
      </c>
      <c r="L32" s="9">
        <v>0</v>
      </c>
      <c r="N32" s="11">
        <f>L35</f>
        <v>60</v>
      </c>
      <c r="P32" s="11">
        <f>N35</f>
        <v>180</v>
      </c>
      <c r="R32" s="11">
        <f>P35</f>
        <v>300</v>
      </c>
    </row>
    <row r="33" spans="1:18" x14ac:dyDescent="0.2">
      <c r="B33" s="4" t="s">
        <v>17</v>
      </c>
      <c r="L33" s="14">
        <f>L46</f>
        <v>60</v>
      </c>
      <c r="N33" s="14">
        <f>N46</f>
        <v>120</v>
      </c>
      <c r="P33" s="14">
        <f>P46</f>
        <v>120</v>
      </c>
      <c r="R33" s="14">
        <f>R46</f>
        <v>0</v>
      </c>
    </row>
    <row r="34" spans="1:18" x14ac:dyDescent="0.2">
      <c r="B34" s="4" t="s">
        <v>18</v>
      </c>
      <c r="L34" s="13">
        <f>IF(L19&lt;L44,0,-MIN(L32+L33,(L19-L44)*L22))</f>
        <v>0</v>
      </c>
      <c r="N34" s="13">
        <f>IF(N19&lt;N44,0,-MIN(N32+N33,(N19-N44)*N22))</f>
        <v>0</v>
      </c>
      <c r="P34" s="13">
        <f>IF(P19&lt;P44,0,-MIN(P32+P33,(P19-P44)*P22))</f>
        <v>0</v>
      </c>
      <c r="R34" s="13">
        <f>IF(R19&lt;R44,0,-MIN(R32+R33,(R19-R44)*R22))</f>
        <v>0</v>
      </c>
    </row>
    <row r="35" spans="1:18" x14ac:dyDescent="0.2">
      <c r="B35" s="4" t="s">
        <v>19</v>
      </c>
      <c r="L35" s="11">
        <f>SUM(L32:L34)</f>
        <v>60</v>
      </c>
      <c r="N35" s="11">
        <f>SUM(N32:N34)</f>
        <v>180</v>
      </c>
      <c r="P35" s="11">
        <f>SUM(P32:P34)</f>
        <v>300</v>
      </c>
      <c r="R35" s="11">
        <f>SUM(R32:R34)</f>
        <v>300</v>
      </c>
    </row>
    <row r="36" spans="1:18" x14ac:dyDescent="0.2">
      <c r="L36" s="11"/>
      <c r="N36" s="11"/>
      <c r="P36" s="11"/>
      <c r="R36" s="11"/>
    </row>
    <row r="37" spans="1:18" x14ac:dyDescent="0.2">
      <c r="A37" s="4" t="s">
        <v>20</v>
      </c>
      <c r="L37" s="11">
        <f>L47-L34</f>
        <v>140</v>
      </c>
      <c r="N37" s="11">
        <f>N47-N34</f>
        <v>80</v>
      </c>
      <c r="P37" s="11">
        <f>P47-P34</f>
        <v>80</v>
      </c>
      <c r="R37" s="11">
        <f>R47-R34</f>
        <v>200</v>
      </c>
    </row>
    <row r="38" spans="1:18" x14ac:dyDescent="0.2">
      <c r="A38" s="4" t="s">
        <v>21</v>
      </c>
      <c r="L38" s="14">
        <f>L19</f>
        <v>300</v>
      </c>
      <c r="N38" s="14">
        <f>N19</f>
        <v>300</v>
      </c>
      <c r="P38" s="14">
        <f>P19</f>
        <v>300</v>
      </c>
      <c r="R38" s="14">
        <f>R19</f>
        <v>300</v>
      </c>
    </row>
    <row r="39" spans="1:18" x14ac:dyDescent="0.2">
      <c r="A39" s="4" t="s">
        <v>22</v>
      </c>
      <c r="L39" s="13">
        <f>L33+L34</f>
        <v>60</v>
      </c>
      <c r="N39" s="13">
        <f>N33+N34</f>
        <v>120</v>
      </c>
      <c r="P39" s="13">
        <f>P33+P34</f>
        <v>120</v>
      </c>
      <c r="R39" s="13">
        <f>R33+R34</f>
        <v>0</v>
      </c>
    </row>
    <row r="40" spans="1:18" ht="13.5" thickBot="1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9">
        <f>SUM(L37:L39)</f>
        <v>500</v>
      </c>
      <c r="M40" s="18"/>
      <c r="N40" s="19">
        <f>SUM(N37:N39)</f>
        <v>500</v>
      </c>
      <c r="O40" s="18"/>
      <c r="P40" s="19">
        <f>SUM(P37:P39)</f>
        <v>500</v>
      </c>
      <c r="Q40" s="18"/>
      <c r="R40" s="19">
        <f>SUM(R37:R39)</f>
        <v>500</v>
      </c>
    </row>
    <row r="41" spans="1:18" ht="13.5" thickTop="1" x14ac:dyDescent="0.2">
      <c r="L41" s="11"/>
      <c r="N41" s="11"/>
      <c r="P41" s="11"/>
      <c r="R41" s="11"/>
    </row>
    <row r="42" spans="1:18" x14ac:dyDescent="0.2">
      <c r="L42" s="11"/>
      <c r="N42" s="11"/>
      <c r="P42" s="11"/>
      <c r="R42" s="11"/>
    </row>
    <row r="43" spans="1:18" x14ac:dyDescent="0.2">
      <c r="A43" s="15" t="s">
        <v>23</v>
      </c>
    </row>
    <row r="44" spans="1:18" x14ac:dyDescent="0.2">
      <c r="B44" s="4" t="s">
        <v>24</v>
      </c>
      <c r="L44" s="11">
        <f>L20+L25/L22</f>
        <v>420</v>
      </c>
      <c r="N44" s="11">
        <f>N20+N25/N22</f>
        <v>690</v>
      </c>
      <c r="P44" s="11">
        <f>P20+P25/P22</f>
        <v>790</v>
      </c>
      <c r="R44" s="11">
        <f>R20+R25/R22</f>
        <v>650</v>
      </c>
    </row>
    <row r="46" spans="1:18" x14ac:dyDescent="0.2">
      <c r="A46" s="4" t="s">
        <v>13</v>
      </c>
      <c r="L46" s="11">
        <f>MIN(L15,L27)</f>
        <v>60</v>
      </c>
      <c r="N46" s="11">
        <f>MIN(N15,N27)</f>
        <v>120</v>
      </c>
      <c r="P46" s="11">
        <f>MIN(P15,P27)</f>
        <v>120</v>
      </c>
      <c r="R46" s="9">
        <v>0</v>
      </c>
    </row>
    <row r="47" spans="1:18" x14ac:dyDescent="0.2">
      <c r="A47" s="4" t="s">
        <v>14</v>
      </c>
      <c r="L47" s="14">
        <f>L17-L46</f>
        <v>140</v>
      </c>
      <c r="N47" s="14">
        <f>N17-N46</f>
        <v>80</v>
      </c>
      <c r="P47" s="14">
        <f>P17-P46</f>
        <v>80</v>
      </c>
      <c r="R47" s="14">
        <f>R17-R46</f>
        <v>200</v>
      </c>
    </row>
  </sheetData>
  <phoneticPr fontId="0" type="noConversion"/>
  <pageMargins left="0.75" right="0.75" top="1" bottom="1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7"/>
  <sheetViews>
    <sheetView showGridLines="0" tabSelected="1" zoomScaleNormal="100" workbookViewId="0"/>
  </sheetViews>
  <sheetFormatPr defaultRowHeight="12.75" x14ac:dyDescent="0.2"/>
  <cols>
    <col min="1" max="1" width="2.7109375" style="4" customWidth="1"/>
    <col min="2" max="2" width="9.140625" style="4"/>
    <col min="3" max="3" width="2.7109375" style="4" customWidth="1"/>
    <col min="4" max="4" width="9.140625" style="4"/>
    <col min="5" max="5" width="2.7109375" style="4" customWidth="1"/>
    <col min="6" max="6" width="9.140625" style="4"/>
    <col min="7" max="7" width="2.7109375" style="4" customWidth="1"/>
    <col min="8" max="8" width="9.140625" style="4"/>
    <col min="9" max="9" width="2.7109375" style="4" customWidth="1"/>
    <col min="10" max="10" width="9.140625" style="4"/>
    <col min="11" max="11" width="2.7109375" style="4" customWidth="1"/>
    <col min="12" max="12" width="9.140625" style="4"/>
    <col min="13" max="13" width="2.7109375" style="4" customWidth="1"/>
    <col min="14" max="14" width="9.140625" style="4"/>
    <col min="15" max="15" width="2.7109375" style="4" customWidth="1"/>
    <col min="16" max="16" width="9.140625" style="4"/>
    <col min="17" max="17" width="2.7109375" style="4" customWidth="1"/>
    <col min="18" max="18" width="9.140625" style="4"/>
    <col min="19" max="19" width="2.7109375" style="4" customWidth="1"/>
    <col min="20" max="20" width="9.140625" style="4"/>
    <col min="21" max="21" width="2.7109375" style="4" customWidth="1"/>
    <col min="22" max="22" width="9.140625" style="4"/>
    <col min="23" max="23" width="2.7109375" style="4" customWidth="1"/>
    <col min="24" max="24" width="9.140625" style="4"/>
    <col min="25" max="25" width="2.7109375" style="4" customWidth="1"/>
    <col min="26" max="26" width="9.140625" style="4"/>
    <col min="27" max="27" width="2.7109375" style="4" customWidth="1"/>
    <col min="28" max="28" width="9.140625" style="4"/>
    <col min="29" max="29" width="2.7109375" style="4" customWidth="1"/>
    <col min="30" max="30" width="9.140625" style="4"/>
    <col min="31" max="31" width="2.7109375" style="4" customWidth="1"/>
    <col min="32" max="16384" width="9.140625" style="4"/>
  </cols>
  <sheetData>
    <row r="1" spans="1:23" ht="15.7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 t="s">
        <v>1</v>
      </c>
    </row>
    <row r="2" spans="1:23" ht="18.75" x14ac:dyDescent="0.3">
      <c r="A2" s="5" t="s">
        <v>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4" spans="1:23" x14ac:dyDescent="0.2">
      <c r="A4" s="4" t="s">
        <v>32</v>
      </c>
    </row>
    <row r="5" spans="1:23" x14ac:dyDescent="0.2">
      <c r="A5" s="15" t="s">
        <v>26</v>
      </c>
    </row>
    <row r="6" spans="1:23" x14ac:dyDescent="0.2">
      <c r="L6" s="7">
        <v>2002</v>
      </c>
      <c r="N6" s="8">
        <f>L6+1</f>
        <v>2003</v>
      </c>
      <c r="P6" s="8">
        <f>N6+1</f>
        <v>2004</v>
      </c>
      <c r="R6" s="8">
        <f>P6+1</f>
        <v>2005</v>
      </c>
    </row>
    <row r="8" spans="1:23" x14ac:dyDescent="0.2">
      <c r="A8" s="4" t="s">
        <v>3</v>
      </c>
      <c r="L8" s="9">
        <v>500</v>
      </c>
      <c r="N8" s="9">
        <v>1000</v>
      </c>
      <c r="P8" s="9">
        <v>1500</v>
      </c>
      <c r="R8" s="9">
        <v>2000</v>
      </c>
    </row>
    <row r="10" spans="1:23" x14ac:dyDescent="0.2">
      <c r="A10" s="4" t="s">
        <v>4</v>
      </c>
      <c r="J10" s="10">
        <v>0.4</v>
      </c>
      <c r="L10" s="11">
        <f>L$8*$J10</f>
        <v>200</v>
      </c>
      <c r="N10" s="11">
        <f>N$8*$J10</f>
        <v>400</v>
      </c>
      <c r="P10" s="11">
        <f>P$8*$J10</f>
        <v>600</v>
      </c>
      <c r="R10" s="11">
        <f>R$8*$J10</f>
        <v>800</v>
      </c>
    </row>
    <row r="11" spans="1:23" x14ac:dyDescent="0.2">
      <c r="A11" s="4" t="s">
        <v>5</v>
      </c>
      <c r="J11" s="12">
        <f>1-J10</f>
        <v>0.6</v>
      </c>
      <c r="L11" s="13">
        <f>L$8*$J11</f>
        <v>300</v>
      </c>
      <c r="M11" s="14"/>
      <c r="N11" s="13">
        <f>N$8*$J11</f>
        <v>600</v>
      </c>
      <c r="O11" s="14"/>
      <c r="P11" s="13">
        <f>P$8*$J11</f>
        <v>900</v>
      </c>
      <c r="Q11" s="14"/>
      <c r="R11" s="13">
        <f>R$8*$J11</f>
        <v>1200</v>
      </c>
    </row>
    <row r="12" spans="1:23" x14ac:dyDescent="0.2">
      <c r="B12" s="4" t="s">
        <v>6</v>
      </c>
      <c r="L12" s="11">
        <f>SUM(L10:L11)</f>
        <v>500</v>
      </c>
      <c r="N12" s="11">
        <f>SUM(N10:N11)</f>
        <v>1000</v>
      </c>
      <c r="P12" s="11">
        <f>SUM(P10:P11)</f>
        <v>1500</v>
      </c>
      <c r="R12" s="11">
        <f>SUM(R10:R11)</f>
        <v>2000</v>
      </c>
    </row>
    <row r="14" spans="1:23" x14ac:dyDescent="0.2">
      <c r="A14" s="15" t="s">
        <v>7</v>
      </c>
    </row>
    <row r="15" spans="1:23" x14ac:dyDescent="0.2">
      <c r="B15" s="4" t="s">
        <v>8</v>
      </c>
      <c r="J15" s="10">
        <v>0.75</v>
      </c>
      <c r="L15" s="11">
        <f>L$10*$J15</f>
        <v>150</v>
      </c>
      <c r="N15" s="11">
        <f>N$10*$J15</f>
        <v>300</v>
      </c>
      <c r="P15" s="11">
        <f>P$10*$J15</f>
        <v>450</v>
      </c>
      <c r="R15" s="11">
        <f>R$10*$J15</f>
        <v>600</v>
      </c>
    </row>
    <row r="16" spans="1:23" x14ac:dyDescent="0.2">
      <c r="B16" s="4" t="s">
        <v>9</v>
      </c>
      <c r="J16" s="12">
        <f>1-J15</f>
        <v>0.25</v>
      </c>
      <c r="L16" s="13">
        <f>L$10*$J16</f>
        <v>50</v>
      </c>
      <c r="M16" s="14"/>
      <c r="N16" s="13">
        <f>N$10*$J16</f>
        <v>100</v>
      </c>
      <c r="O16" s="14"/>
      <c r="P16" s="13">
        <f>P$10*$J16</f>
        <v>150</v>
      </c>
      <c r="Q16" s="14"/>
      <c r="R16" s="13">
        <f>R$10*$J16</f>
        <v>200</v>
      </c>
    </row>
    <row r="17" spans="1:18" x14ac:dyDescent="0.2">
      <c r="A17" s="4" t="s">
        <v>6</v>
      </c>
      <c r="L17" s="11">
        <f>SUM(L15:L16)</f>
        <v>200</v>
      </c>
      <c r="N17" s="11">
        <f>SUM(N15:N16)</f>
        <v>400</v>
      </c>
      <c r="P17" s="11">
        <f>SUM(P15:P16)</f>
        <v>600</v>
      </c>
      <c r="R17" s="11">
        <f>SUM(R15:R16)</f>
        <v>800</v>
      </c>
    </row>
    <row r="19" spans="1:18" x14ac:dyDescent="0.2">
      <c r="A19" s="4" t="s">
        <v>5</v>
      </c>
      <c r="L19" s="11">
        <f>L11</f>
        <v>300</v>
      </c>
      <c r="N19" s="11">
        <f>N11</f>
        <v>600</v>
      </c>
      <c r="P19" s="11">
        <f>P11</f>
        <v>900</v>
      </c>
      <c r="R19" s="11">
        <f>R11</f>
        <v>1200</v>
      </c>
    </row>
    <row r="20" spans="1:18" x14ac:dyDescent="0.2">
      <c r="A20" s="4" t="s">
        <v>28</v>
      </c>
      <c r="L20" s="16">
        <v>300</v>
      </c>
      <c r="M20" s="14"/>
      <c r="N20" s="16">
        <v>450</v>
      </c>
      <c r="O20" s="14"/>
      <c r="P20" s="16">
        <v>550</v>
      </c>
      <c r="Q20" s="14"/>
      <c r="R20" s="16">
        <v>650</v>
      </c>
    </row>
    <row r="21" spans="1:18" x14ac:dyDescent="0.2">
      <c r="A21" s="4" t="s">
        <v>27</v>
      </c>
      <c r="L21" s="11">
        <f>MAX(0,L19-L20)</f>
        <v>0</v>
      </c>
      <c r="N21" s="11">
        <f>MAX(0,N19-N20)</f>
        <v>150</v>
      </c>
      <c r="P21" s="11">
        <f>MAX(0,P19-P20)</f>
        <v>350</v>
      </c>
      <c r="R21" s="11">
        <f>MAX(0,R19-R20)</f>
        <v>550</v>
      </c>
    </row>
    <row r="22" spans="1:18" x14ac:dyDescent="0.2">
      <c r="A22" s="4" t="s">
        <v>11</v>
      </c>
      <c r="L22" s="17">
        <v>0.5</v>
      </c>
      <c r="N22" s="17">
        <v>0.5</v>
      </c>
      <c r="P22" s="17">
        <v>0.5</v>
      </c>
      <c r="R22" s="17">
        <v>0.5</v>
      </c>
    </row>
    <row r="23" spans="1:18" x14ac:dyDescent="0.2">
      <c r="A23" s="4" t="s">
        <v>29</v>
      </c>
      <c r="L23" s="11">
        <f>L21*L22</f>
        <v>0</v>
      </c>
      <c r="N23" s="11">
        <f>N21*N22</f>
        <v>75</v>
      </c>
      <c r="P23" s="11">
        <f>P21*P22</f>
        <v>175</v>
      </c>
      <c r="R23" s="11">
        <f>R21*R22</f>
        <v>275</v>
      </c>
    </row>
    <row r="25" spans="1:18" x14ac:dyDescent="0.2">
      <c r="A25" s="4" t="s">
        <v>10</v>
      </c>
      <c r="L25" s="9">
        <v>60</v>
      </c>
      <c r="N25" s="9">
        <v>120</v>
      </c>
      <c r="P25" s="9">
        <v>120</v>
      </c>
      <c r="R25" s="9">
        <v>0</v>
      </c>
    </row>
    <row r="26" spans="1:18" x14ac:dyDescent="0.2">
      <c r="A26" s="4" t="s">
        <v>30</v>
      </c>
      <c r="L26" s="13">
        <f>MIN(L25,L23)</f>
        <v>0</v>
      </c>
      <c r="M26" s="14"/>
      <c r="N26" s="13">
        <f>MIN(N25,N23)</f>
        <v>75</v>
      </c>
      <c r="O26" s="14"/>
      <c r="P26" s="13">
        <f>MIN(P25,P23)</f>
        <v>120</v>
      </c>
      <c r="Q26" s="14"/>
      <c r="R26" s="13">
        <f>MIN(R25,R23)</f>
        <v>0</v>
      </c>
    </row>
    <row r="27" spans="1:18" x14ac:dyDescent="0.2">
      <c r="A27" s="4" t="s">
        <v>12</v>
      </c>
      <c r="L27" s="11">
        <f>L25-L26</f>
        <v>60</v>
      </c>
      <c r="N27" s="11">
        <f>N25-N26</f>
        <v>45</v>
      </c>
      <c r="P27" s="11">
        <f>P25-P26</f>
        <v>0</v>
      </c>
      <c r="R27" s="11">
        <f>R25-R26</f>
        <v>0</v>
      </c>
    </row>
    <row r="29" spans="1:18" x14ac:dyDescent="0.2">
      <c r="A29" s="4" t="s">
        <v>31</v>
      </c>
      <c r="L29" s="11">
        <f>L23-L26</f>
        <v>0</v>
      </c>
      <c r="N29" s="11">
        <f>N23-N26</f>
        <v>0</v>
      </c>
      <c r="P29" s="11">
        <f>P23-P26</f>
        <v>55</v>
      </c>
      <c r="R29" s="11">
        <f>R23-R26</f>
        <v>275</v>
      </c>
    </row>
    <row r="31" spans="1:18" x14ac:dyDescent="0.2">
      <c r="A31" s="4" t="s">
        <v>15</v>
      </c>
    </row>
    <row r="32" spans="1:18" x14ac:dyDescent="0.2">
      <c r="B32" s="4" t="s">
        <v>16</v>
      </c>
      <c r="L32" s="9">
        <v>0</v>
      </c>
      <c r="N32" s="11">
        <f>L35</f>
        <v>60</v>
      </c>
      <c r="P32" s="11">
        <f>N35</f>
        <v>105</v>
      </c>
      <c r="R32" s="11">
        <f>P35</f>
        <v>50</v>
      </c>
    </row>
    <row r="33" spans="1:18" x14ac:dyDescent="0.2">
      <c r="B33" s="4" t="s">
        <v>17</v>
      </c>
      <c r="L33" s="14">
        <f>L46</f>
        <v>60</v>
      </c>
      <c r="N33" s="14">
        <f>N46</f>
        <v>45</v>
      </c>
      <c r="P33" s="14">
        <f>P46</f>
        <v>0</v>
      </c>
      <c r="R33" s="14">
        <f>R46</f>
        <v>0</v>
      </c>
    </row>
    <row r="34" spans="1:18" x14ac:dyDescent="0.2">
      <c r="B34" s="4" t="s">
        <v>18</v>
      </c>
      <c r="L34" s="13">
        <f>IF(L19&lt;L44,0,-MIN(L32+L33,(L19-L44)*L22))</f>
        <v>0</v>
      </c>
      <c r="N34" s="13">
        <f>IF(N19&lt;N44,0,-MIN(N32+N33,(N19-N44)*N22))</f>
        <v>0</v>
      </c>
      <c r="P34" s="13">
        <f>IF(P19&lt;P44,0,-MIN(P32+P33,(P19-P44)*P22))</f>
        <v>-55</v>
      </c>
      <c r="R34" s="13">
        <f>IF(R19&lt;R44,0,-MIN(R32+R33,(R19-R44)*R22))</f>
        <v>-50</v>
      </c>
    </row>
    <row r="35" spans="1:18" x14ac:dyDescent="0.2">
      <c r="B35" s="4" t="s">
        <v>19</v>
      </c>
      <c r="L35" s="11">
        <f>SUM(L32:L34)</f>
        <v>60</v>
      </c>
      <c r="N35" s="11">
        <f>SUM(N32:N34)</f>
        <v>105</v>
      </c>
      <c r="P35" s="11">
        <f>SUM(P32:P34)</f>
        <v>50</v>
      </c>
      <c r="R35" s="11">
        <f>SUM(R32:R34)</f>
        <v>0</v>
      </c>
    </row>
    <row r="36" spans="1:18" x14ac:dyDescent="0.2">
      <c r="L36" s="11"/>
      <c r="N36" s="11"/>
      <c r="P36" s="11"/>
      <c r="R36" s="11"/>
    </row>
    <row r="37" spans="1:18" x14ac:dyDescent="0.2">
      <c r="A37" s="4" t="s">
        <v>20</v>
      </c>
      <c r="L37" s="11">
        <f>L47-L34</f>
        <v>140</v>
      </c>
      <c r="N37" s="11">
        <f>N47-N34</f>
        <v>355</v>
      </c>
      <c r="P37" s="11">
        <f>P47-P34</f>
        <v>655</v>
      </c>
      <c r="R37" s="11">
        <f>R47-R34</f>
        <v>850</v>
      </c>
    </row>
    <row r="38" spans="1:18" x14ac:dyDescent="0.2">
      <c r="A38" s="4" t="s">
        <v>21</v>
      </c>
      <c r="L38" s="14">
        <f>L19</f>
        <v>300</v>
      </c>
      <c r="N38" s="14">
        <f>N19</f>
        <v>600</v>
      </c>
      <c r="P38" s="14">
        <f>P19</f>
        <v>900</v>
      </c>
      <c r="R38" s="14">
        <f>R19</f>
        <v>1200</v>
      </c>
    </row>
    <row r="39" spans="1:18" x14ac:dyDescent="0.2">
      <c r="A39" s="4" t="s">
        <v>22</v>
      </c>
      <c r="L39" s="13">
        <f>L33+L34</f>
        <v>60</v>
      </c>
      <c r="N39" s="13">
        <f>N33+N34</f>
        <v>45</v>
      </c>
      <c r="P39" s="13">
        <f>P33+P34</f>
        <v>-55</v>
      </c>
      <c r="R39" s="13">
        <f>R33+R34</f>
        <v>-50</v>
      </c>
    </row>
    <row r="40" spans="1:18" ht="13.5" thickBot="1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9">
        <f>SUM(L37:L39)</f>
        <v>500</v>
      </c>
      <c r="M40" s="18"/>
      <c r="N40" s="19">
        <f>SUM(N37:N39)</f>
        <v>1000</v>
      </c>
      <c r="O40" s="18"/>
      <c r="P40" s="19">
        <f>SUM(P37:P39)</f>
        <v>1500</v>
      </c>
      <c r="Q40" s="18"/>
      <c r="R40" s="19">
        <f>SUM(R37:R39)</f>
        <v>2000</v>
      </c>
    </row>
    <row r="41" spans="1:18" ht="13.5" thickTop="1" x14ac:dyDescent="0.2">
      <c r="L41" s="11"/>
      <c r="N41" s="11"/>
      <c r="P41" s="11"/>
      <c r="R41" s="11"/>
    </row>
    <row r="42" spans="1:18" x14ac:dyDescent="0.2">
      <c r="L42" s="11"/>
      <c r="N42" s="11"/>
      <c r="P42" s="11"/>
      <c r="R42" s="11"/>
    </row>
    <row r="43" spans="1:18" x14ac:dyDescent="0.2">
      <c r="A43" s="15" t="s">
        <v>23</v>
      </c>
    </row>
    <row r="44" spans="1:18" x14ac:dyDescent="0.2">
      <c r="B44" s="4" t="s">
        <v>24</v>
      </c>
      <c r="L44" s="11">
        <f>L20+L25/L22</f>
        <v>420</v>
      </c>
      <c r="N44" s="11">
        <f>N20+N25/N22</f>
        <v>690</v>
      </c>
      <c r="P44" s="11">
        <f>P20+P25/P22</f>
        <v>790</v>
      </c>
      <c r="R44" s="11">
        <f>R20+R25/R22</f>
        <v>650</v>
      </c>
    </row>
    <row r="46" spans="1:18" x14ac:dyDescent="0.2">
      <c r="A46" s="4" t="s">
        <v>13</v>
      </c>
      <c r="L46" s="11">
        <f>MIN(L15,L27)</f>
        <v>60</v>
      </c>
      <c r="N46" s="11">
        <f>MIN(N15,N27)</f>
        <v>45</v>
      </c>
      <c r="P46" s="11">
        <f>MIN(P15,P27)</f>
        <v>0</v>
      </c>
      <c r="R46" s="9">
        <v>0</v>
      </c>
    </row>
    <row r="47" spans="1:18" x14ac:dyDescent="0.2">
      <c r="A47" s="4" t="s">
        <v>14</v>
      </c>
      <c r="L47" s="14">
        <f>L17-L46</f>
        <v>140</v>
      </c>
      <c r="N47" s="14">
        <f>N17-N46</f>
        <v>355</v>
      </c>
      <c r="P47" s="14">
        <f>P17-P46</f>
        <v>600</v>
      </c>
      <c r="R47" s="14">
        <f>R17-R46</f>
        <v>800</v>
      </c>
    </row>
  </sheetData>
  <phoneticPr fontId="0" type="noConversion"/>
  <pageMargins left="0.75" right="0.75" top="1" bottom="1" header="0.5" footer="0.5"/>
  <pageSetup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Case 1</vt:lpstr>
      <vt:lpstr>Case 2</vt:lpstr>
      <vt:lpstr>'Case 1'!Print_Area</vt:lpstr>
      <vt:lpstr>'Case 2'!Print_Area</vt:lpstr>
    </vt:vector>
  </TitlesOfParts>
  <Company>The Blackstone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R. Schlaack, Jr.</dc:creator>
  <cp:lastModifiedBy>Jan Havlíček</cp:lastModifiedBy>
  <cp:lastPrinted>2001-12-16T16:42:23Z</cp:lastPrinted>
  <dcterms:created xsi:type="dcterms:W3CDTF">2001-12-14T20:28:57Z</dcterms:created>
  <dcterms:modified xsi:type="dcterms:W3CDTF">2023-09-20T00:13:52Z</dcterms:modified>
</cp:coreProperties>
</file>