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F9B3B1-DEF8-4F95-A2C3-E747DCF8F95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definedNames>
    <definedName name="_xlnm.Print_Area" localSheetId="0">Sheet1!$B$1:$F$20</definedName>
  </definedNames>
  <calcPr calcId="0" calcMode="manual" calcOnSave="0"/>
</workbook>
</file>

<file path=xl/calcChain.xml><?xml version="1.0" encoding="utf-8"?>
<calcChain xmlns="http://schemas.openxmlformats.org/spreadsheetml/2006/main">
  <c r="C9" i="1" l="1"/>
  <c r="C13" i="1"/>
  <c r="C14" i="1"/>
  <c r="C16" i="1"/>
  <c r="C18" i="1"/>
  <c r="C19" i="1"/>
  <c r="C21" i="1"/>
</calcChain>
</file>

<file path=xl/sharedStrings.xml><?xml version="1.0" encoding="utf-8"?>
<sst xmlns="http://schemas.openxmlformats.org/spreadsheetml/2006/main" count="18" uniqueCount="18">
  <si>
    <t>LIBOR</t>
  </si>
  <si>
    <t>Forward Pricing</t>
  </si>
  <si>
    <t>Trade Date</t>
  </si>
  <si>
    <t>Maturity Date</t>
  </si>
  <si>
    <t>Spread</t>
  </si>
  <si>
    <t>All in Rate</t>
  </si>
  <si>
    <t>Forward Price</t>
  </si>
  <si>
    <t># of Days</t>
  </si>
  <si>
    <t>Per Share Carry</t>
  </si>
  <si>
    <t># of Shares</t>
  </si>
  <si>
    <t>Determined Amount</t>
  </si>
  <si>
    <t>Share Price</t>
  </si>
  <si>
    <t>Trigger Price</t>
  </si>
  <si>
    <t>Effective Date</t>
  </si>
  <si>
    <t>Dividend per Share (12/20/01)</t>
  </si>
  <si>
    <t>Enron Equity Forward Model for 9/21/01 Roll</t>
  </si>
  <si>
    <t>Base Price (Fwd Price as of 10/12/01)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</si>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</sst>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0%"/>
    <numFmt numFmtId="166" formatCode="dd\-mmm\-yy"/>
    <numFmt numFmtId="172" formatCode="_(* #,##0_);_(* \(#,##0\);_(* &quot;-&quot;??_);_(@_)"/>
    <numFmt numFmtId="173" formatCode="&quot;$&quot;#,##0.0000"/>
    <numFmt numFmtId="174" formatCode="&quot;$&quot;#,##0.00"/>
  </numFmts>
  <fonts count="7" x14ac:knownFonts="1">
    <font>
      <sz val="10"/>
      <name val="Arial"/>
    </font>
    <font>
      <sz val="10"/>
      <name val="Arial"/>
    </font>
    <font>
      <b/>
      <sz val="10"/>
      <name val="MS Sans Serif"/>
    </font>
    <font>
      <sz val="10"/>
      <color indexed="12"/>
      <name val="MS Sans Serif"/>
    </font>
    <font>
      <sz val="10"/>
      <name val="MS Sans Serif"/>
      <family val="2"/>
    </font>
    <font>
      <b/>
      <i/>
      <sz val="10"/>
      <name val="MS Sans Serif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5" fontId="3" fillId="0" borderId="0">
      <protection locked="0"/>
    </xf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3" applyNumberFormat="1" applyFont="1"/>
    <xf numFmtId="166" fontId="4" fillId="0" borderId="0" xfId="0" applyNumberFormat="1" applyFont="1"/>
    <xf numFmtId="0" fontId="5" fillId="0" borderId="0" xfId="0" applyFont="1"/>
    <xf numFmtId="172" fontId="0" fillId="0" borderId="0" xfId="1" applyNumberFormat="1" applyFont="1"/>
    <xf numFmtId="173" fontId="0" fillId="0" borderId="0" xfId="0" applyNumberFormat="1"/>
    <xf numFmtId="164" fontId="0" fillId="0" borderId="0" xfId="0" applyNumberFormat="1"/>
    <xf numFmtId="0" fontId="6" fillId="0" borderId="0" xfId="0" applyFont="1"/>
    <xf numFmtId="173" fontId="0" fillId="0" borderId="0" xfId="0" applyNumberFormat="1" applyBorder="1"/>
    <xf numFmtId="43" fontId="0" fillId="0" borderId="0" xfId="0" applyNumberFormat="1"/>
    <xf numFmtId="174" fontId="0" fillId="0" borderId="0" xfId="0" applyNumberFormat="1"/>
  </cellXfs>
  <cellStyles count="4">
    <cellStyle name="Comma" xfId="1" builtinId="3"/>
    <cellStyle name="InputDate" xfId="2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28"/>
  <sheetViews>
    <sheetView tabSelected="1" workbookViewId="0">
      <selection activeCell="E11" sqref="E11"/>
    </sheetView>
  </sheetViews>
  <sheetFormatPr defaultRowHeight="12.75" x14ac:dyDescent="0.2"/>
  <cols>
    <col min="2" max="2" width="38.42578125" customWidth="1"/>
    <col min="3" max="3" width="17.140625" customWidth="1"/>
    <col min="4" max="4" width="13.28515625" customWidth="1"/>
    <col min="5" max="6" width="11.42578125" customWidth="1"/>
  </cols>
  <sheetData>
    <row r="1" spans="2:7" x14ac:dyDescent="0.2">
      <c r="B1" s="8" t="s">
        <v>15</v>
      </c>
    </row>
    <row r="3" spans="2:7" x14ac:dyDescent="0.2">
      <c r="C3" s="2"/>
      <c r="D3" s="2"/>
      <c r="E3" s="2"/>
      <c r="F3" s="2"/>
    </row>
    <row r="4" spans="2:7" x14ac:dyDescent="0.2">
      <c r="B4" s="4" t="s">
        <v>1</v>
      </c>
      <c r="D4" s="2"/>
      <c r="E4" s="2"/>
    </row>
    <row r="6" spans="2:7" x14ac:dyDescent="0.2">
      <c r="B6" s="1" t="s">
        <v>2</v>
      </c>
      <c r="C6" s="3">
        <v>37155</v>
      </c>
    </row>
    <row r="7" spans="2:7" x14ac:dyDescent="0.2">
      <c r="B7" s="1" t="s">
        <v>13</v>
      </c>
      <c r="C7" s="3">
        <v>37176</v>
      </c>
    </row>
    <row r="8" spans="2:7" x14ac:dyDescent="0.2">
      <c r="B8" s="1" t="s">
        <v>3</v>
      </c>
      <c r="C8" s="3">
        <v>37270</v>
      </c>
    </row>
    <row r="9" spans="2:7" x14ac:dyDescent="0.2">
      <c r="B9" s="1" t="s">
        <v>7</v>
      </c>
      <c r="C9" s="5">
        <f>C8-C7</f>
        <v>94</v>
      </c>
      <c r="F9" s="2"/>
    </row>
    <row r="10" spans="2:7" x14ac:dyDescent="0.2">
      <c r="B10" s="1" t="s">
        <v>16</v>
      </c>
      <c r="C10" s="9">
        <v>76.853399999999993</v>
      </c>
      <c r="F10" s="2"/>
    </row>
    <row r="11" spans="2:7" x14ac:dyDescent="0.2">
      <c r="B11" s="1" t="s">
        <v>0</v>
      </c>
      <c r="C11" s="7">
        <v>2.615E-2</v>
      </c>
      <c r="G11" s="5"/>
    </row>
    <row r="12" spans="2:7" x14ac:dyDescent="0.2">
      <c r="B12" s="1" t="s">
        <v>4</v>
      </c>
      <c r="C12" s="7">
        <v>9.4999999999999998E-3</v>
      </c>
      <c r="F12" s="2"/>
    </row>
    <row r="13" spans="2:7" x14ac:dyDescent="0.2">
      <c r="B13" s="1" t="s">
        <v>5</v>
      </c>
      <c r="C13" s="7">
        <f>C11+C12</f>
        <v>3.5650000000000001E-2</v>
      </c>
    </row>
    <row r="14" spans="2:7" x14ac:dyDescent="0.2">
      <c r="B14" s="1" t="s">
        <v>8</v>
      </c>
      <c r="C14" s="6">
        <f>ROUND(C10*C13/360*C9,4)</f>
        <v>0.71540000000000004</v>
      </c>
    </row>
    <row r="15" spans="2:7" x14ac:dyDescent="0.2">
      <c r="B15" s="1" t="s">
        <v>14</v>
      </c>
      <c r="C15" s="6">
        <v>0.125</v>
      </c>
    </row>
    <row r="16" spans="2:7" x14ac:dyDescent="0.2">
      <c r="B16" s="1" t="s">
        <v>6</v>
      </c>
      <c r="C16" s="6">
        <f>ROUND(C10+C14-C15,4)</f>
        <v>77.443799999999996</v>
      </c>
    </row>
    <row r="17" spans="2:3" x14ac:dyDescent="0.2">
      <c r="B17" s="1" t="s">
        <v>9</v>
      </c>
      <c r="C17" s="5">
        <v>2555076</v>
      </c>
    </row>
    <row r="18" spans="2:3" ht="18.75" customHeight="1" x14ac:dyDescent="0.2">
      <c r="B18" s="1" t="s">
        <v>10</v>
      </c>
      <c r="C18" s="5">
        <f>C17*14.5</f>
        <v>37048602</v>
      </c>
    </row>
    <row r="19" spans="2:3" ht="20.25" customHeight="1" x14ac:dyDescent="0.2">
      <c r="B19" s="1" t="s">
        <v>11</v>
      </c>
      <c r="C19" s="6">
        <f>($C$16*$C$17)/(C18+$C$17)</f>
        <v>4.9963741935483874</v>
      </c>
    </row>
    <row r="20" spans="2:3" x14ac:dyDescent="0.2">
      <c r="B20" s="1" t="s">
        <v>12</v>
      </c>
      <c r="C20" s="6">
        <v>20</v>
      </c>
    </row>
    <row r="21" spans="2:3" x14ac:dyDescent="0.2">
      <c r="B21" s="1" t="s">
        <v>17</v>
      </c>
      <c r="C21" s="11">
        <f>C16*C17</f>
        <v>197874794.7288</v>
      </c>
    </row>
    <row r="28" spans="2:3" x14ac:dyDescent="0.2">
      <c r="C28" s="10"/>
    </row>
  </sheetData>
  <pageMargins left="0.75" right="0.75" top="1" bottom="1" header="0.5" footer="0.5"/>
  <pageSetup scale="97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Swiss Bank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Collins</dc:creator>
  <cp:lastModifiedBy>Jan Havlíček</cp:lastModifiedBy>
  <cp:lastPrinted>2001-09-21T20:35:51Z</cp:lastPrinted>
  <dcterms:created xsi:type="dcterms:W3CDTF">1998-04-30T19:05:35Z</dcterms:created>
  <dcterms:modified xsi:type="dcterms:W3CDTF">2023-09-20T00:32:38Z</dcterms:modified>
</cp:coreProperties>
</file>