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5837B4-047A-4EF0-B2CA-9285F3E9A1E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<sst xmlns="http://schemas.openxmlformats.org/spreadsheetml/2006/main" count="934" uniqueCount="173">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</sst>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37168</v>
      </c>
      <c r="F3" s="12">
        <v>37167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2264201+14266-75700+2100+26975</f>
        <v>2231842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2231842</v>
      </c>
      <c r="K5" s="7">
        <f>J5</f>
        <v>2231842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16.899999999999999</v>
      </c>
      <c r="F6" s="1">
        <v>16.8</v>
      </c>
      <c r="G6" s="7">
        <f>C6*(E6-F6)</f>
        <v>99.999999999997868</v>
      </c>
      <c r="H6" s="7">
        <f>C6*(E6-F6)</f>
        <v>99.999999999997868</v>
      </c>
      <c r="J6" s="7">
        <f>C6*E6</f>
        <v>16900</v>
      </c>
      <c r="K6" s="7">
        <f>J6</f>
        <v>16900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-9000</v>
      </c>
      <c r="D9" s="13" t="s">
        <v>52</v>
      </c>
      <c r="E9" s="1">
        <v>36.049999999999997</v>
      </c>
      <c r="F9" s="1">
        <v>33.950000000000003</v>
      </c>
      <c r="G9" s="7">
        <f>C9*(E9-F9)</f>
        <v>-18899.999999999949</v>
      </c>
      <c r="H9" s="7">
        <f>C9*(E9-F9)</f>
        <v>-18899.999999999949</v>
      </c>
      <c r="J9" s="7">
        <f>G9</f>
        <v>-18899.999999999949</v>
      </c>
      <c r="K9" s="7">
        <f>J9</f>
        <v>-18899.999999999949</v>
      </c>
      <c r="L9" s="3">
        <v>1</v>
      </c>
    </row>
    <row r="10" spans="1:16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33.1</v>
      </c>
      <c r="F10" s="1">
        <f>F$32</f>
        <v>33.49</v>
      </c>
      <c r="G10" s="7">
        <f>C10*(E10-F10)</f>
        <v>5850.0000000000082</v>
      </c>
      <c r="H10" s="7">
        <f>C10*(E10-F10)</f>
        <v>5850.0000000000082</v>
      </c>
      <c r="J10" s="7">
        <f>G10</f>
        <v>5850.0000000000082</v>
      </c>
      <c r="K10" s="7">
        <f>J10</f>
        <v>5850.0000000000082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">
        <v>82.11</v>
      </c>
      <c r="F11" s="1">
        <v>82.59</v>
      </c>
      <c r="G11" s="7">
        <f>C11*(E11-F11)</f>
        <v>16800.000000000138</v>
      </c>
      <c r="H11" s="7">
        <f>C11*(E11-F11)</f>
        <v>16800.000000000138</v>
      </c>
      <c r="J11" s="7">
        <f>G11</f>
        <v>16800.000000000138</v>
      </c>
      <c r="K11" s="7">
        <f>J11</f>
        <v>16800.000000000138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-19000</v>
      </c>
      <c r="E16" s="1">
        <v>3.3</v>
      </c>
      <c r="F16" s="1">
        <v>3.5</v>
      </c>
      <c r="G16" s="7">
        <f>(E16-F16)*C16</f>
        <v>3800.0000000000032</v>
      </c>
      <c r="H16" s="7">
        <f>C16*(E16-F16)</f>
        <v>3800.0000000000032</v>
      </c>
      <c r="J16" s="7">
        <f>G16</f>
        <v>3800.0000000000032</v>
      </c>
      <c r="K16" s="7">
        <f>J16</f>
        <v>3800.0000000000032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2256292</v>
      </c>
      <c r="N18" s="80">
        <v>2256292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13.79</v>
      </c>
      <c r="F24" s="1">
        <v>13.66</v>
      </c>
      <c r="G24" s="7">
        <f t="shared" ref="G24:G29" si="0">C24*(E24-F24)</f>
        <v>116.9999999999991</v>
      </c>
      <c r="H24" s="7">
        <f t="shared" ref="H24:H29" si="1">C24*(E24-F24)</f>
        <v>116.9999999999991</v>
      </c>
      <c r="I24" s="1"/>
      <c r="J24" s="7">
        <f t="shared" ref="J24:J29" si="2">C24*E24</f>
        <v>12411</v>
      </c>
      <c r="K24" s="7">
        <f t="shared" ref="K24:K35" si="3">J24</f>
        <v>12411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18</v>
      </c>
      <c r="F25" s="1">
        <v>17.68</v>
      </c>
      <c r="G25" s="7">
        <f t="shared" si="0"/>
        <v>32.000000000000028</v>
      </c>
      <c r="H25" s="7">
        <f t="shared" si="1"/>
        <v>32.000000000000028</v>
      </c>
      <c r="I25" s="1"/>
      <c r="J25" s="7">
        <f t="shared" si="2"/>
        <v>1800</v>
      </c>
      <c r="K25" s="7">
        <f t="shared" si="3"/>
        <v>1800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48.25</v>
      </c>
      <c r="F26" s="1">
        <v>49.15</v>
      </c>
      <c r="G26" s="7">
        <f t="shared" si="0"/>
        <v>-74.699999999999875</v>
      </c>
      <c r="H26" s="7">
        <f t="shared" si="1"/>
        <v>-74.699999999999875</v>
      </c>
      <c r="I26" s="1"/>
      <c r="J26" s="7">
        <f t="shared" si="2"/>
        <v>4004.75</v>
      </c>
      <c r="K26" s="7">
        <f t="shared" si="3"/>
        <v>4004.75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9.9499999999999993</v>
      </c>
      <c r="F27" s="1">
        <v>9.9499999999999993</v>
      </c>
      <c r="G27" s="7">
        <f t="shared" si="0"/>
        <v>0</v>
      </c>
      <c r="H27" s="7">
        <f t="shared" si="1"/>
        <v>0</v>
      </c>
      <c r="I27" s="1"/>
      <c r="J27" s="7">
        <f t="shared" si="2"/>
        <v>1681.55</v>
      </c>
      <c r="K27" s="7">
        <f t="shared" si="3"/>
        <v>1681.55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260.01960000000003</v>
      </c>
      <c r="D32" s="13">
        <f>C32*1</f>
        <v>260.01960000000003</v>
      </c>
      <c r="E32" s="16">
        <v>33.1</v>
      </c>
      <c r="F32" s="16">
        <v>33.49</v>
      </c>
      <c r="G32" s="7">
        <f>C32*(E32-F32)</f>
        <v>-101.40764400000016</v>
      </c>
      <c r="H32" s="7">
        <f>C32*(E32-F32)</f>
        <v>-101.40764400000016</v>
      </c>
      <c r="I32" s="3"/>
      <c r="J32" s="7">
        <f>C32*E32</f>
        <v>8606.6487600000019</v>
      </c>
      <c r="K32" s="7">
        <f t="shared" si="3"/>
        <v>8606.6487600000019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132866.91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132866.91</v>
      </c>
      <c r="K33" s="7">
        <f>J33</f>
        <v>132866.91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33.1</v>
      </c>
      <c r="F38" s="1">
        <f>F$32</f>
        <v>33.49</v>
      </c>
      <c r="G38" s="7">
        <f>C38*(E38-F38)</f>
        <v>-34.263060000000053</v>
      </c>
      <c r="H38" s="7">
        <f>C38*(E38-F38)</f>
        <v>-34.263060000000053</v>
      </c>
      <c r="I38" s="1"/>
      <c r="J38" s="7">
        <f>C38*E38</f>
        <v>2907.9674</v>
      </c>
      <c r="K38" s="7">
        <f>J38</f>
        <v>2907.9674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610690.43000000005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610690.43000000005</v>
      </c>
      <c r="K41" s="7">
        <f>J41*0.614</f>
        <v>374963.92402000003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263262.56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263262.56</v>
      </c>
      <c r="K44" s="7">
        <f>J44*0.614</f>
        <v>161643.21184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8252</v>
      </c>
      <c r="D45" s="13">
        <f>C45*1</f>
        <v>8252</v>
      </c>
      <c r="E45" s="1">
        <f>E$32</f>
        <v>33.1</v>
      </c>
      <c r="F45" s="1">
        <f>F$32</f>
        <v>33.49</v>
      </c>
      <c r="G45" s="7">
        <f>C45*(E45-F45)</f>
        <v>-3218.2800000000047</v>
      </c>
      <c r="H45" s="7">
        <f>C45*(E45-F45)*0.5895</f>
        <v>-1897.176060000003</v>
      </c>
      <c r="I45" s="22" t="s">
        <v>52</v>
      </c>
      <c r="J45" s="7">
        <f>C45*E45</f>
        <v>273141.2</v>
      </c>
      <c r="K45" s="7">
        <f>J45*0.614</f>
        <v>167708.69680000001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33.1</v>
      </c>
      <c r="F48" s="1">
        <f t="shared" si="4"/>
        <v>33.49</v>
      </c>
      <c r="G48" s="7">
        <f>C48*(E48-F48)</f>
        <v>-509.95861800000074</v>
      </c>
      <c r="H48" s="7">
        <f>C48*(E48-F48)</f>
        <v>-509.95861800000074</v>
      </c>
      <c r="I48" s="1"/>
      <c r="J48" s="7">
        <f>C48*E48</f>
        <v>43281.103219999997</v>
      </c>
      <c r="K48" s="7">
        <f>J48</f>
        <v>43281.103219999997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33.1</v>
      </c>
      <c r="F49" s="1">
        <f t="shared" si="4"/>
        <v>33.49</v>
      </c>
      <c r="G49" s="7">
        <f>C49*(E49-F49)</f>
        <v>-69.433026000000098</v>
      </c>
      <c r="H49" s="7">
        <f>C49*(E49-F49)</f>
        <v>-69.433026000000098</v>
      </c>
      <c r="I49" s="1"/>
      <c r="J49" s="7">
        <f>C49*E49</f>
        <v>5892.9055400000007</v>
      </c>
      <c r="K49" s="7">
        <f>J49</f>
        <v>5892.9055400000007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33.1</v>
      </c>
      <c r="F50" s="1">
        <f t="shared" si="4"/>
        <v>33.49</v>
      </c>
      <c r="G50" s="7">
        <f>C50*(E50-F50)</f>
        <v>-157.11309900000023</v>
      </c>
      <c r="H50" s="7">
        <f>C50*(E50-F50)</f>
        <v>-157.11309900000023</v>
      </c>
      <c r="I50" s="1"/>
      <c r="J50" s="7">
        <f>C50*E50</f>
        <v>13334.470710000001</v>
      </c>
      <c r="K50" s="7">
        <f>J50</f>
        <v>13334.470710000001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33.1</v>
      </c>
      <c r="F53" s="1">
        <f t="shared" si="5"/>
        <v>33.49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33.1</v>
      </c>
      <c r="F54" s="1">
        <f t="shared" si="5"/>
        <v>33.49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33.1</v>
      </c>
      <c r="F55" s="1">
        <f t="shared" si="5"/>
        <v>33.49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33.1</v>
      </c>
      <c r="F56" s="1">
        <f t="shared" si="5"/>
        <v>33.49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33.1</v>
      </c>
      <c r="F57" s="1">
        <f t="shared" si="5"/>
        <v>33.49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33.1</v>
      </c>
      <c r="F58" s="1">
        <f t="shared" si="5"/>
        <v>33.49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33.1</v>
      </c>
      <c r="F59" s="1">
        <f t="shared" si="5"/>
        <v>33.49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33.1</v>
      </c>
      <c r="F62" s="1">
        <f>F$32</f>
        <v>33.49</v>
      </c>
      <c r="G62" s="7">
        <f>C62*(E62-F62)</f>
        <v>-903.63000000000136</v>
      </c>
      <c r="H62" s="7">
        <f>C62*(E62-F62)*0.5895</f>
        <v>-532.6898850000008</v>
      </c>
      <c r="I62" s="1"/>
      <c r="J62" s="7">
        <f>C62*E62</f>
        <v>76692.7</v>
      </c>
      <c r="K62" s="7">
        <f>J62*0.614</f>
        <v>47089.317799999997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33.1</v>
      </c>
      <c r="F65" s="1">
        <f>F$32</f>
        <v>33.49</v>
      </c>
      <c r="G65" s="7">
        <f>C65*(E65-F65)</f>
        <v>-750.36000000000104</v>
      </c>
      <c r="H65" s="7">
        <f>C65*(E65-F65)*0.5895</f>
        <v>-442.33722000000063</v>
      </c>
      <c r="I65" s="1"/>
      <c r="J65" s="7">
        <f>C65*E65</f>
        <v>63684.4</v>
      </c>
      <c r="K65" s="7">
        <f>J65*0.614</f>
        <v>39102.221599999997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2908420.53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2908420.53</v>
      </c>
      <c r="K68" s="7">
        <f t="shared" ref="K68:K83" si="10">J68</f>
        <v>2908420.53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6.85</v>
      </c>
      <c r="F69" s="1">
        <v>6.45</v>
      </c>
      <c r="G69" s="7">
        <f>(E69-F69)*C69</f>
        <v>-1999.9999999999973</v>
      </c>
      <c r="H69" s="7">
        <f>C69*(E69-F69)</f>
        <v>-1999.9999999999973</v>
      </c>
      <c r="J69" s="7">
        <f>G69</f>
        <v>-1999.9999999999973</v>
      </c>
      <c r="K69" s="7">
        <f t="shared" si="10"/>
        <v>-1999.9999999999973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17.100000000000001</v>
      </c>
      <c r="F70" s="1">
        <v>16.7</v>
      </c>
      <c r="G70" s="7">
        <f t="shared" ref="G70:G82" si="11">(E70-F70)*C70</f>
        <v>-800.00000000000432</v>
      </c>
      <c r="H70" s="7">
        <f t="shared" si="9"/>
        <v>-800.00000000000432</v>
      </c>
      <c r="J70" s="7">
        <f>G70</f>
        <v>-800.00000000000432</v>
      </c>
      <c r="K70" s="7">
        <f t="shared" si="10"/>
        <v>-800.00000000000432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3.2</v>
      </c>
      <c r="F71" s="1">
        <v>3.5</v>
      </c>
      <c r="G71" s="7">
        <f>(E71-F71)*C71</f>
        <v>4499.9999999999973</v>
      </c>
      <c r="H71" s="7">
        <f>C71*(E71-F71)</f>
        <v>4499.9999999999973</v>
      </c>
      <c r="J71" s="7">
        <f>G71</f>
        <v>4499.9999999999973</v>
      </c>
      <c r="K71" s="7">
        <f>J71</f>
        <v>4499.9999999999973</v>
      </c>
      <c r="L71" s="3">
        <v>1</v>
      </c>
      <c r="M71" s="80">
        <f>C71*E71*-1</f>
        <v>48000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1.85</v>
      </c>
      <c r="F72" s="1">
        <v>1.9</v>
      </c>
      <c r="G72" s="7">
        <f>(E72-F72)*C72</f>
        <v>124.99999999999956</v>
      </c>
      <c r="H72" s="7">
        <f>C72*(E72-F72)</f>
        <v>124.99999999999956</v>
      </c>
      <c r="J72" s="7">
        <f>G72</f>
        <v>124.99999999999956</v>
      </c>
      <c r="K72" s="7">
        <f>J72</f>
        <v>124.99999999999956</v>
      </c>
      <c r="L72" s="3">
        <v>1</v>
      </c>
      <c r="M72" s="80">
        <f>C72*E72*-1</f>
        <v>4625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0.45</v>
      </c>
      <c r="F73" s="1">
        <v>0.6</v>
      </c>
      <c r="G73" s="7">
        <f t="shared" si="11"/>
        <v>749.99999999999989</v>
      </c>
      <c r="H73" s="7">
        <f t="shared" si="9"/>
        <v>749.99999999999989</v>
      </c>
      <c r="J73" s="7">
        <f t="shared" ref="J73:J81" si="12">G73</f>
        <v>749.99999999999989</v>
      </c>
      <c r="K73" s="7">
        <f t="shared" si="10"/>
        <v>749.99999999999989</v>
      </c>
      <c r="L73" s="3">
        <v>1</v>
      </c>
      <c r="M73" s="80">
        <f t="shared" ref="M73:M82" si="13">C73*E73*-1</f>
        <v>2250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2.2000000000000002</v>
      </c>
      <c r="F75" s="1">
        <v>2.2999999999999998</v>
      </c>
      <c r="G75" s="7">
        <f>(E75-F75)*C75</f>
        <v>499.99999999999824</v>
      </c>
      <c r="H75" s="7">
        <f>C75*(E75-F75)</f>
        <v>499.99999999999824</v>
      </c>
      <c r="J75" s="7">
        <f>G75</f>
        <v>499.99999999999824</v>
      </c>
      <c r="K75" s="7">
        <f t="shared" si="10"/>
        <v>499.99999999999824</v>
      </c>
      <c r="L75" s="3">
        <v>1</v>
      </c>
      <c r="M75" s="80">
        <f>C75*E75*-1</f>
        <v>11000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1.6</v>
      </c>
      <c r="F76" s="1">
        <v>1.7</v>
      </c>
      <c r="G76" s="7">
        <f t="shared" si="11"/>
        <v>1499.999999999998</v>
      </c>
      <c r="H76" s="7">
        <f t="shared" si="9"/>
        <v>1499.999999999998</v>
      </c>
      <c r="J76" s="7">
        <f t="shared" si="12"/>
        <v>1499.999999999998</v>
      </c>
      <c r="K76" s="7">
        <f t="shared" si="10"/>
        <v>1499.999999999998</v>
      </c>
      <c r="L76" s="3">
        <v>1</v>
      </c>
      <c r="M76" s="80">
        <f t="shared" si="13"/>
        <v>24000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1.1499999999999999</v>
      </c>
      <c r="F77" s="1">
        <v>1.25</v>
      </c>
      <c r="G77" s="7">
        <f>(E77-F77)*C77</f>
        <v>1500.0000000000014</v>
      </c>
      <c r="H77" s="7">
        <f>C77*(E77-F77)</f>
        <v>1500.0000000000014</v>
      </c>
      <c r="J77" s="7">
        <f>G77</f>
        <v>1500.0000000000014</v>
      </c>
      <c r="K77" s="7">
        <f t="shared" si="10"/>
        <v>1500.0000000000014</v>
      </c>
      <c r="L77" s="3">
        <v>1</v>
      </c>
      <c r="M77" s="80">
        <f>C77*E77*-1</f>
        <v>17250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0.55000000000000004</v>
      </c>
      <c r="F78" s="1">
        <v>0.55000000000000004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5500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0.35</v>
      </c>
      <c r="F79" s="1">
        <v>0.4</v>
      </c>
      <c r="G79" s="7">
        <f t="shared" si="11"/>
        <v>500.00000000000045</v>
      </c>
      <c r="H79" s="7">
        <f t="shared" si="9"/>
        <v>500.00000000000045</v>
      </c>
      <c r="J79" s="7">
        <f t="shared" si="12"/>
        <v>500.00000000000045</v>
      </c>
      <c r="K79" s="7">
        <f t="shared" si="10"/>
        <v>500.00000000000045</v>
      </c>
      <c r="L79" s="3">
        <v>1</v>
      </c>
      <c r="M79" s="80">
        <f t="shared" si="13"/>
        <v>3500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0.2</v>
      </c>
      <c r="F80" s="1">
        <v>0.2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2000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120375</v>
      </c>
      <c r="N83" s="80">
        <v>6575</v>
      </c>
      <c r="O83" s="80">
        <v>2914996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6574.9999999999927</v>
      </c>
      <c r="O84" s="80">
        <f>SUM(K68:K82)</f>
        <v>2914995.53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37.39</v>
      </c>
      <c r="F85" s="16">
        <v>38.15</v>
      </c>
      <c r="G85" s="7">
        <f>C85*(E85-F85)</f>
        <v>-294.11999999999921</v>
      </c>
      <c r="H85" s="7">
        <f>C85*(E85-F85)</f>
        <v>-294.11999999999921</v>
      </c>
      <c r="I85" s="1"/>
      <c r="J85" s="7">
        <f>C85*E85</f>
        <v>14469.93</v>
      </c>
      <c r="K85" s="7">
        <f>J85</f>
        <v>14469.93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47.18</v>
      </c>
      <c r="F89" s="1">
        <v>47.18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10997.61082</v>
      </c>
      <c r="K89" s="7">
        <f>J89</f>
        <v>10997.61082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8.33</v>
      </c>
      <c r="F90" s="1">
        <v>8.33</v>
      </c>
      <c r="G90" s="7">
        <f t="shared" si="14"/>
        <v>0</v>
      </c>
      <c r="H90" s="7">
        <f t="shared" si="15"/>
        <v>0</v>
      </c>
      <c r="I90" s="1"/>
      <c r="J90" s="7">
        <f t="shared" si="16"/>
        <v>6124.4992200000006</v>
      </c>
      <c r="K90" s="7">
        <f t="shared" ref="K90:K106" si="17">J90</f>
        <v>6124.4992200000006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19.510000000000002</v>
      </c>
      <c r="F91" s="1">
        <v>19.510000000000002</v>
      </c>
      <c r="G91" s="7">
        <f t="shared" si="14"/>
        <v>0</v>
      </c>
      <c r="H91" s="7">
        <f t="shared" si="15"/>
        <v>0</v>
      </c>
      <c r="I91" s="1"/>
      <c r="J91" s="7">
        <f t="shared" si="16"/>
        <v>47207.898270000005</v>
      </c>
      <c r="K91" s="7">
        <f t="shared" si="17"/>
        <v>47207.898270000005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7.72</v>
      </c>
      <c r="F92" s="1">
        <v>7.72</v>
      </c>
      <c r="G92" s="7">
        <f t="shared" si="14"/>
        <v>0</v>
      </c>
      <c r="H92" s="7">
        <f t="shared" si="15"/>
        <v>0</v>
      </c>
      <c r="I92" s="1"/>
      <c r="J92" s="7">
        <f t="shared" si="16"/>
        <v>9430.906399999998</v>
      </c>
      <c r="K92" s="7">
        <f t="shared" si="17"/>
        <v>9430.906399999998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35.369999999999997</v>
      </c>
      <c r="F93" s="1">
        <v>35.369999999999997</v>
      </c>
      <c r="G93" s="7">
        <f t="shared" si="14"/>
        <v>0</v>
      </c>
      <c r="H93" s="7">
        <f t="shared" si="15"/>
        <v>0</v>
      </c>
      <c r="I93" s="1"/>
      <c r="J93" s="7">
        <f t="shared" si="16"/>
        <v>9088.0031699999981</v>
      </c>
      <c r="K93" s="7">
        <f t="shared" si="17"/>
        <v>9088.0031699999981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25.35</v>
      </c>
      <c r="F94" s="1">
        <v>25.35</v>
      </c>
      <c r="G94" s="7">
        <f t="shared" si="14"/>
        <v>0</v>
      </c>
      <c r="H94" s="7">
        <f t="shared" si="15"/>
        <v>0</v>
      </c>
      <c r="I94" s="1"/>
      <c r="J94" s="7">
        <f t="shared" si="16"/>
        <v>9450.4800000000014</v>
      </c>
      <c r="K94" s="7">
        <f t="shared" si="17"/>
        <v>9450.4800000000014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11.01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-3694800</v>
      </c>
      <c r="N103" s="26">
        <f>M103/M110</f>
        <v>-0.62023640302031091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475254.83213672199</v>
      </c>
      <c r="N104" s="26">
        <f>M104/M110</f>
        <v>7.9779784454504191E-2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6011828.5992899993</v>
      </c>
      <c r="N106" s="26">
        <f>M106/M110</f>
        <v>1.0091899280064585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-8.8969712460962636E-2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5957083.4314267207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21364.347300000001</v>
      </c>
      <c r="D113" s="13">
        <f>SUM(D5:D108)</f>
        <v>6729.3472999999994</v>
      </c>
      <c r="G113" s="7">
        <f>SUM(G5:G111)</f>
        <v>8260.7345530001821</v>
      </c>
      <c r="H113" s="7">
        <f>SUM(H5:H111)</f>
        <v>10260.801388000185</v>
      </c>
      <c r="J113" s="7">
        <f>SUM(J5:J111)</f>
        <v>6454047.3493667226</v>
      </c>
      <c r="K113" s="7">
        <f>SUM(K5:K111)</f>
        <v>5957083.4314267207</v>
      </c>
      <c r="M113" s="92">
        <f>SUM(K45:K65)+K32+K38</f>
        <v>327923.33183000004</v>
      </c>
      <c r="N113" s="94">
        <f>M113/K113</f>
        <v>5.5047631211614982E-2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17.57</v>
      </c>
      <c r="F117" s="1">
        <v>17.57</v>
      </c>
      <c r="G117" s="7">
        <f>C117*(E117-F117)</f>
        <v>0</v>
      </c>
      <c r="H117" s="7">
        <f>C117*(E117-F117)</f>
        <v>0</v>
      </c>
      <c r="I117" s="1"/>
      <c r="J117" s="7">
        <f>C117*E117</f>
        <v>21443.693039999998</v>
      </c>
      <c r="K117" s="7">
        <f>J117</f>
        <v>21443.693039999998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37.39</v>
      </c>
      <c r="F118" s="1">
        <f>+F85</f>
        <v>38.15</v>
      </c>
      <c r="G118" s="7">
        <f>C118*(E118-F118)</f>
        <v>-294.11999999999921</v>
      </c>
      <c r="H118" s="7">
        <f>C118*(E118-F118)</f>
        <v>-294.11999999999921</v>
      </c>
      <c r="I118" s="1"/>
      <c r="J118" s="7">
        <f>C118*E118</f>
        <v>14469.93</v>
      </c>
      <c r="K118" s="7">
        <f>J118</f>
        <v>14469.93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11.08</v>
      </c>
      <c r="F122" s="1">
        <v>11.08</v>
      </c>
      <c r="G122" s="7">
        <f>C122*(E122-F122)</f>
        <v>0</v>
      </c>
      <c r="H122" s="7">
        <f>C122*(E122-F122)</f>
        <v>0</v>
      </c>
      <c r="I122" s="1"/>
      <c r="J122" s="7">
        <f>C122*E122</f>
        <v>22160.853159999999</v>
      </c>
      <c r="K122" s="7">
        <f>J122</f>
        <v>22160.853159999999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37.39</v>
      </c>
      <c r="F123" s="1">
        <f>+F85</f>
        <v>38.15</v>
      </c>
      <c r="G123" s="7">
        <f>C123*(E123-F123)</f>
        <v>-294.11999999999921</v>
      </c>
      <c r="H123" s="7">
        <f>C123*(E123-F123)</f>
        <v>-294.11999999999921</v>
      </c>
      <c r="I123" s="1"/>
      <c r="J123" s="7">
        <f>C123*E123</f>
        <v>14469.93</v>
      </c>
      <c r="K123" s="7">
        <f>J123</f>
        <v>14469.93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37.39</v>
      </c>
      <c r="F126" s="1">
        <f>+F85</f>
        <v>38.15</v>
      </c>
      <c r="G126" s="7">
        <f>C126*(E126-F126)</f>
        <v>-294.11999999999921</v>
      </c>
      <c r="H126" s="7">
        <f>C126*(E126-F126)</f>
        <v>-294.11999999999921</v>
      </c>
      <c r="I126" s="1"/>
      <c r="J126" s="7">
        <f>C126*E126</f>
        <v>14469.93</v>
      </c>
      <c r="K126" s="7">
        <f>J126</f>
        <v>14469.93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33.1</v>
      </c>
      <c r="F130" s="1">
        <f>F$32</f>
        <v>33.49</v>
      </c>
      <c r="G130" s="7">
        <f>C130*(E130-F130)</f>
        <v>-112.32000000000016</v>
      </c>
      <c r="H130" s="7">
        <f>C130*(E130-F130)*0.5895</f>
        <v>-66.212640000000093</v>
      </c>
      <c r="I130" s="1"/>
      <c r="J130" s="7">
        <f>C130*E130</f>
        <v>9532.8000000000011</v>
      </c>
      <c r="K130" s="7">
        <f>J130*0.5995</f>
        <v>5714.9136000000008</v>
      </c>
      <c r="L130" s="3">
        <v>2</v>
      </c>
      <c r="M130" s="80">
        <f>SUM(K113:K130)+K139</f>
        <v>6185173.4322267212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33.1</v>
      </c>
      <c r="F133" s="1">
        <f t="shared" si="18"/>
        <v>33.49</v>
      </c>
      <c r="G133" s="7">
        <f>C133*(E133-F133)</f>
        <v>-1299.090000000002</v>
      </c>
      <c r="H133" s="7">
        <f>C133*(E133-F133)*0.5895</f>
        <v>-765.8135550000012</v>
      </c>
      <c r="I133" s="1"/>
      <c r="J133" s="7">
        <f>C133*E133</f>
        <v>110256.1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33.1</v>
      </c>
      <c r="F134" s="1">
        <f t="shared" si="18"/>
        <v>33.49</v>
      </c>
      <c r="G134" s="7">
        <f>C134*(E134-F134)</f>
        <v>-260.52000000000038</v>
      </c>
      <c r="H134" s="7">
        <f>C134*(E134-F134)*0.5895</f>
        <v>-153.57654000000022</v>
      </c>
      <c r="I134" s="1"/>
      <c r="J134" s="7">
        <f>C134*E134</f>
        <v>22110.799999999999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33.1</v>
      </c>
      <c r="F135" s="1">
        <f t="shared" si="18"/>
        <v>33.49</v>
      </c>
      <c r="G135" s="7">
        <f>C135*(E135-F135)</f>
        <v>-306.54000000000042</v>
      </c>
      <c r="H135" s="7">
        <f>C135*(E135-F135)*0.5895</f>
        <v>-180.70533000000026</v>
      </c>
      <c r="I135" s="1"/>
      <c r="J135" s="7">
        <f>C135*E135</f>
        <v>26016.600000000002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33.1</v>
      </c>
      <c r="F136" s="1">
        <f t="shared" si="18"/>
        <v>33.49</v>
      </c>
      <c r="G136" s="7">
        <f>C136*(E136-F136)</f>
        <v>-336.5700000000005</v>
      </c>
      <c r="H136" s="7">
        <f>C136*(E136-F136)*0.5895</f>
        <v>-198.40801500000032</v>
      </c>
      <c r="I136" s="1"/>
      <c r="J136" s="7">
        <f>C136*E136</f>
        <v>28565.300000000003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-3694800</v>
      </c>
      <c r="N137" s="26">
        <f>M137/M144</f>
        <v>-0.59736400934999123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702870.38293672202</v>
      </c>
      <c r="N138" s="26">
        <f>M138/M144</f>
        <v>0.11363794251500593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33.1</v>
      </c>
      <c r="F139" s="1">
        <f t="shared" si="19"/>
        <v>33.49</v>
      </c>
      <c r="G139" s="7">
        <f t="shared" ref="G139:G147" si="20">IF(E139&gt;I139,(E139-F139)*C139,0)</f>
        <v>-5959.2000000000089</v>
      </c>
      <c r="H139" s="7">
        <f t="shared" ref="H139:H147" si="21">IF(E139&gt;I139,(E139-F139)*C139*0.5895,0)</f>
        <v>-3512.9484000000052</v>
      </c>
      <c r="I139" s="1">
        <v>18.375</v>
      </c>
      <c r="J139" s="7">
        <f t="shared" ref="J139:J147" si="22">IF(C139*(E139-I139)&gt;0,C139*(E139-I139),0)</f>
        <v>224998.00000000003</v>
      </c>
      <c r="K139" s="7">
        <f>J139*0.5995</f>
        <v>134886.30100000004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33.1</v>
      </c>
      <c r="F140" s="1">
        <f t="shared" si="19"/>
        <v>33.49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6012303.0492899995</v>
      </c>
      <c r="N140" s="26">
        <f>M140/M144</f>
        <v>0.97205084306350875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33.1</v>
      </c>
      <c r="F141" s="1">
        <f t="shared" si="19"/>
        <v>33.49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33.1</v>
      </c>
      <c r="F142" s="1">
        <f t="shared" si="19"/>
        <v>33.49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-8.5688785578514504E-2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33.1</v>
      </c>
      <c r="F143" s="1">
        <f t="shared" si="19"/>
        <v>33.49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33.1</v>
      </c>
      <c r="F144" s="1">
        <f t="shared" si="19"/>
        <v>33.49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6185173.4322267203</v>
      </c>
      <c r="N144" s="26">
        <f>+M144/K150</f>
        <v>0.99999999999999989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33.1</v>
      </c>
      <c r="F145" s="1">
        <f t="shared" si="19"/>
        <v>33.49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33.1</v>
      </c>
      <c r="F146" s="1">
        <f t="shared" si="19"/>
        <v>33.49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33.1</v>
      </c>
      <c r="F147" s="1">
        <f t="shared" si="19"/>
        <v>33.49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65703.347299999994</v>
      </c>
      <c r="D150" s="13">
        <f>SUM(D130:D147)+D113</f>
        <v>22009.347300000001</v>
      </c>
      <c r="G150" s="7">
        <f>SUM(G113:G148)</f>
        <v>-895.86544699982733</v>
      </c>
      <c r="H150" s="7">
        <f>SUM(H113:H148)</f>
        <v>4500.7769080001817</v>
      </c>
      <c r="J150" s="7">
        <f>SUM(J113:J148)</f>
        <v>6963015.7355667222</v>
      </c>
      <c r="K150" s="7">
        <f>SUM(K113:K148)</f>
        <v>6185173.4322267212</v>
      </c>
      <c r="M150" s="92">
        <f>SUM(K130:K147)+M113</f>
        <v>468524.5464300001</v>
      </c>
      <c r="N150" s="94">
        <f>M150/K150</f>
        <v>7.5749621504360445E-2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416995.84019987046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432962.14025587053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110256.1</v>
      </c>
      <c r="C7" s="16">
        <f>H33</f>
        <v>66098.531950000004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224998.00000000003</v>
      </c>
      <c r="H14" s="11">
        <f>G14*0.5995</f>
        <v>134886.30100000004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9532.8000000000011</v>
      </c>
      <c r="H25" s="11">
        <f t="shared" si="0"/>
        <v>5714.9136000000008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110256.1</v>
      </c>
      <c r="H33" s="11">
        <f t="shared" si="0"/>
        <v>66098.531950000004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7381.3</v>
      </c>
      <c r="H47" s="11">
        <f t="shared" si="0"/>
        <v>4425.0893500000002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7381.3</v>
      </c>
      <c r="H48" s="11">
        <f t="shared" si="0"/>
        <v>4425.0893500000002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7348.2000000000007</v>
      </c>
      <c r="H49" s="11">
        <f t="shared" si="0"/>
        <v>4405.2459000000008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8672.2000000000007</v>
      </c>
      <c r="H58" s="11">
        <f t="shared" si="0"/>
        <v>5198.9839000000011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8672.2000000000007</v>
      </c>
      <c r="H59" s="11">
        <f t="shared" si="0"/>
        <v>5198.9839000000011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8672.2000000000007</v>
      </c>
      <c r="H60" s="11">
        <f t="shared" si="0"/>
        <v>5198.9839000000011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9532.8000000000011</v>
      </c>
      <c r="H69" s="11">
        <f t="shared" si="0"/>
        <v>5714.9136000000008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9532.8000000000011</v>
      </c>
      <c r="H70" s="11">
        <f t="shared" si="0"/>
        <v>5714.9136000000008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9499.7000000000007</v>
      </c>
      <c r="H71" s="11">
        <f t="shared" si="0"/>
        <v>5695.0701500000005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421479.60000000003</v>
      </c>
      <c r="H76" s="15">
        <f>SUM(H14:H74)</f>
        <v>252677.02020000003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2001-10-02T22:06:54Z</cp:lastPrinted>
  <dcterms:created xsi:type="dcterms:W3CDTF">1998-07-16T04:01:00Z</dcterms:created>
  <dcterms:modified xsi:type="dcterms:W3CDTF">2023-09-20T00:34:43Z</dcterms:modified>
</cp:coreProperties>
</file>