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FBBE62-71DE-4D67-A7BA-F37BF303F91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<sst xmlns="http://schemas.openxmlformats.org/spreadsheetml/2006/main" count="927" uniqueCount="173">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</sst>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78" activePane="bottomRight" state="frozen"/>
      <selection pane="topRight" activeCell="C1" sqref="C1"/>
      <selection pane="bottomLeft" activeCell="A4" sqref="A4"/>
      <selection pane="bottomRight" activeCell="C108" sqref="C10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37194</v>
      </c>
      <c r="F3" s="12">
        <v>37193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2553062-16070-3900+74650</f>
        <v>2607742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2607742</v>
      </c>
      <c r="K5" s="7">
        <f>J5</f>
        <v>2607742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79.8</v>
      </c>
      <c r="F9" s="1">
        <v>79.8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92.05</v>
      </c>
      <c r="F10" s="1">
        <v>92.05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107.45</v>
      </c>
      <c r="F11" s="1">
        <v>107.45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34.04</v>
      </c>
      <c r="F12" s="1">
        <v>34.04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2622032</v>
      </c>
      <c r="N17" s="80">
        <v>2622032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13.41</v>
      </c>
      <c r="F23" s="1">
        <v>13.41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12069</v>
      </c>
      <c r="K23" s="7">
        <f t="shared" ref="K23:K34" si="4">J23</f>
        <v>12069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17.510000000000002</v>
      </c>
      <c r="F24" s="1">
        <v>17.510000000000002</v>
      </c>
      <c r="G24" s="7">
        <f t="shared" si="1"/>
        <v>0</v>
      </c>
      <c r="H24" s="7">
        <f t="shared" si="2"/>
        <v>0</v>
      </c>
      <c r="I24" s="1"/>
      <c r="J24" s="7">
        <f t="shared" si="3"/>
        <v>1751.0000000000002</v>
      </c>
      <c r="K24" s="7">
        <f t="shared" si="4"/>
        <v>1751.0000000000002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46.1</v>
      </c>
      <c r="F25" s="1">
        <v>46.1</v>
      </c>
      <c r="G25" s="7">
        <f t="shared" si="1"/>
        <v>0</v>
      </c>
      <c r="H25" s="7">
        <f t="shared" si="2"/>
        <v>0</v>
      </c>
      <c r="I25" s="1"/>
      <c r="J25" s="7">
        <f t="shared" si="3"/>
        <v>3826.3</v>
      </c>
      <c r="K25" s="7">
        <f t="shared" si="4"/>
        <v>3826.3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9.66</v>
      </c>
      <c r="F26" s="1">
        <v>9.66</v>
      </c>
      <c r="G26" s="7">
        <f t="shared" si="1"/>
        <v>0</v>
      </c>
      <c r="H26" s="7">
        <f t="shared" si="2"/>
        <v>0</v>
      </c>
      <c r="I26" s="1"/>
      <c r="J26" s="7">
        <f t="shared" si="3"/>
        <v>1632.54</v>
      </c>
      <c r="K26" s="7">
        <f t="shared" si="4"/>
        <v>1632.54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13.81</v>
      </c>
      <c r="F31" s="16">
        <v>13.81</v>
      </c>
      <c r="G31" s="7">
        <f>C31*(E31-F31)</f>
        <v>0</v>
      </c>
      <c r="H31" s="7">
        <f>C31*(E31-F31)</f>
        <v>0</v>
      </c>
      <c r="I31" s="3"/>
      <c r="J31" s="7">
        <f>C31*E31</f>
        <v>3698.0238470000004</v>
      </c>
      <c r="K31" s="7">
        <f t="shared" si="4"/>
        <v>3698.0238470000004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13.81</v>
      </c>
      <c r="F37" s="1">
        <f>F$31</f>
        <v>13.81</v>
      </c>
      <c r="G37" s="7">
        <f>C37*(E37-F37)</f>
        <v>0</v>
      </c>
      <c r="H37" s="7">
        <f>C37*(E37-F37)</f>
        <v>0</v>
      </c>
      <c r="I37" s="1"/>
      <c r="J37" s="7">
        <f>C37*E37</f>
        <v>1336.7113300000001</v>
      </c>
      <c r="K37" s="7">
        <f>J37</f>
        <v>1336.7113300000001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13.81</v>
      </c>
      <c r="F47" s="1">
        <f t="shared" si="5"/>
        <v>13.81</v>
      </c>
      <c r="G47" s="7">
        <f>C47*(E47-F47)</f>
        <v>0</v>
      </c>
      <c r="H47" s="7">
        <f>C47*(E47-F47)</f>
        <v>0</v>
      </c>
      <c r="I47" s="1"/>
      <c r="J47" s="7">
        <f>C47*E47</f>
        <v>18057.765422</v>
      </c>
      <c r="K47" s="7">
        <f>J47</f>
        <v>18057.765422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13.81</v>
      </c>
      <c r="F48" s="1">
        <f t="shared" si="5"/>
        <v>13.81</v>
      </c>
      <c r="G48" s="7">
        <f>C48*(E48-F48)</f>
        <v>0</v>
      </c>
      <c r="H48" s="7">
        <f>C48*(E48-F48)</f>
        <v>0</v>
      </c>
      <c r="I48" s="1"/>
      <c r="J48" s="7">
        <f>C48*E48</f>
        <v>2458.6412540000001</v>
      </c>
      <c r="K48" s="7">
        <f>J48</f>
        <v>2458.6412540000001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13.81</v>
      </c>
      <c r="F49" s="1">
        <f t="shared" si="5"/>
        <v>13.81</v>
      </c>
      <c r="G49" s="7">
        <f>C49*(E49-F49)</f>
        <v>0</v>
      </c>
      <c r="H49" s="7">
        <f>C49*(E49-F49)</f>
        <v>0</v>
      </c>
      <c r="I49" s="1"/>
      <c r="J49" s="7">
        <f>C49*E49</f>
        <v>5563.415121</v>
      </c>
      <c r="K49" s="7">
        <f>J49</f>
        <v>5563.415121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13.81</v>
      </c>
      <c r="F52" s="1">
        <f t="shared" si="6"/>
        <v>13.81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13.81</v>
      </c>
      <c r="F53" s="1">
        <f t="shared" si="6"/>
        <v>13.81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13.81</v>
      </c>
      <c r="F54" s="1">
        <f t="shared" si="6"/>
        <v>13.81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13.81</v>
      </c>
      <c r="F55" s="1">
        <f t="shared" si="6"/>
        <v>13.81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13.81</v>
      </c>
      <c r="F56" s="1">
        <f t="shared" si="6"/>
        <v>13.81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13.81</v>
      </c>
      <c r="F57" s="1">
        <f t="shared" si="6"/>
        <v>13.81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13.81</v>
      </c>
      <c r="F58" s="1">
        <f t="shared" si="6"/>
        <v>13.81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13.81</v>
      </c>
      <c r="F61" s="1">
        <f>F$31</f>
        <v>13.81</v>
      </c>
      <c r="G61" s="7">
        <f>C61*(E61-F61)</f>
        <v>0</v>
      </c>
      <c r="H61" s="7">
        <f>C61*(E61-F61)*0.5895</f>
        <v>0</v>
      </c>
      <c r="I61" s="1"/>
      <c r="J61" s="7">
        <f>C61*E61</f>
        <v>31997.77</v>
      </c>
      <c r="K61" s="7">
        <f>J61*0.614</f>
        <v>19646.63078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13.81</v>
      </c>
      <c r="F64" s="1">
        <f>F$31</f>
        <v>13.81</v>
      </c>
      <c r="G64" s="7">
        <f>C64*(E64-F64)</f>
        <v>0</v>
      </c>
      <c r="H64" s="7">
        <f>C64*(E64-F64)*0.5895</f>
        <v>0</v>
      </c>
      <c r="I64" s="1"/>
      <c r="J64" s="7">
        <f>C64*E64</f>
        <v>26570.440000000002</v>
      </c>
      <c r="K64" s="7">
        <f>J64*0.614</f>
        <v>16314.250160000001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3003047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3003047</v>
      </c>
      <c r="K67" s="7">
        <f t="shared" ref="K67:K82" si="12">J67</f>
        <v>3003047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0.4</v>
      </c>
      <c r="F68" s="1">
        <v>0.4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2000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2625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0.25</v>
      </c>
      <c r="F73" s="1">
        <v>0.25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625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0.2</v>
      </c>
      <c r="F74" s="1">
        <v>0.2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1000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</v>
      </c>
      <c r="F75" s="1">
        <v>0.2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3000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0.17499999999999999</v>
      </c>
      <c r="F76" s="1">
        <v>0.17499999999999999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2625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0.15</v>
      </c>
      <c r="F78" s="1">
        <v>0.15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24250</v>
      </c>
      <c r="N82" s="80">
        <v>1625</v>
      </c>
      <c r="O82" s="80">
        <v>3003047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3003047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37.43</v>
      </c>
      <c r="F84" s="16">
        <v>37.43</v>
      </c>
      <c r="G84" s="7">
        <f>C84*(E84-F84)</f>
        <v>0</v>
      </c>
      <c r="H84" s="7">
        <f>C84*(E84-F84)</f>
        <v>0</v>
      </c>
      <c r="I84" s="1"/>
      <c r="J84" s="7">
        <f>C84*E84</f>
        <v>14485.41</v>
      </c>
      <c r="K84" s="7">
        <f>J84</f>
        <v>14485.41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47.08</v>
      </c>
      <c r="F88" s="1">
        <v>47.08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11019.733119999999</v>
      </c>
      <c r="K88" s="7">
        <f>J88</f>
        <v>11019.733119999999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8.24</v>
      </c>
      <c r="F89" s="1">
        <v>8.24</v>
      </c>
      <c r="G89" s="7">
        <f t="shared" si="16"/>
        <v>0</v>
      </c>
      <c r="H89" s="7">
        <f t="shared" si="17"/>
        <v>0</v>
      </c>
      <c r="I89" s="1"/>
      <c r="J89" s="7">
        <f t="shared" si="18"/>
        <v>6197.5347200000006</v>
      </c>
      <c r="K89" s="7">
        <f t="shared" ref="K89:K105" si="19">J89</f>
        <v>6197.5347200000006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19.420000000000002</v>
      </c>
      <c r="F90" s="1">
        <v>19.420000000000002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51944.53832</v>
      </c>
      <c r="K90" s="7">
        <f t="shared" si="19"/>
        <v>51944.53832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7.77</v>
      </c>
      <c r="F91" s="1">
        <v>7.77</v>
      </c>
      <c r="G91" s="7">
        <f t="shared" si="16"/>
        <v>0</v>
      </c>
      <c r="H91" s="7">
        <f t="shared" si="17"/>
        <v>0</v>
      </c>
      <c r="I91" s="1"/>
      <c r="J91" s="7">
        <f t="shared" si="18"/>
        <v>9637.1776200000004</v>
      </c>
      <c r="K91" s="7">
        <f t="shared" si="19"/>
        <v>9637.1776200000004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35.47</v>
      </c>
      <c r="F92" s="1">
        <v>35.47</v>
      </c>
      <c r="G92" s="7">
        <f t="shared" si="16"/>
        <v>0</v>
      </c>
      <c r="H92" s="7">
        <f t="shared" si="17"/>
        <v>0</v>
      </c>
      <c r="I92" s="1"/>
      <c r="J92" s="7">
        <f t="shared" si="18"/>
        <v>9259.2306799999988</v>
      </c>
      <c r="K92" s="7">
        <f t="shared" si="19"/>
        <v>9259.2306799999988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25.66</v>
      </c>
      <c r="F93" s="1">
        <v>25.66</v>
      </c>
      <c r="G93" s="7">
        <f t="shared" si="16"/>
        <v>0</v>
      </c>
      <c r="H93" s="7">
        <f t="shared" si="17"/>
        <v>0</v>
      </c>
      <c r="I93" s="1"/>
      <c r="J93" s="7">
        <f t="shared" si="18"/>
        <v>9712.9771600000004</v>
      </c>
      <c r="K93" s="7">
        <f t="shared" si="19"/>
        <v>9712.9771600000004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-3792000</v>
      </c>
      <c r="N102" s="26">
        <f>M102/M109</f>
        <v>-0.62348604176928213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216665.75196072203</v>
      </c>
      <c r="N103" s="26">
        <f>M103/M109</f>
        <v>3.5624491581475647E-2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6450266.7147860005</v>
      </c>
      <c r="N105" s="26">
        <f>M105/M109</f>
        <v>1.0605620417610957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-9.6186533342571212E-2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6081932.4667467223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0</v>
      </c>
      <c r="H112" s="7">
        <f>SUM(H5:H110)</f>
        <v>0</v>
      </c>
      <c r="J112" s="7">
        <f>SUM(J5:J110)</f>
        <v>6486253.6784407226</v>
      </c>
      <c r="K112" s="7">
        <f>SUM(K5:K110)</f>
        <v>6081932.4667467223</v>
      </c>
      <c r="M112" s="92">
        <f>SUM(K47:K64)+K31+K37</f>
        <v>67075.437914000009</v>
      </c>
      <c r="N112" s="94">
        <f>M112/K112</f>
        <v>1.1028639051935943E-2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18.079999999999998</v>
      </c>
      <c r="F116" s="1">
        <v>18.079999999999998</v>
      </c>
      <c r="G116" s="7">
        <f>C116*(E116-F116)</f>
        <v>0</v>
      </c>
      <c r="H116" s="7">
        <f>C116*(E116-F116)</f>
        <v>0</v>
      </c>
      <c r="I116" s="1"/>
      <c r="J116" s="7">
        <f>C116*E116</f>
        <v>22212.762559999999</v>
      </c>
      <c r="K116" s="7">
        <f>J116</f>
        <v>22212.762559999999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37.43</v>
      </c>
      <c r="F117" s="1">
        <f>+F84</f>
        <v>37.43</v>
      </c>
      <c r="G117" s="7">
        <f>C117*(E117-F117)</f>
        <v>0</v>
      </c>
      <c r="H117" s="7">
        <f>C117*(E117-F117)</f>
        <v>0</v>
      </c>
      <c r="I117" s="1"/>
      <c r="J117" s="7">
        <f>C117*E117</f>
        <v>14485.41</v>
      </c>
      <c r="K117" s="7">
        <f>J117</f>
        <v>14485.41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</v>
      </c>
      <c r="F121" s="1">
        <v>10.8</v>
      </c>
      <c r="G121" s="7">
        <f>C121*(E121-F121)</f>
        <v>0</v>
      </c>
      <c r="H121" s="7">
        <f>C121*(E121-F121)</f>
        <v>0</v>
      </c>
      <c r="I121" s="1"/>
      <c r="J121" s="7">
        <f>C121*E121</f>
        <v>21744.504000000001</v>
      </c>
      <c r="K121" s="7">
        <f>J121</f>
        <v>21744.504000000001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37.43</v>
      </c>
      <c r="F122" s="1">
        <f>+F84</f>
        <v>37.43</v>
      </c>
      <c r="G122" s="7">
        <f>C122*(E122-F122)</f>
        <v>0</v>
      </c>
      <c r="H122" s="7">
        <f>C122*(E122-F122)</f>
        <v>0</v>
      </c>
      <c r="I122" s="1"/>
      <c r="J122" s="7">
        <f>C122*E122</f>
        <v>14485.41</v>
      </c>
      <c r="K122" s="7">
        <f>J122</f>
        <v>14485.41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37.43</v>
      </c>
      <c r="F125" s="1">
        <f>+F84</f>
        <v>37.43</v>
      </c>
      <c r="G125" s="7">
        <f>C125*(E125-F125)</f>
        <v>0</v>
      </c>
      <c r="H125" s="7">
        <f>C125*(E125-F125)</f>
        <v>0</v>
      </c>
      <c r="I125" s="1"/>
      <c r="J125" s="7">
        <f>C125*E125</f>
        <v>14485.41</v>
      </c>
      <c r="K125" s="7">
        <f>J125</f>
        <v>14485.41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13.81</v>
      </c>
      <c r="F129" s="1">
        <f>F$31</f>
        <v>13.81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3977.28</v>
      </c>
      <c r="K129" s="7">
        <f>J129*0.5995</f>
        <v>2384.3793600000004</v>
      </c>
      <c r="L129" s="3">
        <v>2</v>
      </c>
      <c r="M129" s="80">
        <f>SUM(K112:K129)+K138</f>
        <v>6172205.7826667232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13.81</v>
      </c>
      <c r="F132" s="1">
        <f t="shared" si="20"/>
        <v>13.81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13.81</v>
      </c>
      <c r="F133" s="1">
        <f t="shared" si="20"/>
        <v>13.81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13.81</v>
      </c>
      <c r="F134" s="1">
        <f t="shared" si="20"/>
        <v>13.81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13.81</v>
      </c>
      <c r="F135" s="1">
        <f t="shared" si="20"/>
        <v>13.81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-3792000</v>
      </c>
      <c r="N136" s="26">
        <f>M136/M143</f>
        <v>-0.61436707289458736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306463.62788072205</v>
      </c>
      <c r="N137" s="26">
        <f>M137/M143</f>
        <v>4.9652205171343687E-2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13.81</v>
      </c>
      <c r="F138" s="1">
        <f t="shared" si="21"/>
        <v>13.81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13.81</v>
      </c>
      <c r="F139" s="1">
        <f t="shared" si="21"/>
        <v>13.81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6450742.154786001</v>
      </c>
      <c r="N139" s="26">
        <f>M139/M143</f>
        <v>1.0451275252198309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13.81</v>
      </c>
      <c r="F140" s="1">
        <f t="shared" si="21"/>
        <v>13.81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13.81</v>
      </c>
      <c r="F141" s="1">
        <f t="shared" si="21"/>
        <v>13.81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-585000</v>
      </c>
      <c r="N141" s="26">
        <f>+M141/M143</f>
        <v>-9.4779730391174474E-2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13.81</v>
      </c>
      <c r="F142" s="1">
        <f t="shared" si="21"/>
        <v>13.81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13.81</v>
      </c>
      <c r="F143" s="1">
        <f t="shared" si="21"/>
        <v>13.81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6172205.7826667223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13.81</v>
      </c>
      <c r="F144" s="1">
        <f t="shared" si="21"/>
        <v>13.81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13.81</v>
      </c>
      <c r="F145" s="1">
        <f t="shared" si="21"/>
        <v>13.81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13.81</v>
      </c>
      <c r="F146" s="1">
        <f t="shared" si="21"/>
        <v>13.81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0</v>
      </c>
      <c r="H149" s="7">
        <f>SUM(H112:H147)</f>
        <v>0</v>
      </c>
      <c r="J149" s="7">
        <f>SUM(J112:J147)</f>
        <v>6578119.8950007241</v>
      </c>
      <c r="K149" s="7">
        <f>SUM(K112:K147)</f>
        <v>6172205.7826667232</v>
      </c>
      <c r="M149" s="92">
        <f>SUM(K129:K146)+M112</f>
        <v>69459.817274000015</v>
      </c>
      <c r="N149" s="94">
        <f>M149/K149</f>
        <v>1.1253645733760623E-2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321126.03424422693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325892.46532480296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46001.11</v>
      </c>
      <c r="C7" s="16">
        <f>H33</f>
        <v>27577.665445000002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-69753.2</v>
      </c>
      <c r="H14" s="11">
        <f>G14*0.5995</f>
        <v>-41817.043400000002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3977.28</v>
      </c>
      <c r="H25" s="11">
        <f t="shared" si="0"/>
        <v>2384.3793600000004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46001.11</v>
      </c>
      <c r="H33" s="11">
        <f t="shared" si="0"/>
        <v>27577.665445000002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3079.63</v>
      </c>
      <c r="H47" s="11">
        <f t="shared" si="0"/>
        <v>1846.2381850000002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3079.63</v>
      </c>
      <c r="H48" s="11">
        <f t="shared" si="0"/>
        <v>1846.2381850000002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3065.82</v>
      </c>
      <c r="H49" s="11">
        <f t="shared" si="0"/>
        <v>1837.9590900000003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3618.2200000000003</v>
      </c>
      <c r="H58" s="11">
        <f t="shared" si="0"/>
        <v>2169.1228900000001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3618.2200000000003</v>
      </c>
      <c r="H59" s="11">
        <f t="shared" si="0"/>
        <v>2169.1228900000001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3618.2200000000003</v>
      </c>
      <c r="H60" s="11">
        <f t="shared" si="0"/>
        <v>2169.1228900000001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3977.28</v>
      </c>
      <c r="H69" s="11">
        <f t="shared" si="0"/>
        <v>2384.3793600000004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3977.28</v>
      </c>
      <c r="H70" s="11">
        <f t="shared" si="0"/>
        <v>2384.3793600000004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3963.4700000000003</v>
      </c>
      <c r="H71" s="11">
        <f t="shared" si="0"/>
        <v>2376.1002650000005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12222.960000000006</v>
      </c>
      <c r="H76" s="15">
        <f>SUM(H14:H74)</f>
        <v>7327.6645200000021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2023-09-20T00:37:28Z</dcterms:modified>
</cp:coreProperties>
</file>