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DC06D1-C6BA-418B-8506-38A1B56D56A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<sst xmlns="http://schemas.openxmlformats.org/spreadsheetml/2006/main" count="927" uniqueCount="173">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</sst>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37195</v>
      </c>
      <c r="F3" s="12">
        <v>37194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2605432+42760+827+576</f>
        <v>2649595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2649595</v>
      </c>
      <c r="K5" s="7">
        <f>J5</f>
        <v>2649595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14.02</v>
      </c>
      <c r="F6" s="1">
        <v>14.05</v>
      </c>
      <c r="G6" s="7">
        <f>C6*(E6-F6)</f>
        <v>-30.000000000001137</v>
      </c>
      <c r="H6" s="7">
        <f>C6*(E6-F6)</f>
        <v>-30.000000000001137</v>
      </c>
      <c r="J6" s="7">
        <f>C6*E6</f>
        <v>14020</v>
      </c>
      <c r="K6" s="7">
        <f>J6</f>
        <v>14020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80.959999999999994</v>
      </c>
      <c r="F9" s="1">
        <v>79.03</v>
      </c>
      <c r="G9" s="7">
        <f>C9*(E9-F9)</f>
        <v>-67549.999999999738</v>
      </c>
      <c r="H9" s="7">
        <f>C9*(E9-F9)</f>
        <v>-67549.999999999738</v>
      </c>
      <c r="J9" s="7">
        <f>G9</f>
        <v>-67549.999999999738</v>
      </c>
      <c r="K9" s="7">
        <f t="shared" ref="K9:K15" si="0">J9</f>
        <v>-67549.999999999738</v>
      </c>
      <c r="L9" s="3">
        <v>1</v>
      </c>
    </row>
    <row r="10" spans="1:15" x14ac:dyDescent="0.2">
      <c r="A10" s="30"/>
      <c r="B10" s="62" t="s">
        <v>168</v>
      </c>
      <c r="C10" s="13">
        <v>-3000</v>
      </c>
      <c r="D10" s="13" t="s">
        <v>52</v>
      </c>
      <c r="E10" s="1">
        <v>90.68</v>
      </c>
      <c r="F10" s="1">
        <v>91.15</v>
      </c>
      <c r="G10" s="7">
        <f>C10*(E10-F10)</f>
        <v>1409.9999999999966</v>
      </c>
      <c r="H10" s="7">
        <f>C10*(E10-F10)</f>
        <v>1409.9999999999966</v>
      </c>
      <c r="J10" s="7">
        <f>G10</f>
        <v>1409.9999999999966</v>
      </c>
      <c r="K10" s="7">
        <f t="shared" si="0"/>
        <v>1409.9999999999966</v>
      </c>
      <c r="L10" s="3">
        <v>1</v>
      </c>
    </row>
    <row r="11" spans="1:15" x14ac:dyDescent="0.2">
      <c r="A11" s="30"/>
      <c r="B11" s="62" t="s">
        <v>169</v>
      </c>
      <c r="C11" s="13">
        <v>-7000</v>
      </c>
      <c r="D11" s="13" t="s">
        <v>52</v>
      </c>
      <c r="E11" s="1">
        <v>105.88</v>
      </c>
      <c r="F11" s="1">
        <v>106.16</v>
      </c>
      <c r="G11" s="7">
        <f>C11*(E11-F11)</f>
        <v>1960.000000000008</v>
      </c>
      <c r="H11" s="7">
        <f>C11*(E11-F11)</f>
        <v>1960.000000000008</v>
      </c>
      <c r="J11" s="7">
        <f>G11</f>
        <v>1960.000000000008</v>
      </c>
      <c r="K11" s="7">
        <f t="shared" si="0"/>
        <v>1960.000000000008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33.9</v>
      </c>
      <c r="F12" s="1">
        <v>33.380000000000003</v>
      </c>
      <c r="G12" s="7">
        <f>C12*(E12-F12)</f>
        <v>-2599.99999999998</v>
      </c>
      <c r="H12" s="7">
        <f>C12*(E12-F12)</f>
        <v>-2599.99999999998</v>
      </c>
      <c r="J12" s="7">
        <f>G12</f>
        <v>-2599.99999999998</v>
      </c>
      <c r="K12" s="7">
        <f t="shared" si="0"/>
        <v>-2599.99999999998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0.15</v>
      </c>
      <c r="G15" s="7">
        <f>(E15-F15)*C15</f>
        <v>-950.00000000000034</v>
      </c>
      <c r="H15" s="7">
        <f>C15*(E15-F15)</f>
        <v>-950.00000000000034</v>
      </c>
      <c r="J15" s="7">
        <f>G15</f>
        <v>-950.00000000000034</v>
      </c>
      <c r="K15" s="7">
        <f t="shared" si="0"/>
        <v>-950.00000000000034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2595885.0000000005</v>
      </c>
      <c r="N17" s="80">
        <v>2595885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13.55</v>
      </c>
      <c r="F23" s="1">
        <v>13.5</v>
      </c>
      <c r="G23" s="7">
        <f t="shared" ref="G23:G28" si="1">C23*(E23-F23)</f>
        <v>45.000000000000639</v>
      </c>
      <c r="H23" s="7">
        <f t="shared" ref="H23:H28" si="2">C23*(E23-F23)</f>
        <v>45.000000000000639</v>
      </c>
      <c r="I23" s="1"/>
      <c r="J23" s="7">
        <f t="shared" ref="J23:J28" si="3">C23*E23</f>
        <v>12195</v>
      </c>
      <c r="K23" s="7">
        <f t="shared" ref="K23:K34" si="4">J23</f>
        <v>12195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17.2</v>
      </c>
      <c r="F24" s="1">
        <v>17.510000000000002</v>
      </c>
      <c r="G24" s="7">
        <f t="shared" si="1"/>
        <v>-31.000000000000227</v>
      </c>
      <c r="H24" s="7">
        <f t="shared" si="2"/>
        <v>-31.000000000000227</v>
      </c>
      <c r="I24" s="1"/>
      <c r="J24" s="7">
        <f t="shared" si="3"/>
        <v>1720</v>
      </c>
      <c r="K24" s="7">
        <f t="shared" si="4"/>
        <v>1720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45.75</v>
      </c>
      <c r="F25" s="1">
        <v>45.08</v>
      </c>
      <c r="G25" s="7">
        <f t="shared" si="1"/>
        <v>55.610000000000142</v>
      </c>
      <c r="H25" s="7">
        <f t="shared" si="2"/>
        <v>55.610000000000142</v>
      </c>
      <c r="I25" s="1"/>
      <c r="J25" s="7">
        <f t="shared" si="3"/>
        <v>3797.25</v>
      </c>
      <c r="K25" s="7">
        <f t="shared" si="4"/>
        <v>3797.25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9.5</v>
      </c>
      <c r="F26" s="1">
        <v>9.24</v>
      </c>
      <c r="G26" s="7">
        <f t="shared" si="1"/>
        <v>43.939999999999962</v>
      </c>
      <c r="H26" s="7">
        <f t="shared" si="2"/>
        <v>43.939999999999962</v>
      </c>
      <c r="I26" s="1"/>
      <c r="J26" s="7">
        <f t="shared" si="3"/>
        <v>1605.5</v>
      </c>
      <c r="K26" s="7">
        <f t="shared" si="4"/>
        <v>1605.5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269.32170000000002</v>
      </c>
      <c r="D31" s="13">
        <f>C31*1</f>
        <v>269.32170000000002</v>
      </c>
      <c r="E31" s="16">
        <v>13.95</v>
      </c>
      <c r="F31" s="16">
        <v>11.16</v>
      </c>
      <c r="G31" s="7">
        <f>C31*(E31-F31)</f>
        <v>751.40754299999981</v>
      </c>
      <c r="H31" s="7">
        <f>C31*(E31-F31)</f>
        <v>751.40754299999981</v>
      </c>
      <c r="I31" s="3"/>
      <c r="J31" s="7">
        <f>C31*E31</f>
        <v>3757.0377149999999</v>
      </c>
      <c r="K31" s="7">
        <f t="shared" si="4"/>
        <v>3757.0377149999999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134155.95000000001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134155.95000000001</v>
      </c>
      <c r="K32" s="7">
        <f>J32</f>
        <v>134155.95000000001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13.95</v>
      </c>
      <c r="F37" s="1">
        <f>F$31</f>
        <v>11.16</v>
      </c>
      <c r="G37" s="7">
        <f>C37*(E37-F37)</f>
        <v>270.05246999999991</v>
      </c>
      <c r="H37" s="7">
        <f>C37*(E37-F37)</f>
        <v>270.05246999999991</v>
      </c>
      <c r="I37" s="1"/>
      <c r="J37" s="7">
        <f>C37*E37</f>
        <v>1350.26235</v>
      </c>
      <c r="K37" s="7">
        <f>J37</f>
        <v>1350.26235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13.95</v>
      </c>
      <c r="F47" s="1">
        <f t="shared" si="5"/>
        <v>11.16</v>
      </c>
      <c r="G47" s="7">
        <f>C47*(E47-F47)</f>
        <v>3648.1654979999989</v>
      </c>
      <c r="H47" s="7">
        <f>C47*(E47-F47)</f>
        <v>3648.1654979999989</v>
      </c>
      <c r="I47" s="1"/>
      <c r="J47" s="7">
        <f>C47*E47</f>
        <v>18240.82749</v>
      </c>
      <c r="K47" s="7">
        <f>J47</f>
        <v>18240.82749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13.95</v>
      </c>
      <c r="F48" s="1">
        <f t="shared" si="5"/>
        <v>11.16</v>
      </c>
      <c r="G48" s="7">
        <f>C48*(E48-F48)</f>
        <v>496.71318599999984</v>
      </c>
      <c r="H48" s="7">
        <f>C48*(E48-F48)</f>
        <v>496.71318599999984</v>
      </c>
      <c r="I48" s="1"/>
      <c r="J48" s="7">
        <f>C48*E48</f>
        <v>2483.5659299999998</v>
      </c>
      <c r="K48" s="7">
        <f>J48</f>
        <v>2483.5659299999998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13.95</v>
      </c>
      <c r="F49" s="1">
        <f t="shared" si="5"/>
        <v>11.16</v>
      </c>
      <c r="G49" s="7">
        <f>C49*(E49-F49)</f>
        <v>1123.9629389999998</v>
      </c>
      <c r="H49" s="7">
        <f>C49*(E49-F49)</f>
        <v>1123.9629389999998</v>
      </c>
      <c r="I49" s="1"/>
      <c r="J49" s="7">
        <f>C49*E49</f>
        <v>5619.814695</v>
      </c>
      <c r="K49" s="7">
        <f>J49</f>
        <v>5619.814695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13.95</v>
      </c>
      <c r="F52" s="1">
        <f t="shared" si="6"/>
        <v>11.16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13.95</v>
      </c>
      <c r="F53" s="1">
        <f t="shared" si="6"/>
        <v>11.16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13.95</v>
      </c>
      <c r="F54" s="1">
        <f t="shared" si="6"/>
        <v>11.16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13.95</v>
      </c>
      <c r="F55" s="1">
        <f t="shared" si="6"/>
        <v>11.16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13.95</v>
      </c>
      <c r="F56" s="1">
        <f t="shared" si="6"/>
        <v>11.16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13.95</v>
      </c>
      <c r="F57" s="1">
        <f t="shared" si="6"/>
        <v>11.16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13.95</v>
      </c>
      <c r="F58" s="1">
        <f t="shared" si="6"/>
        <v>11.16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13.95</v>
      </c>
      <c r="F61" s="1">
        <f>F$31</f>
        <v>11.16</v>
      </c>
      <c r="G61" s="7">
        <f>C61*(E61-F61)</f>
        <v>6464.4299999999985</v>
      </c>
      <c r="H61" s="7">
        <f>C61*(E61-F61)*0.5895</f>
        <v>3810.7814849999991</v>
      </c>
      <c r="I61" s="1"/>
      <c r="J61" s="7">
        <f>C61*E61</f>
        <v>32322.149999999998</v>
      </c>
      <c r="K61" s="7">
        <f>J61*0.614</f>
        <v>19845.800099999997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13.95</v>
      </c>
      <c r="F64" s="1">
        <f>F$31</f>
        <v>11.16</v>
      </c>
      <c r="G64" s="7">
        <f>C64*(E64-F64)</f>
        <v>5367.9599999999982</v>
      </c>
      <c r="H64" s="7">
        <f>C64*(E64-F64)*0.5895</f>
        <v>3164.4124199999992</v>
      </c>
      <c r="I64" s="1"/>
      <c r="J64" s="7">
        <f>C64*E64</f>
        <v>26839.8</v>
      </c>
      <c r="K64" s="7">
        <f>J64*0.614</f>
        <v>16479.637200000001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3003342.79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3003342.79</v>
      </c>
      <c r="K67" s="7">
        <f t="shared" ref="K67:K82" si="12">J67</f>
        <v>3003342.79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0.65</v>
      </c>
      <c r="F68" s="1">
        <v>0.27500000000000002</v>
      </c>
      <c r="G68" s="7">
        <f>(E68-F68)*C68</f>
        <v>-1875</v>
      </c>
      <c r="H68" s="7">
        <f>C68*(E68-F68)</f>
        <v>-1875</v>
      </c>
      <c r="J68" s="7">
        <f>G68</f>
        <v>-1875</v>
      </c>
      <c r="K68" s="7">
        <f>J68</f>
        <v>-1875</v>
      </c>
      <c r="L68" s="3">
        <v>1</v>
      </c>
      <c r="M68" s="80">
        <f>C68*E68*-1</f>
        <v>3250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0.15</v>
      </c>
      <c r="F69" s="1">
        <v>0.15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2250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0.4</v>
      </c>
      <c r="F73" s="1">
        <v>0.25</v>
      </c>
      <c r="G73" s="7">
        <f>(E73-F73)*C73</f>
        <v>-375.00000000000006</v>
      </c>
      <c r="H73" s="7">
        <f>C73*(E73-F73)</f>
        <v>-375.00000000000006</v>
      </c>
      <c r="J73" s="7">
        <f>G73</f>
        <v>-375.00000000000006</v>
      </c>
      <c r="K73" s="7">
        <f>J73</f>
        <v>-375.00000000000006</v>
      </c>
      <c r="L73" s="3">
        <v>1</v>
      </c>
      <c r="M73" s="80">
        <f>C73*E73*-1</f>
        <v>1000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0.2</v>
      </c>
      <c r="G74" s="7">
        <f>(E74-F74)*C74</f>
        <v>-499.99999999999989</v>
      </c>
      <c r="H74" s="7">
        <f>C74*(E74-F74)</f>
        <v>-499.99999999999989</v>
      </c>
      <c r="J74" s="7">
        <f>G74</f>
        <v>-499.99999999999989</v>
      </c>
      <c r="K74" s="7">
        <f t="shared" si="12"/>
        <v>-499.99999999999989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0.15</v>
      </c>
      <c r="F75" s="1">
        <v>0.25</v>
      </c>
      <c r="G75" s="7">
        <f t="shared" si="13"/>
        <v>1500</v>
      </c>
      <c r="H75" s="7">
        <f t="shared" si="11"/>
        <v>1500</v>
      </c>
      <c r="J75" s="7">
        <f t="shared" si="14"/>
        <v>1500</v>
      </c>
      <c r="K75" s="7">
        <f t="shared" si="12"/>
        <v>1500</v>
      </c>
      <c r="L75" s="3">
        <v>1</v>
      </c>
      <c r="M75" s="80">
        <f t="shared" si="15"/>
        <v>2250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0.17499999999999999</v>
      </c>
      <c r="G76" s="7">
        <f>(E76-F76)*C76</f>
        <v>-1125.0000000000002</v>
      </c>
      <c r="H76" s="7">
        <f>C76*(E76-F76)</f>
        <v>-1125.0000000000002</v>
      </c>
      <c r="J76" s="7">
        <f>G76</f>
        <v>-1125.0000000000002</v>
      </c>
      <c r="K76" s="7">
        <f t="shared" si="12"/>
        <v>-1125.0000000000002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0.17499999999999999</v>
      </c>
      <c r="F78" s="1">
        <v>0.17499999999999999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1750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26375</v>
      </c>
      <c r="N82" s="80">
        <v>-2375</v>
      </c>
      <c r="O82" s="80">
        <v>3000968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-2375</v>
      </c>
      <c r="O83" s="80">
        <f>SUM(K67:K81)</f>
        <v>3000967.79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36.409999999999997</v>
      </c>
      <c r="F84" s="16">
        <v>36.340000000000003</v>
      </c>
      <c r="G84" s="7">
        <f>C84*(E84-F84)</f>
        <v>27.08999999999736</v>
      </c>
      <c r="H84" s="7">
        <f>C84*(E84-F84)</f>
        <v>27.08999999999736</v>
      </c>
      <c r="I84" s="1"/>
      <c r="J84" s="7">
        <f>C84*E84</f>
        <v>14090.669999999998</v>
      </c>
      <c r="K84" s="7">
        <f>J84</f>
        <v>14090.669999999998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45.67</v>
      </c>
      <c r="F88" s="1">
        <v>45.67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10689.702880000001</v>
      </c>
      <c r="K88" s="7">
        <f>J88</f>
        <v>10689.702880000001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8.02</v>
      </c>
      <c r="F89" s="1">
        <v>8.02</v>
      </c>
      <c r="G89" s="7">
        <f t="shared" si="16"/>
        <v>0</v>
      </c>
      <c r="H89" s="7">
        <f t="shared" si="17"/>
        <v>0</v>
      </c>
      <c r="I89" s="1"/>
      <c r="J89" s="7">
        <f t="shared" si="18"/>
        <v>6032.0665600000002</v>
      </c>
      <c r="K89" s="7">
        <f t="shared" ref="K89:K105" si="19">J89</f>
        <v>6032.0665600000002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19.010000000000002</v>
      </c>
      <c r="F90" s="1">
        <v>19.010000000000002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50847.871960000004</v>
      </c>
      <c r="K90" s="7">
        <f t="shared" si="19"/>
        <v>50847.871960000004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7.65</v>
      </c>
      <c r="F91" s="1">
        <v>7.65</v>
      </c>
      <c r="G91" s="7">
        <f t="shared" si="16"/>
        <v>0</v>
      </c>
      <c r="H91" s="7">
        <f t="shared" si="17"/>
        <v>0</v>
      </c>
      <c r="I91" s="1"/>
      <c r="J91" s="7">
        <f t="shared" si="18"/>
        <v>9488.3409000000011</v>
      </c>
      <c r="K91" s="7">
        <f t="shared" si="19"/>
        <v>9488.3409000000011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34.9</v>
      </c>
      <c r="F92" s="1">
        <v>34.9</v>
      </c>
      <c r="G92" s="7">
        <f t="shared" si="16"/>
        <v>0</v>
      </c>
      <c r="H92" s="7">
        <f t="shared" si="17"/>
        <v>0</v>
      </c>
      <c r="I92" s="1"/>
      <c r="J92" s="7">
        <f t="shared" si="18"/>
        <v>9110.4355999999989</v>
      </c>
      <c r="K92" s="7">
        <f t="shared" si="19"/>
        <v>9110.4355999999989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25.2</v>
      </c>
      <c r="F93" s="1">
        <v>25.2</v>
      </c>
      <c r="G93" s="7">
        <f t="shared" si="16"/>
        <v>0</v>
      </c>
      <c r="H93" s="7">
        <f t="shared" si="17"/>
        <v>0</v>
      </c>
      <c r="I93" s="1"/>
      <c r="J93" s="7">
        <f t="shared" si="18"/>
        <v>9538.8552</v>
      </c>
      <c r="K93" s="7">
        <f t="shared" si="19"/>
        <v>9538.8552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-4016300</v>
      </c>
      <c r="N102" s="26">
        <f>M102/M109</f>
        <v>-0.66524963004115134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214677.51100672199</v>
      </c>
      <c r="N103" s="26">
        <f>M103/M109</f>
        <v>3.5558632267354784E-2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6422605.0647860011</v>
      </c>
      <c r="N105" s="26">
        <f>M105/M109</f>
        <v>1.0638238287103334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-210000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-210000</v>
      </c>
      <c r="K107" s="7">
        <f>J107</f>
        <v>-210000</v>
      </c>
      <c r="L107" s="3">
        <v>0</v>
      </c>
      <c r="M107" s="80">
        <f>SUM(K107:K109)</f>
        <v>-600000</v>
      </c>
      <c r="N107" s="26">
        <f>+M107/M109</f>
        <v>-9.938246097768863E-2</v>
      </c>
    </row>
    <row r="108" spans="1:15" x14ac:dyDescent="0.2">
      <c r="A108" s="8" t="s">
        <v>52</v>
      </c>
      <c r="B108" s="2" t="s">
        <v>159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6037282.5757927252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21397.588400000001</v>
      </c>
      <c r="D112" s="13">
        <f>SUM(D5:D109)</f>
        <v>6495.5884000000005</v>
      </c>
      <c r="G112" s="7">
        <f>SUM(G5:G110)</f>
        <v>-51871.668363999721</v>
      </c>
      <c r="H112" s="7">
        <f>SUM(H5:H110)</f>
        <v>-56728.86445899972</v>
      </c>
      <c r="J112" s="7">
        <f>SUM(J5:J110)</f>
        <v>6441832.971126724</v>
      </c>
      <c r="K112" s="7">
        <f>SUM(K5:K110)</f>
        <v>6037282.5757927252</v>
      </c>
      <c r="M112" s="92">
        <f>SUM(K47:K64)+K31+K37</f>
        <v>67776.945479999995</v>
      </c>
      <c r="N112" s="94">
        <f>M112/K112</f>
        <v>1.1226399398921715E-2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17.8</v>
      </c>
      <c r="F116" s="1">
        <v>17.8</v>
      </c>
      <c r="G116" s="7">
        <f>C116*(E116-F116)</f>
        <v>0</v>
      </c>
      <c r="H116" s="7">
        <f>C116*(E116-F116)</f>
        <v>0</v>
      </c>
      <c r="I116" s="1"/>
      <c r="J116" s="7">
        <f>C116*E116</f>
        <v>21868.759600000001</v>
      </c>
      <c r="K116" s="7">
        <f>J116</f>
        <v>21868.759600000001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36.409999999999997</v>
      </c>
      <c r="F117" s="1">
        <f>+F84</f>
        <v>36.340000000000003</v>
      </c>
      <c r="G117" s="7">
        <f>C117*(E117-F117)</f>
        <v>27.08999999999736</v>
      </c>
      <c r="H117" s="7">
        <f>C117*(E117-F117)</f>
        <v>27.08999999999736</v>
      </c>
      <c r="I117" s="1"/>
      <c r="J117" s="7">
        <f>C117*E117</f>
        <v>14090.669999999998</v>
      </c>
      <c r="K117" s="7">
        <f>J117</f>
        <v>14090.669999999998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</v>
      </c>
      <c r="F121" s="1">
        <v>10.7</v>
      </c>
      <c r="G121" s="7">
        <f>C121*(E121-F121)</f>
        <v>0</v>
      </c>
      <c r="H121" s="7">
        <f>C121*(E121-F121)</f>
        <v>0</v>
      </c>
      <c r="I121" s="1"/>
      <c r="J121" s="7">
        <f>C121*E121</f>
        <v>21543.166000000001</v>
      </c>
      <c r="K121" s="7">
        <f>J121</f>
        <v>21543.166000000001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36.409999999999997</v>
      </c>
      <c r="F122" s="1">
        <f>+F84</f>
        <v>36.340000000000003</v>
      </c>
      <c r="G122" s="7">
        <f>C122*(E122-F122)</f>
        <v>27.08999999999736</v>
      </c>
      <c r="H122" s="7">
        <f>C122*(E122-F122)</f>
        <v>27.08999999999736</v>
      </c>
      <c r="I122" s="1"/>
      <c r="J122" s="7">
        <f>C122*E122</f>
        <v>14090.669999999998</v>
      </c>
      <c r="K122" s="7">
        <f>J122</f>
        <v>14090.669999999998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36.409999999999997</v>
      </c>
      <c r="F125" s="1">
        <f>+F84</f>
        <v>36.340000000000003</v>
      </c>
      <c r="G125" s="7">
        <f>C125*(E125-F125)</f>
        <v>27.08999999999736</v>
      </c>
      <c r="H125" s="7">
        <f>C125*(E125-F125)</f>
        <v>27.08999999999736</v>
      </c>
      <c r="I125" s="1"/>
      <c r="J125" s="7">
        <f>C125*E125</f>
        <v>14090.669999999998</v>
      </c>
      <c r="K125" s="7">
        <f>J125</f>
        <v>14090.669999999998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13.95</v>
      </c>
      <c r="F129" s="1">
        <f>F$31</f>
        <v>11.16</v>
      </c>
      <c r="G129" s="7">
        <f>C129*(E129-F129)</f>
        <v>803.51999999999975</v>
      </c>
      <c r="H129" s="7">
        <f>C129*(E129-F129)*0.5895</f>
        <v>473.67503999999985</v>
      </c>
      <c r="I129" s="1"/>
      <c r="J129" s="7">
        <f>C129*E129</f>
        <v>4017.6</v>
      </c>
      <c r="K129" s="7">
        <f>J129*0.5995</f>
        <v>2408.5511999999999</v>
      </c>
      <c r="L129" s="3">
        <v>2</v>
      </c>
      <c r="M129" s="80">
        <f>SUM(K112:K129)+K138</f>
        <v>6125850.5025927266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13.95</v>
      </c>
      <c r="F132" s="1">
        <f t="shared" si="20"/>
        <v>11.16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13.95</v>
      </c>
      <c r="F133" s="1">
        <f t="shared" si="20"/>
        <v>11.16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13.95</v>
      </c>
      <c r="F134" s="1">
        <f t="shared" si="20"/>
        <v>11.16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13.95</v>
      </c>
      <c r="F135" s="1">
        <f t="shared" si="20"/>
        <v>11.16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-4016300</v>
      </c>
      <c r="N136" s="26">
        <f>M136/M143</f>
        <v>-0.65563140959775756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302769.99780672201</v>
      </c>
      <c r="N137" s="26">
        <f>M137/M143</f>
        <v>4.9424973345101493E-2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13.95</v>
      </c>
      <c r="F138" s="1">
        <f t="shared" si="21"/>
        <v>11.16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13.95</v>
      </c>
      <c r="F139" s="1">
        <f t="shared" si="21"/>
        <v>11.16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6423080.5047860015</v>
      </c>
      <c r="N139" s="26">
        <f>M139/M143</f>
        <v>1.0485206098430702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13.95</v>
      </c>
      <c r="F140" s="1">
        <f t="shared" si="21"/>
        <v>11.16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13.95</v>
      </c>
      <c r="F141" s="1">
        <f t="shared" si="21"/>
        <v>11.16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-600000</v>
      </c>
      <c r="N141" s="26">
        <f>+M141/M143</f>
        <v>-9.7945583188171842E-2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13.95</v>
      </c>
      <c r="F142" s="1">
        <f t="shared" si="21"/>
        <v>11.16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13.95</v>
      </c>
      <c r="F143" s="1">
        <f t="shared" si="21"/>
        <v>11.16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6125850.5025927247</v>
      </c>
      <c r="N143" s="26">
        <f>+M143/K149</f>
        <v>0.99999999999999967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13.95</v>
      </c>
      <c r="F144" s="1">
        <f t="shared" si="21"/>
        <v>11.16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13.95</v>
      </c>
      <c r="F145" s="1">
        <f t="shared" si="21"/>
        <v>11.16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13.95</v>
      </c>
      <c r="F146" s="1">
        <f t="shared" si="21"/>
        <v>11.16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65736.588400000008</v>
      </c>
      <c r="D149" s="13">
        <f>SUM(D129:D146)+D112</f>
        <v>21775.588400000001</v>
      </c>
      <c r="G149" s="7">
        <f>SUM(G112:G147)</f>
        <v>-50986.878363999735</v>
      </c>
      <c r="H149" s="7">
        <f>SUM(H112:H147)</f>
        <v>-56173.919418999729</v>
      </c>
      <c r="J149" s="7">
        <f>SUM(J112:J147)</f>
        <v>6532009.9467267254</v>
      </c>
      <c r="K149" s="7">
        <f>SUM(K112:K147)</f>
        <v>6125850.5025927266</v>
      </c>
      <c r="M149" s="92">
        <f>SUM(K129:K146)+M112</f>
        <v>70185.496679999997</v>
      </c>
      <c r="N149" s="94">
        <f>M149/K149</f>
        <v>1.145726567279016E-2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5.2200000000000003E-2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315146.15045638027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319769.39623534033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46467.45</v>
      </c>
      <c r="C7" s="16">
        <f>H33</f>
        <v>27857.236274999999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-67614.000000000015</v>
      </c>
      <c r="H14" s="11">
        <f>G14*0.5995</f>
        <v>-40534.593000000008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4017.6</v>
      </c>
      <c r="H25" s="11">
        <f t="shared" si="0"/>
        <v>2408.5511999999999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46467.45</v>
      </c>
      <c r="H33" s="11">
        <f t="shared" si="0"/>
        <v>27857.236274999999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3110.85</v>
      </c>
      <c r="H47" s="11">
        <f t="shared" si="0"/>
        <v>1864.954575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3110.85</v>
      </c>
      <c r="H48" s="11">
        <f t="shared" si="0"/>
        <v>1864.954575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3096.8999999999996</v>
      </c>
      <c r="H49" s="11">
        <f t="shared" si="0"/>
        <v>1856.5915499999999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3654.8999999999996</v>
      </c>
      <c r="H58" s="11">
        <f t="shared" si="0"/>
        <v>2191.1125499999998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3654.8999999999996</v>
      </c>
      <c r="H59" s="11">
        <f t="shared" si="0"/>
        <v>2191.1125499999998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3654.8999999999996</v>
      </c>
      <c r="H60" s="11">
        <f t="shared" si="0"/>
        <v>2191.1125499999998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4017.6</v>
      </c>
      <c r="H69" s="11">
        <f t="shared" si="0"/>
        <v>2408.5511999999999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4017.6</v>
      </c>
      <c r="H70" s="11">
        <f t="shared" si="0"/>
        <v>2408.5511999999999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4003.6499999999996</v>
      </c>
      <c r="H71" s="11">
        <f t="shared" si="0"/>
        <v>2400.1881749999998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15193.199999999981</v>
      </c>
      <c r="H76" s="15">
        <f>SUM(H14:H74)</f>
        <v>9108.323399999992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2023-09-20T00:37:38Z</dcterms:modified>
</cp:coreProperties>
</file>