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CE49EC-00F0-4D3B-82F9-8CD27A94B1A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<sst xmlns="http://schemas.openxmlformats.org/spreadsheetml/2006/main" count="914" uniqueCount="171">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</sst>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2" sqref="C3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37214</v>
      </c>
      <c r="F3" s="12">
        <v>37211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f>2326690+19337</f>
        <v>2346027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2346027</v>
      </c>
      <c r="K5" s="7">
        <f>J5</f>
        <v>2346027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98.87</v>
      </c>
      <c r="F8" s="1">
        <v>98.87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114.36</v>
      </c>
      <c r="F9" s="1">
        <v>114.36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39.369999999999997</v>
      </c>
      <c r="F10" s="1">
        <v>39.369999999999997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42.47</v>
      </c>
      <c r="F11" s="1">
        <v>42.47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2346027</v>
      </c>
      <c r="N16" s="80">
        <v>2346027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14.55</v>
      </c>
      <c r="F22" s="1">
        <v>14.55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13095</v>
      </c>
      <c r="K22" s="7">
        <f t="shared" ref="K22:K33" si="4">J22</f>
        <v>13095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17.190000000000001</v>
      </c>
      <c r="F23" s="1">
        <v>17.190000000000001</v>
      </c>
      <c r="G23" s="7">
        <f t="shared" si="1"/>
        <v>0</v>
      </c>
      <c r="H23" s="7">
        <f t="shared" si="2"/>
        <v>0</v>
      </c>
      <c r="I23" s="1"/>
      <c r="J23" s="7">
        <f t="shared" si="3"/>
        <v>1719.0000000000002</v>
      </c>
      <c r="K23" s="7">
        <f t="shared" si="4"/>
        <v>1719.0000000000002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41.7</v>
      </c>
      <c r="F24" s="1">
        <v>41.7</v>
      </c>
      <c r="G24" s="7">
        <f t="shared" si="1"/>
        <v>0</v>
      </c>
      <c r="H24" s="7">
        <f t="shared" si="2"/>
        <v>0</v>
      </c>
      <c r="I24" s="1"/>
      <c r="J24" s="7">
        <f t="shared" si="3"/>
        <v>3461.1000000000004</v>
      </c>
      <c r="K24" s="7">
        <f t="shared" si="4"/>
        <v>3461.1000000000004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12.24</v>
      </c>
      <c r="F25" s="1">
        <v>12.24</v>
      </c>
      <c r="G25" s="7">
        <f t="shared" si="1"/>
        <v>0</v>
      </c>
      <c r="H25" s="7">
        <f t="shared" si="2"/>
        <v>0</v>
      </c>
      <c r="I25" s="1"/>
      <c r="J25" s="7">
        <f t="shared" si="3"/>
        <v>2068.56</v>
      </c>
      <c r="K25" s="7">
        <f t="shared" si="4"/>
        <v>2068.56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9</v>
      </c>
      <c r="F30" s="16">
        <v>9</v>
      </c>
      <c r="G30" s="7">
        <f>C30*(E30-F30)</f>
        <v>0</v>
      </c>
      <c r="H30" s="7">
        <f>C30*(E30-F30)</f>
        <v>0</v>
      </c>
      <c r="I30" s="3"/>
      <c r="J30" s="7">
        <f>C30*E30</f>
        <v>2436.0659999999998</v>
      </c>
      <c r="K30" s="7">
        <f t="shared" si="4"/>
        <v>2436.0659999999998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9</v>
      </c>
      <c r="F36" s="1">
        <f>F$30</f>
        <v>9</v>
      </c>
      <c r="G36" s="7">
        <f>C36*(E36-F36)</f>
        <v>0</v>
      </c>
      <c r="H36" s="7">
        <f>C36*(E36-F36)</f>
        <v>0</v>
      </c>
      <c r="I36" s="1"/>
      <c r="J36" s="7">
        <f>C36*E36</f>
        <v>871.13700000000006</v>
      </c>
      <c r="K36" s="7">
        <f>J36</f>
        <v>871.13700000000006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v>9</v>
      </c>
      <c r="F39" s="1">
        <f>F$30</f>
        <v>9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66962.7</v>
      </c>
      <c r="K39" s="99">
        <f>J39*0.614</f>
        <v>41115.097799999996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9</v>
      </c>
      <c r="F42" s="1">
        <f t="shared" si="5"/>
        <v>9</v>
      </c>
      <c r="G42" s="7">
        <f>C42*(E42-F42)</f>
        <v>0</v>
      </c>
      <c r="H42" s="7">
        <f>C42*(E42-F42)</f>
        <v>0</v>
      </c>
      <c r="I42" s="1"/>
      <c r="J42" s="7">
        <f>C42*E42</f>
        <v>11768.275799999999</v>
      </c>
      <c r="K42" s="7">
        <f>J42</f>
        <v>11768.275799999999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9</v>
      </c>
      <c r="F43" s="1">
        <f t="shared" si="5"/>
        <v>9</v>
      </c>
      <c r="G43" s="7">
        <f>C43*(E43-F43)</f>
        <v>0</v>
      </c>
      <c r="H43" s="7">
        <f>C43*(E43-F43)</f>
        <v>0</v>
      </c>
      <c r="I43" s="1"/>
      <c r="J43" s="7">
        <f>C43*E43</f>
        <v>1602.3006</v>
      </c>
      <c r="K43" s="7">
        <f>J43</f>
        <v>1602.3006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9</v>
      </c>
      <c r="F44" s="1">
        <f t="shared" si="5"/>
        <v>9</v>
      </c>
      <c r="G44" s="7">
        <f>C44*(E44-F44)</f>
        <v>0</v>
      </c>
      <c r="H44" s="7">
        <f>C44*(E44-F44)</f>
        <v>0</v>
      </c>
      <c r="I44" s="1"/>
      <c r="J44" s="7">
        <f>C44*E44</f>
        <v>3625.6869000000002</v>
      </c>
      <c r="K44" s="7">
        <f>J44</f>
        <v>3625.6869000000002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9</v>
      </c>
      <c r="F47" s="1">
        <f t="shared" si="6"/>
        <v>9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9</v>
      </c>
      <c r="F48" s="1">
        <f t="shared" si="6"/>
        <v>9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9</v>
      </c>
      <c r="F49" s="1">
        <f t="shared" si="6"/>
        <v>9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9</v>
      </c>
      <c r="F50" s="1">
        <f t="shared" si="6"/>
        <v>9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9</v>
      </c>
      <c r="F51" s="1">
        <f t="shared" si="6"/>
        <v>9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9</v>
      </c>
      <c r="F52" s="1">
        <f t="shared" si="6"/>
        <v>9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9</v>
      </c>
      <c r="F53" s="1">
        <f t="shared" si="6"/>
        <v>9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9</v>
      </c>
      <c r="F56" s="1">
        <f>F$30</f>
        <v>9</v>
      </c>
      <c r="G56" s="7">
        <f>C56*(E56-F56)</f>
        <v>0</v>
      </c>
      <c r="H56" s="7">
        <f>C56*(E56-F56)*0.5895</f>
        <v>0</v>
      </c>
      <c r="I56" s="1"/>
      <c r="J56" s="7">
        <f>C56*E56</f>
        <v>20853</v>
      </c>
      <c r="K56" s="7">
        <f>J56*0.614</f>
        <v>12803.742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9</v>
      </c>
      <c r="F59" s="1">
        <f>F$30</f>
        <v>9</v>
      </c>
      <c r="G59" s="7">
        <f>C59*(E59-F59)</f>
        <v>0</v>
      </c>
      <c r="H59" s="7">
        <f>C59*(E59-F59)*0.5895</f>
        <v>0</v>
      </c>
      <c r="I59" s="1"/>
      <c r="J59" s="7">
        <f>C59*E59</f>
        <v>17316</v>
      </c>
      <c r="K59" s="7">
        <f>J59*0.614</f>
        <v>10632.023999999999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2962134.48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2962134.48</v>
      </c>
      <c r="K63" s="7">
        <f t="shared" si="12"/>
        <v>2962134.48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0.25</v>
      </c>
      <c r="F66" s="1">
        <v>0.25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1875</v>
      </c>
    </row>
    <row r="67" spans="1:16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0.1</v>
      </c>
      <c r="F68" s="1">
        <v>0.1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1500</v>
      </c>
      <c r="N68" s="80" t="s">
        <v>52</v>
      </c>
    </row>
    <row r="69" spans="1:16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0.15</v>
      </c>
      <c r="F71" s="1">
        <v>0.15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2250</v>
      </c>
      <c r="O71" s="5" t="s">
        <v>52</v>
      </c>
    </row>
    <row r="72" spans="1:16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0.1</v>
      </c>
      <c r="F73" s="1">
        <v>0.1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1000</v>
      </c>
      <c r="O73" s="7" t="s">
        <v>52</v>
      </c>
    </row>
    <row r="74" spans="1:16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16500</v>
      </c>
      <c r="N78" s="80">
        <v>2500</v>
      </c>
      <c r="O78" s="80">
        <v>2962134.48</v>
      </c>
      <c r="P78" s="2" t="s">
        <v>52</v>
      </c>
    </row>
    <row r="79" spans="1:16" x14ac:dyDescent="0.2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2962134.48</v>
      </c>
    </row>
    <row r="80" spans="1:16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40.85</v>
      </c>
      <c r="F80" s="16">
        <v>40.85</v>
      </c>
      <c r="G80" s="7">
        <f>C80*(E80-F80)</f>
        <v>0</v>
      </c>
      <c r="H80" s="7">
        <f>C80*(E80-F80)</f>
        <v>0</v>
      </c>
      <c r="I80" s="1"/>
      <c r="J80" s="7">
        <f>C80*E80</f>
        <v>15808.95</v>
      </c>
      <c r="K80" s="7">
        <f>J80</f>
        <v>15808.95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50.26</v>
      </c>
      <c r="F84" s="1">
        <v>50.26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11817.23172</v>
      </c>
      <c r="K84" s="7">
        <f>J84</f>
        <v>11817.23172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9.32</v>
      </c>
      <c r="F85" s="1">
        <v>9.32</v>
      </c>
      <c r="G85" s="7">
        <f t="shared" si="16"/>
        <v>0</v>
      </c>
      <c r="H85" s="7">
        <f t="shared" si="17"/>
        <v>0</v>
      </c>
      <c r="I85" s="1"/>
      <c r="J85" s="7">
        <f t="shared" si="18"/>
        <v>7009.8329600000006</v>
      </c>
      <c r="K85" s="7">
        <f t="shared" ref="K85:K101" si="19">J85</f>
        <v>7009.8329600000006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20.39</v>
      </c>
      <c r="F86" s="1">
        <v>20.39</v>
      </c>
      <c r="G86" s="7">
        <f t="shared" si="16"/>
        <v>0</v>
      </c>
      <c r="H86" s="7">
        <f t="shared" si="17"/>
        <v>0</v>
      </c>
      <c r="I86" s="1"/>
      <c r="J86" s="7">
        <f t="shared" si="18"/>
        <v>54539.09044</v>
      </c>
      <c r="K86" s="7">
        <f t="shared" si="19"/>
        <v>54539.09044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7.9</v>
      </c>
      <c r="F87" s="1">
        <v>7.9</v>
      </c>
      <c r="G87" s="7">
        <f t="shared" si="16"/>
        <v>0</v>
      </c>
      <c r="H87" s="7">
        <f t="shared" si="17"/>
        <v>0</v>
      </c>
      <c r="I87" s="1"/>
      <c r="J87" s="7">
        <f t="shared" si="18"/>
        <v>9798.4174000000003</v>
      </c>
      <c r="K87" s="7">
        <f t="shared" si="19"/>
        <v>9798.4174000000003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36.96</v>
      </c>
      <c r="F88" s="1">
        <v>36.96</v>
      </c>
      <c r="G88" s="7">
        <f t="shared" si="16"/>
        <v>0</v>
      </c>
      <c r="H88" s="7">
        <f t="shared" si="17"/>
        <v>0</v>
      </c>
      <c r="I88" s="1"/>
      <c r="J88" s="7">
        <f t="shared" si="18"/>
        <v>9648.1862399999991</v>
      </c>
      <c r="K88" s="7">
        <f t="shared" si="19"/>
        <v>9648.1862399999991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27.01</v>
      </c>
      <c r="F89" s="1">
        <v>27.01</v>
      </c>
      <c r="G89" s="7">
        <f t="shared" si="16"/>
        <v>0</v>
      </c>
      <c r="H89" s="7">
        <f t="shared" si="17"/>
        <v>0</v>
      </c>
      <c r="I89" s="1"/>
      <c r="J89" s="7">
        <f t="shared" si="18"/>
        <v>10223.987260000002</v>
      </c>
      <c r="K89" s="7">
        <f t="shared" si="19"/>
        <v>10223.987260000002</v>
      </c>
      <c r="L89" s="3">
        <v>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10.98</v>
      </c>
      <c r="F90" s="1">
        <v>10.98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15825.715559999999</v>
      </c>
      <c r="K90" s="7">
        <f t="shared" si="19"/>
        <v>15825.715559999999</v>
      </c>
      <c r="L90" s="3">
        <v>1</v>
      </c>
    </row>
    <row r="91" spans="1:15" x14ac:dyDescent="0.2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-3881950</v>
      </c>
      <c r="N98" s="26">
        <f>M98/M105</f>
        <v>-0.67692139834484466</v>
      </c>
      <c r="O98" s="5" t="s">
        <v>85</v>
      </c>
    </row>
    <row r="99" spans="1:15" x14ac:dyDescent="0.2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227808.55854672199</v>
      </c>
      <c r="N99" s="26">
        <f>M99/M105</f>
        <v>3.9724491043514332E-2</v>
      </c>
      <c r="O99" s="5" t="s">
        <v>22</v>
      </c>
    </row>
    <row r="100" spans="1:15" x14ac:dyDescent="0.2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6001904.52556</v>
      </c>
      <c r="N101" s="26">
        <f>M101/M105</f>
        <v>1.0465919458453423</v>
      </c>
    </row>
    <row r="102" spans="1:15" x14ac:dyDescent="0.2">
      <c r="A102" s="8"/>
      <c r="E102" s="1"/>
      <c r="F102" s="1"/>
      <c r="I102" s="1"/>
      <c r="M102" s="80" t="s">
        <v>159</v>
      </c>
      <c r="N102" s="26"/>
    </row>
    <row r="103" spans="1:15" x14ac:dyDescent="0.2">
      <c r="A103" s="8" t="s">
        <v>87</v>
      </c>
      <c r="B103" s="2" t="s">
        <v>150</v>
      </c>
      <c r="C103" s="13">
        <v>-105000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-105000</v>
      </c>
      <c r="K103" s="7">
        <f>J103</f>
        <v>-105000</v>
      </c>
      <c r="L103" s="3">
        <v>0</v>
      </c>
      <c r="M103" s="80">
        <f>SUM(K103:K105)</f>
        <v>-495000</v>
      </c>
      <c r="N103" s="26">
        <f>+M103/M105</f>
        <v>-8.6316436888856915E-2</v>
      </c>
    </row>
    <row r="104" spans="1:15" x14ac:dyDescent="0.2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5734713.0841067238</v>
      </c>
      <c r="N105" s="26">
        <f>+M105/K108</f>
        <v>1</v>
      </c>
    </row>
    <row r="106" spans="1:15" ht="13.5" thickBot="1" x14ac:dyDescent="0.25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">
      <c r="A107" s="8"/>
      <c r="M107" s="80" t="s">
        <v>56</v>
      </c>
    </row>
    <row r="108" spans="1:15" x14ac:dyDescent="0.2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5775293.9203067226</v>
      </c>
      <c r="K108" s="7">
        <f>SUM(K5:K106)</f>
        <v>5734713.0841067238</v>
      </c>
      <c r="M108" s="92">
        <f>SUM(K42:K59)+K30+K36</f>
        <v>43739.232299999996</v>
      </c>
      <c r="N108" s="94">
        <f>M108/K108</f>
        <v>7.6271003725050532E-3</v>
      </c>
    </row>
    <row r="109" spans="1:15" ht="13.5" thickBot="1" x14ac:dyDescent="0.25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">
      <c r="A110" s="8"/>
    </row>
    <row r="111" spans="1:15" x14ac:dyDescent="0.2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19.559999999999999</v>
      </c>
      <c r="F112" s="1">
        <v>19.559999999999999</v>
      </c>
      <c r="G112" s="7">
        <f>C112*(E112-F112)</f>
        <v>0</v>
      </c>
      <c r="H112" s="7">
        <f>C112*(E112-F112)</f>
        <v>0</v>
      </c>
      <c r="I112" s="1"/>
      <c r="J112" s="7">
        <f>C112*E112</f>
        <v>24031.063920000001</v>
      </c>
      <c r="K112" s="7">
        <f>J112</f>
        <v>24031.063920000001</v>
      </c>
      <c r="L112" s="3">
        <v>2</v>
      </c>
    </row>
    <row r="113" spans="1:15" x14ac:dyDescent="0.2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40.85</v>
      </c>
      <c r="F113" s="1">
        <f>+F80</f>
        <v>40.85</v>
      </c>
      <c r="G113" s="7">
        <f>C113*(E113-F113)</f>
        <v>0</v>
      </c>
      <c r="H113" s="7">
        <f>C113*(E113-F113)</f>
        <v>0</v>
      </c>
      <c r="I113" s="1"/>
      <c r="J113" s="7">
        <f>C113*E113</f>
        <v>15808.95</v>
      </c>
      <c r="K113" s="7">
        <f>J113</f>
        <v>15808.95</v>
      </c>
      <c r="L113" s="3">
        <v>2</v>
      </c>
    </row>
    <row r="114" spans="1:15" x14ac:dyDescent="0.2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">
      <c r="A115" s="8"/>
      <c r="E115" s="3"/>
      <c r="F115" s="3"/>
      <c r="H115" s="7" t="s">
        <v>52</v>
      </c>
      <c r="I115" s="3"/>
    </row>
    <row r="116" spans="1:15" x14ac:dyDescent="0.2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10.75</v>
      </c>
      <c r="F117" s="1">
        <v>10.75</v>
      </c>
      <c r="G117" s="7">
        <f>C117*(E117-F117)</f>
        <v>0</v>
      </c>
      <c r="H117" s="7">
        <f>C117*(E117-F117)</f>
        <v>0</v>
      </c>
      <c r="I117" s="1"/>
      <c r="J117" s="7">
        <f>C117*E117</f>
        <v>21643.835000000003</v>
      </c>
      <c r="K117" s="7">
        <f>J117</f>
        <v>21643.835000000003</v>
      </c>
      <c r="L117" s="3">
        <v>2</v>
      </c>
    </row>
    <row r="118" spans="1:15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40.85</v>
      </c>
      <c r="F118" s="1">
        <f>+F80</f>
        <v>40.85</v>
      </c>
      <c r="G118" s="7">
        <f>C118*(E118-F118)</f>
        <v>0</v>
      </c>
      <c r="H118" s="7">
        <f>C118*(E118-F118)</f>
        <v>0</v>
      </c>
      <c r="I118" s="1"/>
      <c r="J118" s="7">
        <f>C118*E118</f>
        <v>15808.95</v>
      </c>
      <c r="K118" s="7">
        <f>J118</f>
        <v>15808.95</v>
      </c>
      <c r="L118" s="3">
        <v>2</v>
      </c>
    </row>
    <row r="119" spans="1:15" x14ac:dyDescent="0.2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">
      <c r="A120" s="8"/>
      <c r="E120" s="1"/>
      <c r="F120" s="1"/>
      <c r="H120" s="7" t="s">
        <v>52</v>
      </c>
      <c r="I120" s="1"/>
    </row>
    <row r="121" spans="1:15" x14ac:dyDescent="0.2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40.85</v>
      </c>
      <c r="F121" s="1">
        <f>+F80</f>
        <v>40.85</v>
      </c>
      <c r="G121" s="7">
        <f>C121*(E121-F121)</f>
        <v>0</v>
      </c>
      <c r="H121" s="7">
        <f>C121*(E121-F121)</f>
        <v>0</v>
      </c>
      <c r="I121" s="1"/>
      <c r="J121" s="7">
        <f>C121*E121</f>
        <v>15808.95</v>
      </c>
      <c r="K121" s="7">
        <f>J121</f>
        <v>15808.95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9</v>
      </c>
      <c r="F125" s="1">
        <f>F$30</f>
        <v>9</v>
      </c>
      <c r="G125" s="7">
        <f>C125*(E125-F125)</f>
        <v>0</v>
      </c>
      <c r="H125" s="7">
        <f>C125*(E125-F125)*0.5895</f>
        <v>0</v>
      </c>
      <c r="I125" s="1"/>
      <c r="J125" s="7">
        <f>C125*E125</f>
        <v>2592</v>
      </c>
      <c r="K125" s="7">
        <f>J125*0.5995</f>
        <v>1553.904</v>
      </c>
      <c r="L125" s="3">
        <v>2</v>
      </c>
      <c r="M125" s="80">
        <f>SUM(K108:K125)+K134</f>
        <v>5829974.2270267243</v>
      </c>
      <c r="O125" s="7" t="s">
        <v>52</v>
      </c>
    </row>
    <row r="126" spans="1:15" x14ac:dyDescent="0.2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9</v>
      </c>
      <c r="F128" s="1">
        <f t="shared" si="20"/>
        <v>9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9</v>
      </c>
      <c r="F129" s="1">
        <f t="shared" si="20"/>
        <v>9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9</v>
      </c>
      <c r="F130" s="1">
        <f t="shared" si="20"/>
        <v>9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9</v>
      </c>
      <c r="F131" s="1">
        <f t="shared" si="20"/>
        <v>9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-3881950</v>
      </c>
      <c r="N132" s="26">
        <f>M132/M139</f>
        <v>-0.66586057653633701</v>
      </c>
      <c r="O132" s="5" t="s">
        <v>85</v>
      </c>
    </row>
    <row r="133" spans="1:16" x14ac:dyDescent="0.2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322464.21146672196</v>
      </c>
      <c r="N133" s="26">
        <f>M133/M139</f>
        <v>5.5311430018306983E-2</v>
      </c>
      <c r="O133" s="5" t="s">
        <v>22</v>
      </c>
    </row>
    <row r="134" spans="1:16" x14ac:dyDescent="0.2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9</v>
      </c>
      <c r="F134" s="1">
        <f t="shared" si="21"/>
        <v>9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9</v>
      </c>
      <c r="F135" s="1">
        <f t="shared" si="21"/>
        <v>9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6002510.0155600002</v>
      </c>
      <c r="N135" s="26">
        <f>M135/M139</f>
        <v>1.0295946057074201</v>
      </c>
      <c r="O135" s="7" t="s">
        <v>52</v>
      </c>
      <c r="P135" s="15" t="s">
        <v>52</v>
      </c>
    </row>
    <row r="136" spans="1:16" x14ac:dyDescent="0.2">
      <c r="A136" s="8"/>
      <c r="B136" s="2" t="s">
        <v>122</v>
      </c>
      <c r="C136" s="13">
        <v>25</v>
      </c>
      <c r="D136" s="13">
        <v>0</v>
      </c>
      <c r="E136" s="1">
        <f t="shared" si="21"/>
        <v>9</v>
      </c>
      <c r="F136" s="1">
        <f t="shared" si="21"/>
        <v>9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">
      <c r="A137" s="8"/>
      <c r="B137" s="2" t="s">
        <v>123</v>
      </c>
      <c r="C137" s="13">
        <v>7608</v>
      </c>
      <c r="D137" s="13">
        <v>0</v>
      </c>
      <c r="E137" s="1">
        <f t="shared" si="21"/>
        <v>9</v>
      </c>
      <c r="F137" s="1">
        <f t="shared" si="21"/>
        <v>9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-495000</v>
      </c>
      <c r="N137" s="26">
        <f>+M137/M139</f>
        <v>-8.4906035725727233E-2</v>
      </c>
      <c r="P137" s="15" t="s">
        <v>52</v>
      </c>
    </row>
    <row r="138" spans="1:16" x14ac:dyDescent="0.2">
      <c r="A138" s="8"/>
      <c r="B138" s="2" t="s">
        <v>124</v>
      </c>
      <c r="C138" s="13">
        <v>2540</v>
      </c>
      <c r="D138" s="13">
        <v>0</v>
      </c>
      <c r="E138" s="1">
        <f t="shared" si="21"/>
        <v>9</v>
      </c>
      <c r="F138" s="1">
        <f t="shared" si="21"/>
        <v>9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">
      <c r="A139" s="8"/>
      <c r="B139" s="2" t="s">
        <v>139</v>
      </c>
      <c r="C139" s="13">
        <v>1524</v>
      </c>
      <c r="D139" s="13">
        <v>0</v>
      </c>
      <c r="E139" s="1">
        <f t="shared" si="21"/>
        <v>9</v>
      </c>
      <c r="F139" s="1">
        <f t="shared" si="21"/>
        <v>9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5829974.2270267233</v>
      </c>
      <c r="N139" s="26">
        <f>+M139/K145</f>
        <v>0.99999999999999989</v>
      </c>
    </row>
    <row r="140" spans="1:16" x14ac:dyDescent="0.2">
      <c r="A140" s="8"/>
      <c r="B140" s="2" t="s">
        <v>140</v>
      </c>
      <c r="C140" s="13">
        <v>1968</v>
      </c>
      <c r="D140" s="13">
        <v>0</v>
      </c>
      <c r="E140" s="1">
        <f t="shared" si="21"/>
        <v>9</v>
      </c>
      <c r="F140" s="1">
        <f t="shared" si="21"/>
        <v>9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145</v>
      </c>
      <c r="C141" s="13">
        <v>1967</v>
      </c>
      <c r="D141" s="13">
        <v>0</v>
      </c>
      <c r="E141" s="1">
        <f t="shared" si="21"/>
        <v>9</v>
      </c>
      <c r="F141" s="1">
        <f t="shared" si="21"/>
        <v>9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9</v>
      </c>
      <c r="F142" s="1">
        <f t="shared" si="21"/>
        <v>9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5" thickBot="1" x14ac:dyDescent="0.25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">
      <c r="A144" s="8"/>
      <c r="C144" s="13" t="s">
        <v>52</v>
      </c>
      <c r="M144" s="80" t="s">
        <v>56</v>
      </c>
    </row>
    <row r="145" spans="1:14" x14ac:dyDescent="0.2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5871593.159226723</v>
      </c>
      <c r="K145" s="7">
        <f>SUM(K108:K143)</f>
        <v>5829974.2270267243</v>
      </c>
      <c r="M145" s="92">
        <f>SUM(K125:K142)+M108</f>
        <v>45293.136299999998</v>
      </c>
      <c r="N145" s="94">
        <f>M145/K145</f>
        <v>7.769011411753601E-3</v>
      </c>
    </row>
    <row r="146" spans="1:14" ht="13.5" thickBot="1" x14ac:dyDescent="0.25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">
      <c r="A147" s="8"/>
    </row>
    <row r="148" spans="1:14" x14ac:dyDescent="0.2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303939.79345765634</v>
      </c>
      <c r="L149" s="66"/>
      <c r="M149" s="81" t="s">
        <v>52</v>
      </c>
    </row>
    <row r="150" spans="1:14" x14ac:dyDescent="0.2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308988.63403241639</v>
      </c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/>
      <c r="H170" s="2"/>
      <c r="I170" s="2"/>
      <c r="K170" s="15"/>
      <c r="L170" s="66"/>
      <c r="M170" s="81"/>
    </row>
    <row r="171" spans="2:13" x14ac:dyDescent="0.2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29979</v>
      </c>
      <c r="C7" s="16">
        <f>H33</f>
        <v>17972.410500000002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2592</v>
      </c>
      <c r="H25" s="11">
        <f t="shared" si="0"/>
        <v>1553.904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29979</v>
      </c>
      <c r="H33" s="11">
        <f t="shared" si="0"/>
        <v>17972.410500000002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2007</v>
      </c>
      <c r="H46" s="11">
        <f t="shared" si="0"/>
        <v>1203.1965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2007</v>
      </c>
      <c r="H47" s="11">
        <f t="shared" si="0"/>
        <v>1203.1965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1998</v>
      </c>
      <c r="H48" s="11">
        <f t="shared" si="0"/>
        <v>1197.8010000000002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2358</v>
      </c>
      <c r="H57" s="11">
        <f t="shared" si="0"/>
        <v>1413.6210000000001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2358</v>
      </c>
      <c r="H58" s="11">
        <f t="shared" si="0"/>
        <v>1413.6210000000001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2358</v>
      </c>
      <c r="H59" s="11">
        <f t="shared" si="0"/>
        <v>1413.6210000000001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2592</v>
      </c>
      <c r="H68" s="11">
        <f t="shared" si="0"/>
        <v>1553.904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2592</v>
      </c>
      <c r="H69" s="11">
        <f t="shared" si="0"/>
        <v>1553.904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2583</v>
      </c>
      <c r="H70" s="11">
        <f t="shared" si="0"/>
        <v>1548.5085000000001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53424</v>
      </c>
      <c r="H75" s="15">
        <f>SUM(H14:H73)</f>
        <v>32027.687999999991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2023-09-20T00:40:13Z</dcterms:modified>
</cp:coreProperties>
</file>