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DFA361-DFBC-440A-8810-933B5A7172C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<sst xmlns="http://schemas.openxmlformats.org/spreadsheetml/2006/main" count="927" uniqueCount="173">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</sst>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3" sqref="C33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71093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37193</v>
      </c>
      <c r="F3" s="12">
        <v>37190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2553062-16070-3900</f>
        <v>2533092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2533092</v>
      </c>
      <c r="K5" s="7">
        <f>J5</f>
        <v>2533092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14.14</v>
      </c>
      <c r="F6" s="1">
        <v>14.14</v>
      </c>
      <c r="G6" s="7">
        <f>C6*(E6-F6)</f>
        <v>0</v>
      </c>
      <c r="H6" s="7">
        <f>C6*(E6-F6)</f>
        <v>0</v>
      </c>
      <c r="J6" s="7">
        <f>C6*E6</f>
        <v>14140</v>
      </c>
      <c r="K6" s="7">
        <f>J6</f>
        <v>14140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80.95</v>
      </c>
      <c r="F9" s="1">
        <v>80.95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95.24</v>
      </c>
      <c r="F10" s="1">
        <v>95.24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-6000</v>
      </c>
      <c r="D11" s="13" t="s">
        <v>52</v>
      </c>
      <c r="E11" s="1">
        <v>110.32</v>
      </c>
      <c r="F11" s="1">
        <v>110.32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36.01</v>
      </c>
      <c r="F12" s="1">
        <v>36.01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0.25</v>
      </c>
      <c r="F15" s="1">
        <v>0.25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4750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2547232</v>
      </c>
      <c r="N17" s="80">
        <v>2547232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13.58</v>
      </c>
      <c r="F23" s="1">
        <v>13.58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12222</v>
      </c>
      <c r="K23" s="7">
        <f t="shared" ref="K23:K34" si="4">J23</f>
        <v>12222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17.82</v>
      </c>
      <c r="F24" s="1">
        <v>17.82</v>
      </c>
      <c r="G24" s="7">
        <f t="shared" si="1"/>
        <v>0</v>
      </c>
      <c r="H24" s="7">
        <f t="shared" si="2"/>
        <v>0</v>
      </c>
      <c r="I24" s="1"/>
      <c r="J24" s="7">
        <f t="shared" si="3"/>
        <v>1782</v>
      </c>
      <c r="K24" s="7">
        <f t="shared" si="4"/>
        <v>1782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47.5</v>
      </c>
      <c r="F25" s="1">
        <v>47.5</v>
      </c>
      <c r="G25" s="7">
        <f t="shared" si="1"/>
        <v>0</v>
      </c>
      <c r="H25" s="7">
        <f t="shared" si="2"/>
        <v>0</v>
      </c>
      <c r="I25" s="1"/>
      <c r="J25" s="7">
        <f t="shared" si="3"/>
        <v>3942.5</v>
      </c>
      <c r="K25" s="7">
        <f t="shared" si="4"/>
        <v>3942.5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9.39</v>
      </c>
      <c r="F26" s="1">
        <v>9.39</v>
      </c>
      <c r="G26" s="7">
        <f t="shared" si="1"/>
        <v>0</v>
      </c>
      <c r="H26" s="7">
        <f t="shared" si="2"/>
        <v>0</v>
      </c>
      <c r="I26" s="1"/>
      <c r="J26" s="7">
        <f t="shared" si="3"/>
        <v>1586.91</v>
      </c>
      <c r="K26" s="7">
        <f t="shared" si="4"/>
        <v>1586.91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267.77870000000001</v>
      </c>
      <c r="D31" s="13">
        <f>C31*1</f>
        <v>267.77870000000001</v>
      </c>
      <c r="E31" s="16">
        <v>15.4</v>
      </c>
      <c r="F31" s="16">
        <v>15.4</v>
      </c>
      <c r="G31" s="7">
        <f>C31*(E31-F31)</f>
        <v>0</v>
      </c>
      <c r="H31" s="7">
        <f>C31*(E31-F31)</f>
        <v>0</v>
      </c>
      <c r="I31" s="3"/>
      <c r="J31" s="7">
        <f>C31*E31</f>
        <v>4123.79198</v>
      </c>
      <c r="K31" s="7">
        <f t="shared" si="4"/>
        <v>4123.79198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133861.39000000001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133861.39000000001</v>
      </c>
      <c r="K32" s="7">
        <f>J32</f>
        <v>133861.39000000001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15.4</v>
      </c>
      <c r="F37" s="1">
        <f>F$31</f>
        <v>15.4</v>
      </c>
      <c r="G37" s="7">
        <f>C37*(E37-F37)</f>
        <v>0</v>
      </c>
      <c r="H37" s="7">
        <f>C37*(E37-F37)</f>
        <v>0</v>
      </c>
      <c r="I37" s="1"/>
      <c r="J37" s="7">
        <f>C37*E37</f>
        <v>1490.6122</v>
      </c>
      <c r="K37" s="7">
        <f>J37</f>
        <v>1490.6122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15.4</v>
      </c>
      <c r="F47" s="1">
        <f t="shared" si="5"/>
        <v>15.4</v>
      </c>
      <c r="G47" s="7">
        <f>C47*(E47-F47)</f>
        <v>0</v>
      </c>
      <c r="H47" s="7">
        <f>C47*(E47-F47)</f>
        <v>0</v>
      </c>
      <c r="I47" s="1"/>
      <c r="J47" s="7">
        <f>C47*E47</f>
        <v>20136.82748</v>
      </c>
      <c r="K47" s="7">
        <f>J47</f>
        <v>20136.82748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15.4</v>
      </c>
      <c r="F48" s="1">
        <f t="shared" si="5"/>
        <v>15.4</v>
      </c>
      <c r="G48" s="7">
        <f>C48*(E48-F48)</f>
        <v>0</v>
      </c>
      <c r="H48" s="7">
        <f>C48*(E48-F48)</f>
        <v>0</v>
      </c>
      <c r="I48" s="1"/>
      <c r="J48" s="7">
        <f>C48*E48</f>
        <v>2741.7143599999999</v>
      </c>
      <c r="K48" s="7">
        <f>J48</f>
        <v>2741.7143599999999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15.4</v>
      </c>
      <c r="F49" s="1">
        <f t="shared" si="5"/>
        <v>15.4</v>
      </c>
      <c r="G49" s="7">
        <f>C49*(E49-F49)</f>
        <v>0</v>
      </c>
      <c r="H49" s="7">
        <f>C49*(E49-F49)</f>
        <v>0</v>
      </c>
      <c r="I49" s="1"/>
      <c r="J49" s="7">
        <f>C49*E49</f>
        <v>6203.9531400000005</v>
      </c>
      <c r="K49" s="7">
        <f>J49</f>
        <v>6203.9531400000005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15.4</v>
      </c>
      <c r="F52" s="1">
        <f t="shared" si="6"/>
        <v>15.4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15.4</v>
      </c>
      <c r="F53" s="1">
        <f t="shared" si="6"/>
        <v>15.4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15.4</v>
      </c>
      <c r="F54" s="1">
        <f t="shared" si="6"/>
        <v>15.4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15.4</v>
      </c>
      <c r="F55" s="1">
        <f t="shared" si="6"/>
        <v>15.4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15.4</v>
      </c>
      <c r="F56" s="1">
        <f t="shared" si="6"/>
        <v>15.4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15.4</v>
      </c>
      <c r="F57" s="1">
        <f t="shared" si="6"/>
        <v>15.4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15.4</v>
      </c>
      <c r="F58" s="1">
        <f t="shared" si="6"/>
        <v>15.4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15.4</v>
      </c>
      <c r="F61" s="1">
        <f>F$31</f>
        <v>15.4</v>
      </c>
      <c r="G61" s="7">
        <f>C61*(E61-F61)</f>
        <v>0</v>
      </c>
      <c r="H61" s="7">
        <f>C61*(E61-F61)*0.5895</f>
        <v>0</v>
      </c>
      <c r="I61" s="1"/>
      <c r="J61" s="7">
        <f>C61*E61</f>
        <v>35681.800000000003</v>
      </c>
      <c r="K61" s="7">
        <f>J61*0.614</f>
        <v>21908.625200000002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15.4</v>
      </c>
      <c r="F64" s="1">
        <f>F$31</f>
        <v>15.4</v>
      </c>
      <c r="G64" s="7">
        <f>C64*(E64-F64)</f>
        <v>0</v>
      </c>
      <c r="H64" s="7">
        <f>C64*(E64-F64)*0.5895</f>
        <v>0</v>
      </c>
      <c r="I64" s="1"/>
      <c r="J64" s="7">
        <f>C64*E64</f>
        <v>29629.600000000002</v>
      </c>
      <c r="K64" s="7">
        <f>J64*0.614</f>
        <v>18192.574400000001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3001421.79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3001421.79</v>
      </c>
      <c r="K67" s="7">
        <f t="shared" ref="K67:K82" si="12">J67</f>
        <v>3001421.79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0.52500000000000002</v>
      </c>
      <c r="F68" s="1">
        <v>0.52500000000000002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2625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0.17499999999999999</v>
      </c>
      <c r="F69" s="1">
        <v>0.17499999999999999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2625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0.15</v>
      </c>
      <c r="F70" s="1">
        <v>0.15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1125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0.15</v>
      </c>
      <c r="F71" s="1">
        <v>0.15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750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0.1</v>
      </c>
      <c r="F72" s="1">
        <v>0.1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1500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0.22500000000000001</v>
      </c>
      <c r="F74" s="1">
        <v>0.22500000000000001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1125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0.22500000000000001</v>
      </c>
      <c r="F75" s="1">
        <v>0.22500000000000001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3375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0.17499999999999999</v>
      </c>
      <c r="F76" s="1">
        <v>0.17499999999999999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2625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0.15</v>
      </c>
      <c r="F77" s="1">
        <v>0.15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0.15</v>
      </c>
      <c r="F78" s="1">
        <v>0.15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25875</v>
      </c>
      <c r="N82" s="80">
        <v>1750</v>
      </c>
      <c r="O82" s="80">
        <v>3001421.79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3001421.79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38.880000000000003</v>
      </c>
      <c r="F84" s="16">
        <v>38.880000000000003</v>
      </c>
      <c r="G84" s="7">
        <f>C84*(E84-F84)</f>
        <v>0</v>
      </c>
      <c r="H84" s="7">
        <f>C84*(E84-F84)</f>
        <v>0</v>
      </c>
      <c r="I84" s="1"/>
      <c r="J84" s="7">
        <f>C84*E84</f>
        <v>15046.560000000001</v>
      </c>
      <c r="K84" s="7">
        <f>J84</f>
        <v>15046.560000000001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48.29</v>
      </c>
      <c r="F88" s="1">
        <v>48.29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11302.950559999999</v>
      </c>
      <c r="K88" s="7">
        <f>J88</f>
        <v>11302.950559999999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8.59</v>
      </c>
      <c r="F89" s="1">
        <v>8.59</v>
      </c>
      <c r="G89" s="7">
        <f t="shared" si="16"/>
        <v>0</v>
      </c>
      <c r="H89" s="7">
        <f t="shared" si="17"/>
        <v>0</v>
      </c>
      <c r="I89" s="1"/>
      <c r="J89" s="7">
        <f t="shared" si="18"/>
        <v>6460.77952</v>
      </c>
      <c r="K89" s="7">
        <f t="shared" ref="K89:K105" si="19">J89</f>
        <v>6460.77952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19.97</v>
      </c>
      <c r="F90" s="1">
        <v>19.97</v>
      </c>
      <c r="G90" s="7">
        <f t="shared" si="16"/>
        <v>0</v>
      </c>
      <c r="H90" s="7">
        <f t="shared" si="17"/>
        <v>0</v>
      </c>
      <c r="I90" s="1"/>
      <c r="J90" s="7">
        <f t="shared" si="18"/>
        <v>53415.676119999996</v>
      </c>
      <c r="K90" s="7">
        <f t="shared" si="19"/>
        <v>53415.676119999996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7.82</v>
      </c>
      <c r="F91" s="1">
        <v>7.82</v>
      </c>
      <c r="G91" s="7">
        <f t="shared" si="16"/>
        <v>0</v>
      </c>
      <c r="H91" s="7">
        <f t="shared" si="17"/>
        <v>0</v>
      </c>
      <c r="I91" s="1"/>
      <c r="J91" s="7">
        <f t="shared" si="18"/>
        <v>9699.1929200000013</v>
      </c>
      <c r="K91" s="7">
        <f t="shared" si="19"/>
        <v>9699.1929200000013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36.29</v>
      </c>
      <c r="F92" s="1">
        <v>36.29</v>
      </c>
      <c r="G92" s="7">
        <f t="shared" si="16"/>
        <v>0</v>
      </c>
      <c r="H92" s="7">
        <f t="shared" si="17"/>
        <v>0</v>
      </c>
      <c r="I92" s="1"/>
      <c r="J92" s="7">
        <f t="shared" si="18"/>
        <v>9473.286759999999</v>
      </c>
      <c r="K92" s="7">
        <f t="shared" si="19"/>
        <v>9473.286759999999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26.23</v>
      </c>
      <c r="F93" s="1">
        <v>26.23</v>
      </c>
      <c r="G93" s="7">
        <f t="shared" si="16"/>
        <v>0</v>
      </c>
      <c r="H93" s="7">
        <f t="shared" si="17"/>
        <v>0</v>
      </c>
      <c r="I93" s="1"/>
      <c r="J93" s="7">
        <f t="shared" si="18"/>
        <v>9928.7369799999997</v>
      </c>
      <c r="K93" s="7">
        <f t="shared" si="19"/>
        <v>9928.7369799999997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-3865700</v>
      </c>
      <c r="N102" s="26">
        <f>M102/M109</f>
        <v>-0.64038179987108168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227563.56404672199</v>
      </c>
      <c r="N103" s="26">
        <f>M103/M109</f>
        <v>3.7697587688987247E-2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6373991.5047860006</v>
      </c>
      <c r="N105" s="26">
        <f>M105/M109</f>
        <v>1.0558988416581325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-195000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-195000</v>
      </c>
      <c r="K107" s="7">
        <f>J107</f>
        <v>-195000</v>
      </c>
      <c r="L107" s="3">
        <v>0</v>
      </c>
      <c r="M107" s="80">
        <f>SUM(K107:K109)</f>
        <v>-565000</v>
      </c>
      <c r="N107" s="26">
        <f>+M107/M109</f>
        <v>-9.3596429347119828E-2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6036555.0688327225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21396.045400000003</v>
      </c>
      <c r="D112" s="13">
        <f>SUM(D5:D109)</f>
        <v>6494.0454</v>
      </c>
      <c r="G112" s="7">
        <f>SUM(G5:G110)</f>
        <v>0</v>
      </c>
      <c r="H112" s="7">
        <f>SUM(H5:H110)</f>
        <v>0</v>
      </c>
      <c r="J112" s="7">
        <f>SUM(J5:J110)</f>
        <v>6443479.1518667219</v>
      </c>
      <c r="K112" s="7">
        <f>SUM(K5:K110)</f>
        <v>6036555.0688327225</v>
      </c>
      <c r="M112" s="92">
        <f>SUM(K47:K64)+K31+K37</f>
        <v>74798.098759999993</v>
      </c>
      <c r="N112" s="94">
        <f>M112/K112</f>
        <v>1.2390858346706604E-2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18.64</v>
      </c>
      <c r="F116" s="1">
        <v>18.64</v>
      </c>
      <c r="G116" s="7">
        <f>C116*(E116-F116)</f>
        <v>0</v>
      </c>
      <c r="H116" s="7">
        <f>C116*(E116-F116)</f>
        <v>0</v>
      </c>
      <c r="I116" s="1"/>
      <c r="J116" s="7">
        <f>C116*E116</f>
        <v>22900.768480000002</v>
      </c>
      <c r="K116" s="7">
        <f>J116</f>
        <v>22900.768480000002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38.880000000000003</v>
      </c>
      <c r="F117" s="1">
        <f>+F84</f>
        <v>38.880000000000003</v>
      </c>
      <c r="G117" s="7">
        <f>C117*(E117-F117)</f>
        <v>0</v>
      </c>
      <c r="H117" s="7">
        <f>C117*(E117-F117)</f>
        <v>0</v>
      </c>
      <c r="I117" s="1"/>
      <c r="J117" s="7">
        <f>C117*E117</f>
        <v>15046.560000000001</v>
      </c>
      <c r="K117" s="7">
        <f>J117</f>
        <v>15046.560000000001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10.96</v>
      </c>
      <c r="F121" s="1">
        <v>10.96</v>
      </c>
      <c r="G121" s="7">
        <f>C121*(E121-F121)</f>
        <v>0</v>
      </c>
      <c r="H121" s="7">
        <f>C121*(E121-F121)</f>
        <v>0</v>
      </c>
      <c r="I121" s="1"/>
      <c r="J121" s="7">
        <f>C121*E121</f>
        <v>22066.644800000002</v>
      </c>
      <c r="K121" s="7">
        <f>J121</f>
        <v>22066.644800000002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38.880000000000003</v>
      </c>
      <c r="F122" s="1">
        <f>+F84</f>
        <v>38.880000000000003</v>
      </c>
      <c r="G122" s="7">
        <f>C122*(E122-F122)</f>
        <v>0</v>
      </c>
      <c r="H122" s="7">
        <f>C122*(E122-F122)</f>
        <v>0</v>
      </c>
      <c r="I122" s="1"/>
      <c r="J122" s="7">
        <f>C122*E122</f>
        <v>15046.560000000001</v>
      </c>
      <c r="K122" s="7">
        <f>J122</f>
        <v>15046.560000000001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38.880000000000003</v>
      </c>
      <c r="F125" s="1">
        <f>+F84</f>
        <v>38.880000000000003</v>
      </c>
      <c r="G125" s="7">
        <f>C125*(E125-F125)</f>
        <v>0</v>
      </c>
      <c r="H125" s="7">
        <f>C125*(E125-F125)</f>
        <v>0</v>
      </c>
      <c r="I125" s="1"/>
      <c r="J125" s="7">
        <f>C125*E125</f>
        <v>15046.560000000001</v>
      </c>
      <c r="K125" s="7">
        <f>J125</f>
        <v>15046.560000000001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15.4</v>
      </c>
      <c r="F129" s="1">
        <f>F$31</f>
        <v>15.4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4435.2</v>
      </c>
      <c r="K129" s="7">
        <f>J129*0.5995</f>
        <v>2658.9023999999999</v>
      </c>
      <c r="L129" s="3">
        <v>2</v>
      </c>
      <c r="M129" s="80">
        <f>SUM(K112:K129)+K138</f>
        <v>6129796.5045127226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15.4</v>
      </c>
      <c r="F132" s="1">
        <f t="shared" si="20"/>
        <v>15.4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15.4</v>
      </c>
      <c r="F133" s="1">
        <f t="shared" si="20"/>
        <v>15.4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15.4</v>
      </c>
      <c r="F134" s="1">
        <f t="shared" si="20"/>
        <v>15.4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15.4</v>
      </c>
      <c r="F135" s="1">
        <f t="shared" si="20"/>
        <v>15.4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-3865700</v>
      </c>
      <c r="N136" s="26">
        <f>M136/M143</f>
        <v>-0.63064083728621212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320329.55972672201</v>
      </c>
      <c r="N137" s="26">
        <f>M137/M143</f>
        <v>5.2257780415858365E-2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15.4</v>
      </c>
      <c r="F138" s="1">
        <f t="shared" si="21"/>
        <v>15.4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15.4</v>
      </c>
      <c r="F139" s="1">
        <f t="shared" si="21"/>
        <v>15.4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6374466.944786001</v>
      </c>
      <c r="N139" s="26">
        <f>M139/M143</f>
        <v>1.0399149368324305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15.4</v>
      </c>
      <c r="F140" s="1">
        <f t="shared" si="21"/>
        <v>15.4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15.4</v>
      </c>
      <c r="F141" s="1">
        <f t="shared" si="21"/>
        <v>15.4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-565000</v>
      </c>
      <c r="N141" s="26">
        <f>+M141/M143</f>
        <v>-9.2172717248288766E-2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15.4</v>
      </c>
      <c r="F142" s="1">
        <f t="shared" si="21"/>
        <v>15.4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15.4</v>
      </c>
      <c r="F143" s="1">
        <f t="shared" si="21"/>
        <v>15.4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6129796.5045127226</v>
      </c>
      <c r="N143" s="26">
        <f>+M143/K149</f>
        <v>1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15.4</v>
      </c>
      <c r="F144" s="1">
        <f t="shared" si="21"/>
        <v>15.4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15.4</v>
      </c>
      <c r="F145" s="1">
        <f t="shared" si="21"/>
        <v>15.4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15.4</v>
      </c>
      <c r="F146" s="1">
        <f t="shared" si="21"/>
        <v>15.4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65735.045400000003</v>
      </c>
      <c r="D149" s="13">
        <f>SUM(D129:D146)+D112</f>
        <v>21774.045399999999</v>
      </c>
      <c r="G149" s="7">
        <f>SUM(G112:G147)</f>
        <v>0</v>
      </c>
      <c r="H149" s="7">
        <f>SUM(H112:H147)</f>
        <v>0</v>
      </c>
      <c r="J149" s="7">
        <f>SUM(J112:J147)</f>
        <v>6538496.8851467222</v>
      </c>
      <c r="K149" s="7">
        <f>SUM(K112:K147)</f>
        <v>6129796.5045127226</v>
      </c>
      <c r="M149" s="92">
        <f>SUM(K129:K146)+M112</f>
        <v>77457.00116</v>
      </c>
      <c r="N149" s="94">
        <f>M149/K149</f>
        <v>1.2636145604993017E-2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318730.10763436777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323653.25543827174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51297.4</v>
      </c>
      <c r="C7" s="16">
        <f>H33</f>
        <v>30752.791300000001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-45457.999999999993</v>
      </c>
      <c r="H14" s="11">
        <f>G14*0.5995</f>
        <v>-27252.070999999996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4435.2</v>
      </c>
      <c r="H25" s="11">
        <f t="shared" si="0"/>
        <v>2658.9023999999999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51297.4</v>
      </c>
      <c r="H33" s="11">
        <f t="shared" si="0"/>
        <v>30752.791300000001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3434.2000000000003</v>
      </c>
      <c r="H47" s="11">
        <f t="shared" si="0"/>
        <v>2058.8029000000001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3434.2000000000003</v>
      </c>
      <c r="H48" s="11">
        <f t="shared" si="0"/>
        <v>2058.8029000000001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3418.8</v>
      </c>
      <c r="H49" s="11">
        <f t="shared" si="0"/>
        <v>2049.5706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4034.8</v>
      </c>
      <c r="H58" s="11">
        <f t="shared" si="0"/>
        <v>2418.8626000000004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4034.8</v>
      </c>
      <c r="H59" s="11">
        <f t="shared" si="0"/>
        <v>2418.8626000000004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4034.8</v>
      </c>
      <c r="H60" s="11">
        <f t="shared" si="0"/>
        <v>2418.8626000000004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4435.2</v>
      </c>
      <c r="H69" s="11">
        <f t="shared" si="0"/>
        <v>2658.9023999999999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4435.2</v>
      </c>
      <c r="H70" s="11">
        <f t="shared" si="0"/>
        <v>2658.9023999999999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4419.8</v>
      </c>
      <c r="H71" s="11">
        <f t="shared" si="0"/>
        <v>2649.6701000000003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45956.4</v>
      </c>
      <c r="H76" s="15">
        <f>SUM(H14:H74)</f>
        <v>27550.861800000002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2023-09-20T00:43:19Z</dcterms:modified>
</cp:coreProperties>
</file>