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s\UAM\Fonocardiograma\Circuitos\"/>
    </mc:Choice>
  </mc:AlternateContent>
  <xr:revisionPtr revIDLastSave="0" documentId="13_ncr:1_{685C3390-4AF8-4578-8435-C906F6743BE1}" xr6:coauthVersionLast="47" xr6:coauthVersionMax="47" xr10:uidLastSave="{00000000-0000-0000-0000-000000000000}"/>
  <bookViews>
    <workbookView xWindow="28680" yWindow="-45" windowWidth="29040" windowHeight="15840" xr2:uid="{F3548858-8DC0-4D9A-B114-D7071B4364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" i="1" l="1"/>
  <c r="Q44" i="1"/>
  <c r="Q32" i="1"/>
  <c r="Q26" i="1"/>
  <c r="Q18" i="1"/>
  <c r="M52" i="1"/>
  <c r="F52" i="1"/>
  <c r="L52" i="1" s="1"/>
  <c r="M51" i="1"/>
  <c r="F51" i="1"/>
  <c r="L51" i="1" s="1"/>
  <c r="M57" i="1"/>
  <c r="M56" i="1"/>
  <c r="M58" i="1" s="1"/>
  <c r="M47" i="1"/>
  <c r="M48" i="1"/>
  <c r="M49" i="1"/>
  <c r="M50" i="1"/>
  <c r="M46" i="1"/>
  <c r="M36" i="1"/>
  <c r="M37" i="1"/>
  <c r="M38" i="1"/>
  <c r="M39" i="1"/>
  <c r="M40" i="1"/>
  <c r="M41" i="1"/>
  <c r="M42" i="1"/>
  <c r="M43" i="1"/>
  <c r="M35" i="1"/>
  <c r="M34" i="1"/>
  <c r="M44" i="1" s="1"/>
  <c r="M31" i="1"/>
  <c r="M32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0" i="1"/>
  <c r="M21" i="1"/>
  <c r="M22" i="1"/>
  <c r="M23" i="1"/>
  <c r="M24" i="1"/>
  <c r="M25" i="1"/>
  <c r="M4" i="1"/>
  <c r="L35" i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8" i="1"/>
  <c r="L28" i="1" s="1"/>
  <c r="F29" i="1"/>
  <c r="L29" i="1" s="1"/>
  <c r="F30" i="1"/>
  <c r="L30" i="1" s="1"/>
  <c r="F31" i="1"/>
  <c r="L31" i="1" s="1"/>
  <c r="F34" i="1"/>
  <c r="L34" i="1" s="1"/>
  <c r="F35" i="1"/>
  <c r="F36" i="1"/>
  <c r="L36" i="1" s="1"/>
  <c r="F37" i="1"/>
  <c r="L37" i="1" s="1"/>
  <c r="F38" i="1"/>
  <c r="L38" i="1" s="1"/>
  <c r="F39" i="1"/>
  <c r="L39" i="1" s="1"/>
  <c r="F40" i="1"/>
  <c r="L40" i="1" s="1"/>
  <c r="F41" i="1"/>
  <c r="L41" i="1" s="1"/>
  <c r="F42" i="1"/>
  <c r="L42" i="1" s="1"/>
  <c r="F43" i="1"/>
  <c r="L43" i="1" s="1"/>
  <c r="F46" i="1"/>
  <c r="L46" i="1" s="1"/>
  <c r="F47" i="1"/>
  <c r="L47" i="1" s="1"/>
  <c r="F48" i="1"/>
  <c r="L48" i="1" s="1"/>
  <c r="F49" i="1"/>
  <c r="L49" i="1" s="1"/>
  <c r="F50" i="1"/>
  <c r="L50" i="1" s="1"/>
  <c r="F56" i="1"/>
  <c r="L56" i="1" s="1"/>
  <c r="F57" i="1"/>
  <c r="L57" i="1" s="1"/>
  <c r="F5" i="1"/>
  <c r="L5" i="1" s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4" i="1"/>
  <c r="L4" i="1" s="1"/>
  <c r="M53" i="1" l="1"/>
  <c r="Q53" i="1" s="1"/>
  <c r="Q58" i="1" s="1"/>
  <c r="Q60" i="1" s="1"/>
  <c r="M18" i="1"/>
  <c r="M26" i="1"/>
  <c r="M68" i="1" l="1"/>
</calcChain>
</file>

<file path=xl/sharedStrings.xml><?xml version="1.0" encoding="utf-8"?>
<sst xmlns="http://schemas.openxmlformats.org/spreadsheetml/2006/main" count="150" uniqueCount="110">
  <si>
    <t>Fono_V3A</t>
  </si>
  <si>
    <t>R100K</t>
  </si>
  <si>
    <t>R75K</t>
  </si>
  <si>
    <t>R51K</t>
  </si>
  <si>
    <t>R15K</t>
  </si>
  <si>
    <t>R39K</t>
  </si>
  <si>
    <t>R10K</t>
  </si>
  <si>
    <t>Componente</t>
  </si>
  <si>
    <t>Cantidad</t>
  </si>
  <si>
    <t>R6.8K</t>
  </si>
  <si>
    <t>R4.7K</t>
  </si>
  <si>
    <t>R1.2K</t>
  </si>
  <si>
    <t>R1K</t>
  </si>
  <si>
    <t>R51</t>
  </si>
  <si>
    <t>C2.2u</t>
  </si>
  <si>
    <t>C470n</t>
  </si>
  <si>
    <t>C100n</t>
  </si>
  <si>
    <t>C22n</t>
  </si>
  <si>
    <t>C3.3n</t>
  </si>
  <si>
    <t>LED Verde</t>
  </si>
  <si>
    <t>PinHeader</t>
  </si>
  <si>
    <t>JST</t>
  </si>
  <si>
    <t>JST M/H</t>
  </si>
  <si>
    <t>Microfono Electret</t>
  </si>
  <si>
    <t>Pot 100K</t>
  </si>
  <si>
    <t>Switch</t>
  </si>
  <si>
    <t>78L05</t>
  </si>
  <si>
    <t>LM324</t>
  </si>
  <si>
    <t>AD623</t>
  </si>
  <si>
    <t>Attiny85</t>
  </si>
  <si>
    <t>Modulo HC-05</t>
  </si>
  <si>
    <t>R200K</t>
  </si>
  <si>
    <t>Pulsera antiestatica</t>
  </si>
  <si>
    <t>Estetoscopio</t>
  </si>
  <si>
    <t>Jumper</t>
  </si>
  <si>
    <t>MAX9814</t>
  </si>
  <si>
    <t>R5.1K</t>
  </si>
  <si>
    <t>C1u</t>
  </si>
  <si>
    <t>LED Rojo</t>
  </si>
  <si>
    <t>LED Amarillo</t>
  </si>
  <si>
    <t>1N5819WS</t>
  </si>
  <si>
    <t>LP2985-5.0</t>
  </si>
  <si>
    <t>LP2985-3.3</t>
  </si>
  <si>
    <t>HC-05 no welding</t>
  </si>
  <si>
    <t>Button</t>
  </si>
  <si>
    <t>Total</t>
  </si>
  <si>
    <t>Detalles</t>
  </si>
  <si>
    <t>Resistencia 0805</t>
  </si>
  <si>
    <t>Link</t>
  </si>
  <si>
    <t>https://es.aliexpress.com/item/1005001794062302.html?spm=a2g0o.productlist.main.1.74257f42FXdRaH&amp;algo_pvid=323c3bc0-ad8e-464b-951f-d15718647b95&amp;algo_exp_id=323c3bc0-ad8e-464b-951f-d15718647b95-0&amp;pdp_npi=3%40dis%21MXN%2110.81%219.17%21%21%21%21%21%40211bf2da16826431160997648d0787%2112000017594821225%21sea%21MX%213108640381&amp;curPageLogUid=m6kVDcOp25Kb</t>
  </si>
  <si>
    <t>Lote (Pz)</t>
  </si>
  <si>
    <t>Precio de Lote (Mx)</t>
  </si>
  <si>
    <t>Lotes necesitados</t>
  </si>
  <si>
    <t>Cantidad Total</t>
  </si>
  <si>
    <t>Total (Mx)</t>
  </si>
  <si>
    <t>Potenciometro Rm065</t>
  </si>
  <si>
    <t>https://es.aliexpress.com/item/4000263405915.html?spm=a2g0o.store_pc_allProduct.8148356.6.7ed52f90pVHWeG&amp;pdp_npi=2%40dis%21MXN%2111.55%20MXN%24%2110.97%20MXN%24%21%21%21%21%21%402101f49816826442520885087e2f92%2110000001067383073%21sh</t>
  </si>
  <si>
    <t>Condensador 0805</t>
  </si>
  <si>
    <t>https://es.aliexpress.com/item/32964553793.html?spm=a2g0o.store_pc_allProduct.8148356.2.71a9a67dCanrZS&amp;pdp_npi=2%40dis%21MXN%2116.80%20MXN%24%2115.11%20MXN%24%21%21%21%21%21%402103399116826444734218974e4a7b%2166561886387%21sh</t>
  </si>
  <si>
    <t>LED 0805</t>
  </si>
  <si>
    <t>https://es.aliexpress.com/item/1005002927878882.html?spm=a2g0o.store_pc_allProduct.8148356.13.591f575enEEVGK&amp;pdp_npi=2%40dis%21MXN%2148.62%20MXN%24%2146.19%20MXN%24%21%21%21%21%21%402103204216826448356457210e62c7%2112000022841696538%21sh</t>
  </si>
  <si>
    <t>Diodo SOD-323</t>
  </si>
  <si>
    <t>https://es.aliexpress.com/item/4000331408283.html?spm=a2g0o.store_pc_allProduct.8148356.2.471a2257vDJi3N&amp;pdp_npi=2%40dis%21MXN%2115.41%20MXN%24%2114.63%20MXN%24%21%21%21%21%21%402101f49816826450511075042e2f9c%2110000001360766713%21sh</t>
  </si>
  <si>
    <t>SOT-89</t>
  </si>
  <si>
    <t>https://es.aliexpress.com/item/1005003397363250.html?spm=a2g0o.store_pc_allProduct.8148356.14.7271383cqz6cDz&amp;pdp_npi=2%40dis%21MXN%2118.16%20MXN%24%2117.25%20MXN%24%21%21%21%21%21%402101e9d516826451932566181e4a9a%2112000025597702400%21sh</t>
  </si>
  <si>
    <t>SOT-23</t>
  </si>
  <si>
    <t>https://es.aliexpress.com/item/32912924978.html?spm=a2g0o.productlist.main.7.27a02bbbFrMrQ1&amp;algo_pvid=32f01967-3b14-499e-915a-64587493b453&amp;aem_p4p_detail=20230424153217789843296483020013779559&amp;algo_exp_id=32f01967-3b14-499e-915a-64587493b453-3&amp;pdp_npi=3%40dis%21MXN%2114.69%2111.38%21%21%21%21%21%4021227e5116823755371885459d070b%2112000028436755223%21sea%21MX%213108640381&amp;curPageLogUid=ZzuZ8RCBLQ2x&amp;ad_pvid=20230424153217789843296483020013779559_4&amp;ad_pvid=20230424153217789843296483020013779559_4</t>
  </si>
  <si>
    <t>https://es.aliexpress.com/item/32837928321.html?spm=a2g0o.productlist.main.3.37392af2MMgoYS&amp;algo_pvid=7ab9f91a-c17b-4594-a71d-bd855c8f73f7&amp;algo_exp_id=7ab9f91a-c17b-4594-a71d-bd855c8f73f7-1&amp;pdp_npi=3%40dis%21MXN%2172.09%2166.35%21%21%21%21%21%40212250c216826480153167596d0745%2165090934793%21sea%21MX%213108640381&amp;curPageLogUid=gcZQZqIhE5QR</t>
  </si>
  <si>
    <t>SOP-8</t>
  </si>
  <si>
    <t>SOP-14</t>
  </si>
  <si>
    <t>https://es.aliexpress.com/item/32248693960.html?spm=a2g0o.store_pc_allProduct.8148356.14.76de4635aike3g&amp;pdp_npi=2%40dis%21MXN%218.15%20MXN%24%216.30%20MXN%24%21%21%21%21%21%402101e9ce16826484562085866e3a4c%2110000002416158798%21sh</t>
  </si>
  <si>
    <t>https://es.aliexpress.com/item/32953029405.html?spm=a2g0o.order_list.order_list_main.52.1386194dxo8qmz&amp;gatewayAdapt=glo2esp</t>
  </si>
  <si>
    <t>https://es.aliexpress.com/item/33003503284.html?spm=a2g0o.order_list.order_list_main.231.7252194d1WwEmG&amp;gatewayAdapt=glo2esp</t>
  </si>
  <si>
    <t>Modulo</t>
  </si>
  <si>
    <t>HC-05</t>
  </si>
  <si>
    <t>https://es.aliexpress.com/item/1005003788312771.html?spm=a2g0o.store_pc_allProduct.8148356.3.4fc764e3q4Nez8&amp;pdp_npi=2%40dis%21MXN%219.27%20MXN%24%217.41%20MXN%24%21%21%21%21%21%40210323f716826491135673033e2beb%2112000027170290332%21sh</t>
  </si>
  <si>
    <t>CMC-6015-42P</t>
  </si>
  <si>
    <t>https://www.mouser.mx/ProductDetail/CUI-Devices/CMC-6015-42P?qs=48I1WSKJTyZ1WFntk70QQA%3D%3D</t>
  </si>
  <si>
    <t>https://es.aliexpress.com/item/32721440534.html?spm=a2g0o.order_list.order_list_main.118.7252194d1WwEmG&amp;gatewayAdapt=glo2esp</t>
  </si>
  <si>
    <t>SS12D00</t>
  </si>
  <si>
    <t>3x4x2H</t>
  </si>
  <si>
    <t>https://es.aliexpress.com/item/1005004601389175.html?spm=a2g0o.productlist.main.3.39b11c70xGPf2E&amp;algo_pvid=b3630938-0325-466d-ac7a-15b064c8152c&amp;algo_exp_id=b3630938-0325-466d-ac7a-15b064c8152c-1&amp;pdp_npi=3%40dis%21MXN%2118.17%2115.97%21%21%21%21%21%40211beca116824642421354393d0763%2112000029787977433%21sea%21MX%213108640381&amp;curPageLogUid=IotoW6NB7fPm</t>
  </si>
  <si>
    <t>https://es.aliexpress.com/item/4000029712674.html?spm=a2g0o.order_list.order_list_main.66.2a1b194diFZ4qE&amp;gatewayAdapt=glo2esp</t>
  </si>
  <si>
    <t>Placa A,B,C a fabricar</t>
  </si>
  <si>
    <t>https://es.aliexpress.com/item/1005003541838313.html?spm=a2g0o.productlist.main.11.200b48bcr8fmMu&amp;algo_pvid=1f6aa581-5d67-4762-a230-92bff22a3588&amp;algo_exp_id=1f6aa581-5d67-4762-a230-92bff22a3588-5&amp;pdp_npi=3%40dis%21MXN%2119.09%2119.09%21%21%21%21%21%40211be3d216826506636337704d07bd%2112000026227195343%21sea%21MX%213108640381&amp;curPageLogUid=lTdUJPTQU6WD</t>
  </si>
  <si>
    <t>https://es.aliexpress.com/item/1005001470793144.html?spm=a2g0o.productlist.main.61.269d6e0ez11Ru8&amp;algo_pvid=07377373-4051-4ea9-a5b8-31ed99961ea8&amp;algo_exp_id=07377373-4051-4ea9-a5b8-31ed99961ea8-30&amp;pdp_npi=3%40dis%21MXN%2111.78%215.34%21%21%21%21%21%40211bf49716826509838621135d07c1%2112000016244887797%21sea%21MX%213108640381&amp;curPageLogUid=JM6QI5mDvHdO</t>
  </si>
  <si>
    <t>Pin header 2.54mm</t>
  </si>
  <si>
    <t>Jumper 2.54mm</t>
  </si>
  <si>
    <t>Pulsera antiestaica</t>
  </si>
  <si>
    <t>Estetocopio (campana)</t>
  </si>
  <si>
    <t>Creación de placas</t>
  </si>
  <si>
    <t>Creacion de placas</t>
  </si>
  <si>
    <t>10 de cada uno</t>
  </si>
  <si>
    <t>Total de costo de envio</t>
  </si>
  <si>
    <t>Envio Aliexpress</t>
  </si>
  <si>
    <t>https://es.aliexpress.com/item/1005004420555312.html?spm=a2g0o.productlist.main.5.71ca2bc8EhD9g6&amp;algo_pvid=6a32440a-f26a-419a-8d23-245a7abb97b0&amp;algo_exp_id=6a32440a-f26a-419a-8d23-245a7abb97b0-2&amp;pdp_npi=3%40dis%21MXN%2155.21%2150.79%21%21%21%21%21%4021224cdb16826512065992361d074e%2112000029124915542%21sea%21MX%213108640381&amp;curPageLogUid=hVagJRj90b4p</t>
  </si>
  <si>
    <t>Envio Mouser</t>
  </si>
  <si>
    <t>Envio PCBWAY</t>
  </si>
  <si>
    <t>https://www.pcbway.com/</t>
  </si>
  <si>
    <t>Conector 9V</t>
  </si>
  <si>
    <t>Conector de bateria 9V</t>
  </si>
  <si>
    <t>https://es.aliexpress.com/item/32828062495.html?spm=a2g0o.store_pc_allProduct.8148356.13.36065750LaB3Uj&amp;pdp_npi=2%40dis%21MXN%2121.53%20MXN%24%2116.20%20MXN%24%21%21%21%21%21%40210321c716826520885267387e485d%2112000027017966311%21sh</t>
  </si>
  <si>
    <t>Pila 9V</t>
  </si>
  <si>
    <t>Pila de 9V</t>
  </si>
  <si>
    <t>Fono_VC</t>
  </si>
  <si>
    <t>Fono_VB</t>
  </si>
  <si>
    <t>https://es.aliexpress.com/item/32982796216.html?spm=a2g0o.detail.0.0.5a9amYUZmYUZ8G&amp;gps-id=pcDetailTopMoreOtherSeller&amp;scm=1007.33416.274820.0&amp;scm_id=1007.33416.274820.0&amp;scm-url=1007.33416.274820.0&amp;pvid=2e61cce8-05c4-48ec-9a16-5a9bcfc61cd2&amp;_t=gps-id:pcDetailTopMoreOtherSeller,scm-url:1007.33416.274820.0,pvid:2e61cce8-05c4-48ec-9a16-5a9bcfc61cd2,tpp_buckets:668%232846%238110%231995&amp;pdp_npi=3%40dis%21MXN%2169.55%2152.16%21%21%21%21%21%402101c59116826534608562860ef124%2112000017754939149%21rec%21MX%213108640381</t>
  </si>
  <si>
    <t>Total Acumulado</t>
  </si>
  <si>
    <t>https://articulo.mercadolibre.com.mx/MLM-856527302-pila-de-carbon-9v-bateria-cuadrada-_JM</t>
  </si>
  <si>
    <t>Envio mercado 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</si>
</sst>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B7B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0" borderId="0" xfId="0" applyBorder="1"/>
    <xf numFmtId="0" fontId="0" fillId="2" borderId="1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/>
    <xf numFmtId="0" fontId="0" fillId="2" borderId="7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7" borderId="0" xfId="0" applyFill="1" applyBorder="1"/>
    <xf numFmtId="0" fontId="0" fillId="7" borderId="0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wrapText="1"/>
    </xf>
    <xf numFmtId="0" fontId="1" fillId="7" borderId="0" xfId="0" applyFont="1" applyFill="1" applyBorder="1"/>
    <xf numFmtId="0" fontId="0" fillId="7" borderId="9" xfId="0" applyFill="1" applyBorder="1" applyAlignment="1">
      <alignment horizontal="center" vertical="center" wrapText="1"/>
    </xf>
    <xf numFmtId="0" fontId="0" fillId="7" borderId="14" xfId="0" applyFill="1" applyBorder="1" applyAlignment="1">
      <alignment vertical="center" wrapText="1"/>
    </xf>
    <xf numFmtId="0" fontId="0" fillId="7" borderId="9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2" borderId="9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3" xfId="0" applyFill="1" applyBorder="1"/>
    <xf numFmtId="0" fontId="0" fillId="2" borderId="3" xfId="0" applyFill="1" applyBorder="1"/>
    <xf numFmtId="0" fontId="0" fillId="2" borderId="14" xfId="0" applyFill="1" applyBorder="1"/>
    <xf numFmtId="175" fontId="0" fillId="0" borderId="0" xfId="0" applyNumberFormat="1" applyAlignment="1">
      <alignment horizontal="center" vertical="center"/>
    </xf>
    <xf numFmtId="175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75" fontId="0" fillId="3" borderId="5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75" fontId="0" fillId="0" borderId="6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175" fontId="0" fillId="0" borderId="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175" fontId="0" fillId="0" borderId="9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8" xfId="0" applyBorder="1" applyAlignment="1">
      <alignment horizontal="left"/>
    </xf>
    <xf numFmtId="175" fontId="0" fillId="0" borderId="6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15" xfId="0" applyBorder="1"/>
    <xf numFmtId="0" fontId="0" fillId="0" borderId="15" xfId="0" applyBorder="1" applyAlignment="1">
      <alignment horizontal="center"/>
    </xf>
    <xf numFmtId="175" fontId="0" fillId="0" borderId="15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4" xfId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5" xfId="1" applyBorder="1"/>
    <xf numFmtId="0" fontId="3" fillId="0" borderId="2" xfId="1" applyBorder="1" applyAlignment="1">
      <alignment horizontal="left" vertical="center"/>
    </xf>
    <xf numFmtId="0" fontId="3" fillId="0" borderId="5" xfId="1" applyBorder="1" applyAlignment="1">
      <alignment horizontal="left" vertical="center"/>
    </xf>
    <xf numFmtId="0" fontId="3" fillId="0" borderId="5" xfId="1" applyBorder="1" applyAlignment="1">
      <alignment horizontal="left" vertical="top"/>
    </xf>
    <xf numFmtId="0" fontId="3" fillId="0" borderId="2" xfId="1" applyBorder="1" applyAlignment="1">
      <alignment vertical="center"/>
    </xf>
    <xf numFmtId="0" fontId="3" fillId="0" borderId="4" xfId="1" applyBorder="1" applyAlignment="1">
      <alignment horizontal="left" vertical="center"/>
    </xf>
    <xf numFmtId="0" fontId="3" fillId="0" borderId="4" xfId="1" applyBorder="1" applyAlignment="1">
      <alignment vertical="center"/>
    </xf>
    <xf numFmtId="0" fontId="3" fillId="0" borderId="5" xfId="1" applyBorder="1" applyAlignment="1">
      <alignment vertical="center"/>
    </xf>
    <xf numFmtId="0" fontId="3" fillId="0" borderId="2" xfId="1" applyBorder="1"/>
    <xf numFmtId="0" fontId="3" fillId="0" borderId="4" xfId="1" applyBorder="1"/>
    <xf numFmtId="0" fontId="3" fillId="0" borderId="1" xfId="1" applyBorder="1"/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3" borderId="1" xfId="0" applyNumberFormat="1" applyFill="1" applyBorder="1"/>
    <xf numFmtId="0" fontId="3" fillId="0" borderId="0" xfId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B7B7"/>
      <color rgb="FFFF5B5B"/>
      <color rgb="FFFF19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32837928321.html?spm=a2g0o.productlist.main.3.37392af2MMgoYS&amp;algo_pvid=7ab9f91a-c17b-4594-a71d-bd855c8f73f7&amp;algo_exp_id=7ab9f91a-c17b-4594-a71d-bd855c8f73f7-1&amp;pdp_npi=3%40dis%21MXN%2172.09%2166.35%21%21%21%21%21%40212250c216826480153167596d0745%2165090934793%21sea%21MX%213108640381&amp;curPageLogUid=gcZQZqIhE5QR" TargetMode="External"/><Relationship Id="rId13" Type="http://schemas.openxmlformats.org/officeDocument/2006/relationships/hyperlink" Target="https://es.aliexpress.com/item/4000029712674.html?spm=a2g0o.order_list.order_list_main.66.2a1b194diFZ4qE&amp;gatewayAdapt=glo2esp" TargetMode="External"/><Relationship Id="rId18" Type="http://schemas.openxmlformats.org/officeDocument/2006/relationships/hyperlink" Target="https://es.aliexpress.com/item/32828062495.html?spm=a2g0o.store_pc_allProduct.8148356.13.36065750LaB3Uj&amp;pdp_npi=2%40dis%21MXN%2121.53%20MXN%24%2116.20%20MXN%24%21%21%21%21%21%40210321c716826520885267387e485d%2112000027017966311%21sh" TargetMode="External"/><Relationship Id="rId3" Type="http://schemas.openxmlformats.org/officeDocument/2006/relationships/hyperlink" Target="https://es.aliexpress.com/item/32964553793.html?spm=a2g0o.store_pc_allProduct.8148356.2.71a9a67dCanrZS&amp;pdp_npi=2%40dis%21MXN%2116.80%20MXN%24%2115.11%20MXN%24%21%21%21%21%21%402103399116826444734218974e4a7b%2166561886387%21sh" TargetMode="External"/><Relationship Id="rId21" Type="http://schemas.openxmlformats.org/officeDocument/2006/relationships/hyperlink" Target="https://es.aliexpress.com/item/1005003788312771.html?spm=a2g0o.store_pc_allProduct.8148356.3.4fc764e3q4Nez8&amp;pdp_npi=2%40dis%21MXN%219.27%20MXN%24%217.41%20MXN%24%21%21%21%21%21%40210323f716826491135673033e2beb%2112000027170290332%21sh" TargetMode="External"/><Relationship Id="rId7" Type="http://schemas.openxmlformats.org/officeDocument/2006/relationships/hyperlink" Target="https://es.aliexpress.com/item/32912924978.html?spm=a2g0o.productlist.main.7.27a02bbbFrMrQ1&amp;algo_pvid=32f01967-3b14-499e-915a-64587493b453&amp;aem_p4p_detail=20230424153217789843296483020013779559&amp;algo_exp_id=32f01967-3b14-499e-915a-64587493b453-3&amp;pdp_npi=3%40dis%21MXN%2114.69%2111.38%21%21%21%21%21%4021227e5116823755371885459d070b%2112000028436755223%21sea%21MX%213108640381&amp;curPageLogUid=ZzuZ8RCBLQ2x&amp;ad_pvid=20230424153217789843296483020013779559_4&amp;ad_pvid=20230424153217789843296483020013779559_4" TargetMode="External"/><Relationship Id="rId12" Type="http://schemas.openxmlformats.org/officeDocument/2006/relationships/hyperlink" Target="https://es.aliexpress.com/item/1005004601389175.html?spm=a2g0o.productlist.main.3.39b11c70xGPf2E&amp;algo_pvid=b3630938-0325-466d-ac7a-15b064c8152c&amp;algo_exp_id=b3630938-0325-466d-ac7a-15b064c8152c-1&amp;pdp_npi=3%40dis%21MXN%2118.17%2115.97%21%21%21%21%21%40211beca116824642421354393d0763%2112000029787977433%21sea%21MX%213108640381&amp;curPageLogUid=IotoW6NB7fPm" TargetMode="External"/><Relationship Id="rId17" Type="http://schemas.openxmlformats.org/officeDocument/2006/relationships/hyperlink" Target="https://www.pcbway.com/" TargetMode="External"/><Relationship Id="rId2" Type="http://schemas.openxmlformats.org/officeDocument/2006/relationships/hyperlink" Target="https://es.aliexpress.com/item/1005001794062302.html?spm=a2g0o.productlist.main.1.74257f42FXdRaH&amp;algo_pvid=323c3bc0-ad8e-464b-951f-d15718647b95&amp;algo_exp_id=323c3bc0-ad8e-464b-951f-d15718647b95-0&amp;pdp_npi=3%40dis%21MXN%2110.81%219.17%21%21%21%21%21%40211bf2da16826431160997648d0787%2112000017594821225%21sea%21MX%213108640381&amp;curPageLogUid=m6kVDcOp25Kb" TargetMode="External"/><Relationship Id="rId16" Type="http://schemas.openxmlformats.org/officeDocument/2006/relationships/hyperlink" Target="https://es.aliexpress.com/item/1005004420555312.html?spm=a2g0o.productlist.main.5.71ca2bc8EhD9g6&amp;algo_pvid=6a32440a-f26a-419a-8d23-245a7abb97b0&amp;algo_exp_id=6a32440a-f26a-419a-8d23-245a7abb97b0-2&amp;pdp_npi=3%40dis%21MXN%2155.21%2150.79%21%21%21%21%21%4021224cdb16826512065992361d074e%2112000029124915542%21sea%21MX%213108640381&amp;curPageLogUid=hVagJRj90b4p" TargetMode="External"/><Relationship Id="rId20" Type="http://schemas.openxmlformats.org/officeDocument/2006/relationships/hyperlink" Target="https://www.mouser.mx/ProductDetail/CUI-Devices/CMC-6015-42P?qs=48I1WSKJTyZ1WFntk70QQA%3D%3D" TargetMode="External"/><Relationship Id="rId1" Type="http://schemas.openxmlformats.org/officeDocument/2006/relationships/hyperlink" Target="https://es.aliexpress.com/item/4000263405915.html?spm=a2g0o.store_pc_allProduct.8148356.6.7ed52f90pVHWeG&amp;pdp_npi=2%40dis%21MXN%2111.55%20MXN%24%2110.97%20MXN%24%21%21%21%21%21%402101f49816826442520885087e2f92%2110000001067383073%21sh" TargetMode="External"/><Relationship Id="rId6" Type="http://schemas.openxmlformats.org/officeDocument/2006/relationships/hyperlink" Target="https://es.aliexpress.com/item/1005003397363250.html?spm=a2g0o.store_pc_allProduct.8148356.14.7271383cqz6cDz&amp;pdp_npi=2%40dis%21MXN%2118.16%20MXN%24%2117.25%20MXN%24%21%21%21%21%21%402101e9d516826451932566181e4a9a%2112000025597702400%21sh" TargetMode="External"/><Relationship Id="rId11" Type="http://schemas.openxmlformats.org/officeDocument/2006/relationships/hyperlink" Target="https://es.aliexpress.com/item/32721440534.html?spm=a2g0o.order_list.order_list_main.118.7252194d1WwEmG&amp;gatewayAdapt=glo2esp" TargetMode="External"/><Relationship Id="rId5" Type="http://schemas.openxmlformats.org/officeDocument/2006/relationships/hyperlink" Target="https://es.aliexpress.com/item/4000331408283.html?spm=a2g0o.store_pc_allProduct.8148356.2.471a2257vDJi3N&amp;pdp_npi=2%40dis%21MXN%2115.41%20MXN%24%2114.63%20MXN%24%21%21%21%21%21%402101f49816826450511075042e2f9c%2110000001360766713%21sh" TargetMode="External"/><Relationship Id="rId15" Type="http://schemas.openxmlformats.org/officeDocument/2006/relationships/hyperlink" Target="https://es.aliexpress.com/item/1005001470793144.html?spm=a2g0o.productlist.main.61.269d6e0ez11Ru8&amp;algo_pvid=07377373-4051-4ea9-a5b8-31ed99961ea8&amp;algo_exp_id=07377373-4051-4ea9-a5b8-31ed99961ea8-30&amp;pdp_npi=3%40dis%21MXN%2111.78%215.34%21%21%21%21%21%40211bf49716826509838621135d07c1%2112000016244887797%21sea%21MX%213108640381&amp;curPageLogUid=JM6QI5mDvHdO" TargetMode="External"/><Relationship Id="rId10" Type="http://schemas.openxmlformats.org/officeDocument/2006/relationships/hyperlink" Target="https://es.aliexpress.com/item/33003503284.html?spm=a2g0o.order_list.order_list_main.231.7252194d1WwEmG&amp;gatewayAdapt=glo2esp" TargetMode="External"/><Relationship Id="rId19" Type="http://schemas.openxmlformats.org/officeDocument/2006/relationships/hyperlink" Target="https://es.aliexpress.com/item/32248693960.html?spm=a2g0o.store_pc_allProduct.8148356.14.76de4635aike3g&amp;pdp_npi=2%40dis%21MXN%218.15%20MXN%24%216.30%20MXN%24%21%21%21%21%21%402101e9ce16826484562085866e3a4c%2110000002416158798%21sh" TargetMode="External"/><Relationship Id="rId4" Type="http://schemas.openxmlformats.org/officeDocument/2006/relationships/hyperlink" Target="https://es.aliexpress.com/item/1005002927878882.html?spm=a2g0o.store_pc_allProduct.8148356.13.591f575enEEVGK&amp;pdp_npi=2%40dis%21MXN%2148.62%20MXN%24%2146.19%20MXN%24%21%21%21%21%21%402103204216826448356457210e62c7%2112000022841696538%21sh" TargetMode="External"/><Relationship Id="rId9" Type="http://schemas.openxmlformats.org/officeDocument/2006/relationships/hyperlink" Target="https://es.aliexpress.com/item/32953029405.html?spm=a2g0o.order_list.order_list_main.52.1386194dxo8qmz&amp;gatewayAdapt=glo2esp" TargetMode="External"/><Relationship Id="rId14" Type="http://schemas.openxmlformats.org/officeDocument/2006/relationships/hyperlink" Target="https://es.aliexpress.com/item/1005003541838313.html?spm=a2g0o.productlist.main.11.200b48bcr8fmMu&amp;algo_pvid=1f6aa581-5d67-4762-a230-92bff22a3588&amp;algo_exp_id=1f6aa581-5d67-4762-a230-92bff22a3588-5&amp;pdp_npi=3%40dis%21MXN%2119.09%2119.09%21%21%21%21%21%40211be3d216826506636337704d07bd%2112000026227195343%21sea%21MX%213108640381&amp;curPageLogUid=lTdUJPTQU6WD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C969-F606-4340-B151-789888D053CC}">
  <dimension ref="A1:Q68"/>
  <sheetViews>
    <sheetView tabSelected="1" topLeftCell="B35" zoomScaleNormal="100" workbookViewId="0">
      <selection activeCell="Q60" sqref="Q60"/>
    </sheetView>
  </sheetViews>
  <sheetFormatPr baseColWidth="10" defaultRowHeight="14.4" x14ac:dyDescent="0.3"/>
  <cols>
    <col min="2" max="2" width="17.77734375" bestFit="1" customWidth="1"/>
    <col min="3" max="3" width="19.88671875" customWidth="1"/>
    <col min="4" max="4" width="21.5546875" customWidth="1"/>
    <col min="5" max="5" width="17.44140625" customWidth="1"/>
    <col min="6" max="6" width="13.109375" customWidth="1"/>
    <col min="8" max="8" width="21.88671875" style="50" customWidth="1"/>
    <col min="9" max="9" width="13.5546875" bestFit="1" customWidth="1"/>
    <col min="10" max="10" width="15.5546875" bestFit="1" customWidth="1"/>
    <col min="11" max="11" width="16.88671875" bestFit="1" customWidth="1"/>
    <col min="12" max="12" width="18.88671875" style="59" bestFit="1" customWidth="1"/>
    <col min="13" max="13" width="12.21875" style="2" customWidth="1"/>
    <col min="14" max="14" width="13.77734375" customWidth="1"/>
    <col min="15" max="15" width="11.5546875" style="4"/>
    <col min="16" max="16" width="15.44140625" bestFit="1" customWidth="1"/>
  </cols>
  <sheetData>
    <row r="1" spans="1:17" x14ac:dyDescent="0.3">
      <c r="O1" s="1"/>
    </row>
    <row r="2" spans="1:17" x14ac:dyDescent="0.3">
      <c r="C2" s="16" t="s">
        <v>0</v>
      </c>
      <c r="D2" s="17" t="s">
        <v>105</v>
      </c>
      <c r="E2" s="18" t="s">
        <v>104</v>
      </c>
      <c r="O2" s="1"/>
    </row>
    <row r="3" spans="1:17" x14ac:dyDescent="0.3">
      <c r="A3" s="13"/>
      <c r="B3" s="7" t="s">
        <v>7</v>
      </c>
      <c r="C3" s="7" t="s">
        <v>8</v>
      </c>
      <c r="D3" s="9" t="s">
        <v>8</v>
      </c>
      <c r="E3" s="8" t="s">
        <v>8</v>
      </c>
      <c r="F3" s="83" t="s">
        <v>53</v>
      </c>
      <c r="H3" s="64" t="s">
        <v>46</v>
      </c>
      <c r="I3" s="65" t="s">
        <v>50</v>
      </c>
      <c r="J3" s="66" t="s">
        <v>52</v>
      </c>
      <c r="K3" s="66" t="s">
        <v>51</v>
      </c>
      <c r="L3" s="67" t="s">
        <v>83</v>
      </c>
      <c r="M3" s="68" t="s">
        <v>54</v>
      </c>
      <c r="N3" s="83" t="s">
        <v>48</v>
      </c>
      <c r="O3" s="1"/>
      <c r="Q3" s="48"/>
    </row>
    <row r="4" spans="1:17" x14ac:dyDescent="0.3">
      <c r="A4" s="20"/>
      <c r="B4" s="30" t="s">
        <v>31</v>
      </c>
      <c r="C4" s="11">
        <v>2</v>
      </c>
      <c r="D4" s="10">
        <v>2</v>
      </c>
      <c r="E4" s="22">
        <v>1</v>
      </c>
      <c r="F4" s="14">
        <f>SUM(C4:E4)</f>
        <v>5</v>
      </c>
      <c r="H4" s="69" t="s">
        <v>47</v>
      </c>
      <c r="I4" s="47">
        <v>100</v>
      </c>
      <c r="J4" s="47">
        <v>1</v>
      </c>
      <c r="K4" s="47">
        <v>11</v>
      </c>
      <c r="L4" s="70">
        <f>I4*J4/F4</f>
        <v>20</v>
      </c>
      <c r="M4" s="71">
        <f>J4*K4</f>
        <v>11</v>
      </c>
      <c r="N4" s="104" t="s">
        <v>49</v>
      </c>
      <c r="O4" s="1"/>
      <c r="Q4" s="3"/>
    </row>
    <row r="5" spans="1:17" x14ac:dyDescent="0.3">
      <c r="A5" s="20"/>
      <c r="B5" s="30" t="s">
        <v>1</v>
      </c>
      <c r="C5" s="11">
        <v>5</v>
      </c>
      <c r="D5" s="10">
        <v>6</v>
      </c>
      <c r="E5" s="22">
        <v>3</v>
      </c>
      <c r="F5" s="14">
        <f>SUM(C5:E5)</f>
        <v>14</v>
      </c>
      <c r="H5" s="69" t="s">
        <v>47</v>
      </c>
      <c r="I5" s="47">
        <v>100</v>
      </c>
      <c r="J5" s="47">
        <v>1</v>
      </c>
      <c r="K5" s="47">
        <v>11</v>
      </c>
      <c r="L5" s="70">
        <f t="shared" ref="L5:L17" si="0">I5*J5/F5</f>
        <v>7.1428571428571432</v>
      </c>
      <c r="M5" s="71">
        <f t="shared" ref="M5:M17" si="1">J5*K5</f>
        <v>11</v>
      </c>
      <c r="N5" s="105"/>
      <c r="O5" s="1"/>
      <c r="Q5" s="3"/>
    </row>
    <row r="6" spans="1:17" x14ac:dyDescent="0.3">
      <c r="A6" s="20"/>
      <c r="B6" s="30" t="s">
        <v>2</v>
      </c>
      <c r="C6" s="11">
        <v>1</v>
      </c>
      <c r="D6" s="10">
        <v>1</v>
      </c>
      <c r="E6" s="22">
        <v>2</v>
      </c>
      <c r="F6" s="14">
        <f>SUM(C6:E6)</f>
        <v>4</v>
      </c>
      <c r="H6" s="69" t="s">
        <v>47</v>
      </c>
      <c r="I6" s="47">
        <v>100</v>
      </c>
      <c r="J6" s="47">
        <v>1</v>
      </c>
      <c r="K6" s="47">
        <v>11</v>
      </c>
      <c r="L6" s="70">
        <f t="shared" si="0"/>
        <v>25</v>
      </c>
      <c r="M6" s="71">
        <f t="shared" si="1"/>
        <v>11</v>
      </c>
      <c r="N6" s="105"/>
      <c r="O6" s="1"/>
      <c r="Q6" s="3"/>
    </row>
    <row r="7" spans="1:17" x14ac:dyDescent="0.3">
      <c r="A7" s="20"/>
      <c r="B7" s="30" t="s">
        <v>3</v>
      </c>
      <c r="C7" s="11">
        <v>2</v>
      </c>
      <c r="D7" s="10">
        <v>2</v>
      </c>
      <c r="E7" s="22">
        <v>2</v>
      </c>
      <c r="F7" s="14">
        <f>SUM(C7:E7)</f>
        <v>6</v>
      </c>
      <c r="H7" s="69" t="s">
        <v>47</v>
      </c>
      <c r="I7" s="47">
        <v>100</v>
      </c>
      <c r="J7" s="47">
        <v>1</v>
      </c>
      <c r="K7" s="47">
        <v>11</v>
      </c>
      <c r="L7" s="70">
        <f t="shared" si="0"/>
        <v>16.666666666666668</v>
      </c>
      <c r="M7" s="71">
        <f t="shared" si="1"/>
        <v>11</v>
      </c>
      <c r="N7" s="105"/>
      <c r="O7" s="1"/>
      <c r="Q7" s="3"/>
    </row>
    <row r="8" spans="1:17" x14ac:dyDescent="0.3">
      <c r="A8" s="20"/>
      <c r="B8" s="30" t="s">
        <v>5</v>
      </c>
      <c r="C8" s="11">
        <v>1</v>
      </c>
      <c r="D8" s="36"/>
      <c r="E8" s="37"/>
      <c r="F8" s="14">
        <f>SUM(C8:E8)</f>
        <v>1</v>
      </c>
      <c r="H8" s="69" t="s">
        <v>47</v>
      </c>
      <c r="I8" s="47">
        <v>100</v>
      </c>
      <c r="J8" s="47">
        <v>1</v>
      </c>
      <c r="K8" s="47">
        <v>11</v>
      </c>
      <c r="L8" s="70">
        <f t="shared" si="0"/>
        <v>100</v>
      </c>
      <c r="M8" s="71">
        <f t="shared" si="1"/>
        <v>11</v>
      </c>
      <c r="N8" s="105"/>
      <c r="O8" s="1"/>
      <c r="Q8" s="3"/>
    </row>
    <row r="9" spans="1:17" x14ac:dyDescent="0.3">
      <c r="A9" s="20"/>
      <c r="B9" s="30" t="s">
        <v>4</v>
      </c>
      <c r="C9" s="11">
        <v>1</v>
      </c>
      <c r="D9" s="10">
        <v>1</v>
      </c>
      <c r="E9" s="22">
        <v>1</v>
      </c>
      <c r="F9" s="14">
        <f>SUM(C9:E9)</f>
        <v>3</v>
      </c>
      <c r="H9" s="69" t="s">
        <v>47</v>
      </c>
      <c r="I9" s="47">
        <v>100</v>
      </c>
      <c r="J9" s="47">
        <v>1</v>
      </c>
      <c r="K9" s="47">
        <v>11</v>
      </c>
      <c r="L9" s="70">
        <f t="shared" si="0"/>
        <v>33.333333333333336</v>
      </c>
      <c r="M9" s="71">
        <f t="shared" si="1"/>
        <v>11</v>
      </c>
      <c r="N9" s="105"/>
      <c r="O9" s="1"/>
      <c r="Q9" s="3"/>
    </row>
    <row r="10" spans="1:17" x14ac:dyDescent="0.3">
      <c r="A10" s="20"/>
      <c r="B10" s="30" t="s">
        <v>6</v>
      </c>
      <c r="C10" s="11">
        <v>5</v>
      </c>
      <c r="D10" s="10">
        <v>3</v>
      </c>
      <c r="E10" s="22">
        <v>3</v>
      </c>
      <c r="F10" s="14">
        <f>SUM(C10:E10)</f>
        <v>11</v>
      </c>
      <c r="H10" s="69" t="s">
        <v>47</v>
      </c>
      <c r="I10" s="47">
        <v>100</v>
      </c>
      <c r="J10" s="47">
        <v>1</v>
      </c>
      <c r="K10" s="47">
        <v>11</v>
      </c>
      <c r="L10" s="70">
        <f t="shared" si="0"/>
        <v>9.0909090909090917</v>
      </c>
      <c r="M10" s="71">
        <f t="shared" si="1"/>
        <v>11</v>
      </c>
      <c r="N10" s="105"/>
      <c r="O10" s="1"/>
      <c r="Q10" s="3"/>
    </row>
    <row r="11" spans="1:17" x14ac:dyDescent="0.3">
      <c r="A11" s="20"/>
      <c r="B11" s="30" t="s">
        <v>9</v>
      </c>
      <c r="C11" s="11">
        <v>1</v>
      </c>
      <c r="D11" s="36"/>
      <c r="E11" s="37"/>
      <c r="F11" s="14">
        <f>SUM(C11:E11)</f>
        <v>1</v>
      </c>
      <c r="H11" s="69" t="s">
        <v>47</v>
      </c>
      <c r="I11" s="47">
        <v>100</v>
      </c>
      <c r="J11" s="47">
        <v>1</v>
      </c>
      <c r="K11" s="47">
        <v>11</v>
      </c>
      <c r="L11" s="70">
        <f t="shared" si="0"/>
        <v>100</v>
      </c>
      <c r="M11" s="71">
        <f t="shared" si="1"/>
        <v>11</v>
      </c>
      <c r="N11" s="105"/>
      <c r="O11" s="1"/>
      <c r="Q11" s="3"/>
    </row>
    <row r="12" spans="1:17" x14ac:dyDescent="0.3">
      <c r="A12" s="20"/>
      <c r="B12" s="30" t="s">
        <v>36</v>
      </c>
      <c r="C12" s="35"/>
      <c r="D12" s="10">
        <v>1</v>
      </c>
      <c r="E12" s="37"/>
      <c r="F12" s="14">
        <f>SUM(C12:E12)</f>
        <v>1</v>
      </c>
      <c r="H12" s="69" t="s">
        <v>47</v>
      </c>
      <c r="I12" s="47">
        <v>100</v>
      </c>
      <c r="J12" s="47">
        <v>1</v>
      </c>
      <c r="K12" s="47">
        <v>11</v>
      </c>
      <c r="L12" s="70">
        <f t="shared" si="0"/>
        <v>100</v>
      </c>
      <c r="M12" s="71">
        <f t="shared" si="1"/>
        <v>11</v>
      </c>
      <c r="N12" s="105"/>
      <c r="O12" s="1"/>
      <c r="Q12" s="3"/>
    </row>
    <row r="13" spans="1:17" x14ac:dyDescent="0.3">
      <c r="A13" s="20"/>
      <c r="B13" s="30" t="s">
        <v>10</v>
      </c>
      <c r="C13" s="11">
        <v>1</v>
      </c>
      <c r="D13" s="10">
        <v>1</v>
      </c>
      <c r="E13" s="22">
        <v>1</v>
      </c>
      <c r="F13" s="14">
        <f>SUM(C13:E13)</f>
        <v>3</v>
      </c>
      <c r="H13" s="69" t="s">
        <v>47</v>
      </c>
      <c r="I13" s="47">
        <v>100</v>
      </c>
      <c r="J13" s="47">
        <v>1</v>
      </c>
      <c r="K13" s="47">
        <v>11</v>
      </c>
      <c r="L13" s="70">
        <f t="shared" si="0"/>
        <v>33.333333333333336</v>
      </c>
      <c r="M13" s="71">
        <f t="shared" si="1"/>
        <v>11</v>
      </c>
      <c r="N13" s="105"/>
      <c r="O13" s="1"/>
      <c r="Q13" s="3"/>
    </row>
    <row r="14" spans="1:17" x14ac:dyDescent="0.3">
      <c r="A14" s="20"/>
      <c r="B14" s="30" t="s">
        <v>11</v>
      </c>
      <c r="C14" s="11">
        <v>1</v>
      </c>
      <c r="D14" s="10">
        <v>1</v>
      </c>
      <c r="E14" s="22">
        <v>1</v>
      </c>
      <c r="F14" s="14">
        <f>SUM(C14:E14)</f>
        <v>3</v>
      </c>
      <c r="H14" s="69" t="s">
        <v>47</v>
      </c>
      <c r="I14" s="47">
        <v>100</v>
      </c>
      <c r="J14" s="47">
        <v>1</v>
      </c>
      <c r="K14" s="47">
        <v>11</v>
      </c>
      <c r="L14" s="70">
        <f t="shared" si="0"/>
        <v>33.333333333333336</v>
      </c>
      <c r="M14" s="71">
        <f t="shared" si="1"/>
        <v>11</v>
      </c>
      <c r="N14" s="105"/>
      <c r="O14" s="1"/>
      <c r="Q14" s="3"/>
    </row>
    <row r="15" spans="1:17" x14ac:dyDescent="0.3">
      <c r="A15" s="20"/>
      <c r="B15" s="30" t="s">
        <v>12</v>
      </c>
      <c r="C15" s="11">
        <v>2</v>
      </c>
      <c r="D15" s="10">
        <v>2</v>
      </c>
      <c r="E15" s="22">
        <v>4</v>
      </c>
      <c r="F15" s="14">
        <f>SUM(C15:E15)</f>
        <v>8</v>
      </c>
      <c r="H15" s="69" t="s">
        <v>47</v>
      </c>
      <c r="I15" s="47">
        <v>100</v>
      </c>
      <c r="J15" s="47">
        <v>1</v>
      </c>
      <c r="K15" s="47">
        <v>11</v>
      </c>
      <c r="L15" s="70">
        <f t="shared" si="0"/>
        <v>12.5</v>
      </c>
      <c r="M15" s="71">
        <f t="shared" si="1"/>
        <v>11</v>
      </c>
      <c r="N15" s="105"/>
      <c r="O15" s="1"/>
      <c r="Q15" s="3"/>
    </row>
    <row r="16" spans="1:17" x14ac:dyDescent="0.3">
      <c r="A16" s="20"/>
      <c r="B16" s="30" t="s">
        <v>13</v>
      </c>
      <c r="C16" s="11">
        <v>2</v>
      </c>
      <c r="D16" s="10">
        <v>2</v>
      </c>
      <c r="E16" s="22">
        <v>1</v>
      </c>
      <c r="F16" s="14">
        <f>SUM(C16:E16)</f>
        <v>5</v>
      </c>
      <c r="H16" s="69" t="s">
        <v>47</v>
      </c>
      <c r="I16" s="47">
        <v>100</v>
      </c>
      <c r="J16" s="47">
        <v>1</v>
      </c>
      <c r="K16" s="47">
        <v>11</v>
      </c>
      <c r="L16" s="70">
        <f t="shared" si="0"/>
        <v>20</v>
      </c>
      <c r="M16" s="71">
        <f t="shared" si="1"/>
        <v>11</v>
      </c>
      <c r="N16" s="105"/>
      <c r="O16" s="1"/>
      <c r="Q16" s="3"/>
    </row>
    <row r="17" spans="1:17" x14ac:dyDescent="0.3">
      <c r="A17" s="20"/>
      <c r="B17" s="33" t="s">
        <v>24</v>
      </c>
      <c r="C17" s="34">
        <v>2</v>
      </c>
      <c r="D17" s="19">
        <v>1</v>
      </c>
      <c r="E17" s="23">
        <v>1</v>
      </c>
      <c r="F17" s="82">
        <f>SUM(C17:E17)</f>
        <v>4</v>
      </c>
      <c r="H17" s="72" t="s">
        <v>55</v>
      </c>
      <c r="I17" s="73">
        <v>20</v>
      </c>
      <c r="J17" s="73">
        <v>1</v>
      </c>
      <c r="K17" s="73">
        <v>17</v>
      </c>
      <c r="L17" s="74">
        <f t="shared" si="0"/>
        <v>5</v>
      </c>
      <c r="M17" s="75">
        <f t="shared" si="1"/>
        <v>17</v>
      </c>
      <c r="N17" s="106" t="s">
        <v>56</v>
      </c>
      <c r="O17" s="1"/>
      <c r="Q17" s="3"/>
    </row>
    <row r="18" spans="1:17" ht="28.8" customHeight="1" x14ac:dyDescent="0.3">
      <c r="F18" s="47"/>
      <c r="L18" s="62" t="s">
        <v>45</v>
      </c>
      <c r="M18" s="63">
        <f>SUM(M4:M17)</f>
        <v>160</v>
      </c>
      <c r="O18" s="1"/>
      <c r="P18" s="6" t="s">
        <v>107</v>
      </c>
      <c r="Q18" s="119">
        <f>M18</f>
        <v>160</v>
      </c>
    </row>
    <row r="19" spans="1:17" x14ac:dyDescent="0.3">
      <c r="A19" s="20"/>
      <c r="O19" s="1"/>
    </row>
    <row r="20" spans="1:17" x14ac:dyDescent="0.3">
      <c r="A20" s="20"/>
      <c r="B20" s="24" t="s">
        <v>14</v>
      </c>
      <c r="C20" s="25">
        <v>4</v>
      </c>
      <c r="D20" s="26">
        <v>4</v>
      </c>
      <c r="E20" s="21">
        <v>4</v>
      </c>
      <c r="F20" s="81">
        <f>SUM(C20:E20)</f>
        <v>12</v>
      </c>
      <c r="H20" s="76" t="s">
        <v>57</v>
      </c>
      <c r="I20" s="65">
        <v>100</v>
      </c>
      <c r="J20" s="65">
        <v>1</v>
      </c>
      <c r="K20" s="65">
        <v>28</v>
      </c>
      <c r="L20" s="77">
        <f>I20*J20/F20</f>
        <v>8.3333333333333339</v>
      </c>
      <c r="M20" s="78">
        <f>J20*K20</f>
        <v>28</v>
      </c>
      <c r="N20" s="107" t="s">
        <v>58</v>
      </c>
      <c r="O20" s="1"/>
    </row>
    <row r="21" spans="1:17" x14ac:dyDescent="0.3">
      <c r="A21" s="20"/>
      <c r="B21" s="30" t="s">
        <v>37</v>
      </c>
      <c r="C21" s="40"/>
      <c r="D21" s="39"/>
      <c r="E21" s="22">
        <v>2</v>
      </c>
      <c r="F21" s="14">
        <f>SUM(C21:E21)</f>
        <v>2</v>
      </c>
      <c r="H21" s="69" t="s">
        <v>57</v>
      </c>
      <c r="I21" s="47">
        <v>100</v>
      </c>
      <c r="J21" s="47">
        <v>1</v>
      </c>
      <c r="K21" s="47">
        <v>28</v>
      </c>
      <c r="L21" s="70">
        <f>I21*J21/F21</f>
        <v>50</v>
      </c>
      <c r="M21" s="71">
        <f>J21*K21</f>
        <v>28</v>
      </c>
      <c r="N21" s="104"/>
      <c r="O21" s="1"/>
    </row>
    <row r="22" spans="1:17" x14ac:dyDescent="0.3">
      <c r="A22" s="20"/>
      <c r="B22" s="30" t="s">
        <v>15</v>
      </c>
      <c r="C22" s="11">
        <v>6</v>
      </c>
      <c r="D22" s="10">
        <v>6</v>
      </c>
      <c r="E22" s="22">
        <v>4</v>
      </c>
      <c r="F22" s="14">
        <f>SUM(C22:E22)</f>
        <v>16</v>
      </c>
      <c r="H22" s="69" t="s">
        <v>57</v>
      </c>
      <c r="I22" s="47">
        <v>100</v>
      </c>
      <c r="J22" s="47">
        <v>1</v>
      </c>
      <c r="K22" s="47">
        <v>28</v>
      </c>
      <c r="L22" s="70">
        <f>I22*J22/F22</f>
        <v>6.25</v>
      </c>
      <c r="M22" s="71">
        <f>J22*K22</f>
        <v>28</v>
      </c>
      <c r="N22" s="104"/>
      <c r="O22" s="1"/>
    </row>
    <row r="23" spans="1:17" x14ac:dyDescent="0.3">
      <c r="A23" s="20"/>
      <c r="B23" s="30" t="s">
        <v>16</v>
      </c>
      <c r="C23" s="11">
        <v>3</v>
      </c>
      <c r="D23" s="10">
        <v>3</v>
      </c>
      <c r="E23" s="22">
        <v>7</v>
      </c>
      <c r="F23" s="14">
        <f>SUM(C23:E23)</f>
        <v>13</v>
      </c>
      <c r="H23" s="69" t="s">
        <v>57</v>
      </c>
      <c r="I23" s="47">
        <v>100</v>
      </c>
      <c r="J23" s="47">
        <v>1</v>
      </c>
      <c r="K23" s="47">
        <v>17</v>
      </c>
      <c r="L23" s="70">
        <f>I23*J23/F23</f>
        <v>7.6923076923076925</v>
      </c>
      <c r="M23" s="71">
        <f>J23*K23</f>
        <v>17</v>
      </c>
      <c r="N23" s="104"/>
      <c r="O23" s="1"/>
    </row>
    <row r="24" spans="1:17" x14ac:dyDescent="0.3">
      <c r="A24" s="20"/>
      <c r="B24" s="30" t="s">
        <v>17</v>
      </c>
      <c r="C24" s="11">
        <v>1</v>
      </c>
      <c r="D24" s="10">
        <v>2</v>
      </c>
      <c r="E24" s="22">
        <v>1</v>
      </c>
      <c r="F24" s="14">
        <f>SUM(C24:E24)</f>
        <v>4</v>
      </c>
      <c r="H24" s="69" t="s">
        <v>57</v>
      </c>
      <c r="I24" s="47">
        <v>100</v>
      </c>
      <c r="J24" s="47">
        <v>1</v>
      </c>
      <c r="K24" s="47">
        <v>17</v>
      </c>
      <c r="L24" s="70">
        <f>I24*J24/F24</f>
        <v>25</v>
      </c>
      <c r="M24" s="71">
        <f>J24*K24</f>
        <v>17</v>
      </c>
      <c r="N24" s="104"/>
      <c r="O24" s="1"/>
    </row>
    <row r="25" spans="1:17" ht="35.4" customHeight="1" x14ac:dyDescent="0.3">
      <c r="B25" s="33" t="s">
        <v>18</v>
      </c>
      <c r="C25" s="34">
        <v>1</v>
      </c>
      <c r="D25" s="41"/>
      <c r="E25" s="42"/>
      <c r="F25" s="82">
        <f>SUM(C25:E25)</f>
        <v>1</v>
      </c>
      <c r="H25" s="72" t="s">
        <v>57</v>
      </c>
      <c r="I25" s="73">
        <v>100</v>
      </c>
      <c r="J25" s="73">
        <v>1</v>
      </c>
      <c r="K25" s="73">
        <v>17</v>
      </c>
      <c r="L25" s="74">
        <f>I25*J25/F25</f>
        <v>100</v>
      </c>
      <c r="M25" s="75">
        <f>J25*K25</f>
        <v>17</v>
      </c>
      <c r="N25" s="108"/>
      <c r="O25" s="1"/>
    </row>
    <row r="26" spans="1:17" s="20" customFormat="1" ht="31.2" customHeight="1" x14ac:dyDescent="0.3">
      <c r="F26" s="47"/>
      <c r="H26" s="79"/>
      <c r="I26" s="46"/>
      <c r="J26" s="46"/>
      <c r="K26" s="46"/>
      <c r="L26" s="60" t="s">
        <v>45</v>
      </c>
      <c r="M26" s="61">
        <f>SUM(M20:M25)</f>
        <v>135</v>
      </c>
      <c r="O26" s="1"/>
      <c r="P26" s="6" t="s">
        <v>107</v>
      </c>
      <c r="Q26" s="119">
        <f>M26+Q18</f>
        <v>295</v>
      </c>
    </row>
    <row r="27" spans="1:17" x14ac:dyDescent="0.3">
      <c r="O27" s="1"/>
    </row>
    <row r="28" spans="1:17" x14ac:dyDescent="0.3">
      <c r="A28" s="13"/>
      <c r="B28" s="24" t="s">
        <v>19</v>
      </c>
      <c r="C28" s="25">
        <v>1</v>
      </c>
      <c r="D28" s="26">
        <v>1</v>
      </c>
      <c r="E28" s="21">
        <v>1</v>
      </c>
      <c r="F28" s="81">
        <f>SUM(C28:E28)</f>
        <v>3</v>
      </c>
      <c r="H28" s="64" t="s">
        <v>59</v>
      </c>
      <c r="I28" s="65">
        <v>100</v>
      </c>
      <c r="J28" s="86">
        <v>1</v>
      </c>
      <c r="K28" s="86">
        <v>50</v>
      </c>
      <c r="L28" s="77">
        <f>I28*J28/F28</f>
        <v>33.333333333333336</v>
      </c>
      <c r="M28" s="87">
        <v>17</v>
      </c>
      <c r="N28" s="107" t="s">
        <v>60</v>
      </c>
      <c r="O28" s="1"/>
    </row>
    <row r="29" spans="1:17" x14ac:dyDescent="0.3">
      <c r="A29" s="13"/>
      <c r="B29" s="30" t="s">
        <v>39</v>
      </c>
      <c r="C29" s="11">
        <v>1</v>
      </c>
      <c r="D29" s="10">
        <v>1</v>
      </c>
      <c r="E29" s="22">
        <v>1</v>
      </c>
      <c r="F29" s="14">
        <f>SUM(C29:E29)</f>
        <v>3</v>
      </c>
      <c r="H29" s="88" t="s">
        <v>59</v>
      </c>
      <c r="I29" s="47">
        <v>100</v>
      </c>
      <c r="J29" s="89"/>
      <c r="K29" s="89"/>
      <c r="L29" s="70">
        <f>I29*J28/F29</f>
        <v>33.333333333333336</v>
      </c>
      <c r="M29" s="90"/>
      <c r="N29" s="104"/>
      <c r="O29" s="1"/>
    </row>
    <row r="30" spans="1:17" x14ac:dyDescent="0.3">
      <c r="A30" s="13"/>
      <c r="B30" s="30" t="s">
        <v>38</v>
      </c>
      <c r="C30" s="35"/>
      <c r="D30" s="36"/>
      <c r="E30" s="22">
        <v>1</v>
      </c>
      <c r="F30" s="14">
        <f>SUM(C30:E30)</f>
        <v>1</v>
      </c>
      <c r="H30" s="88" t="s">
        <v>59</v>
      </c>
      <c r="I30" s="47">
        <v>100</v>
      </c>
      <c r="J30" s="89"/>
      <c r="K30" s="89"/>
      <c r="L30" s="70">
        <f>I30*J28/F30</f>
        <v>100</v>
      </c>
      <c r="M30" s="90"/>
      <c r="N30" s="104"/>
      <c r="O30" s="1"/>
    </row>
    <row r="31" spans="1:17" ht="30" customHeight="1" x14ac:dyDescent="0.3">
      <c r="B31" s="33" t="s">
        <v>40</v>
      </c>
      <c r="C31" s="43"/>
      <c r="D31" s="41"/>
      <c r="E31" s="23">
        <v>1</v>
      </c>
      <c r="F31" s="82">
        <f>SUM(C31:E31)</f>
        <v>1</v>
      </c>
      <c r="G31" s="50"/>
      <c r="H31" s="91" t="s">
        <v>61</v>
      </c>
      <c r="I31" s="92">
        <v>100</v>
      </c>
      <c r="J31" s="92">
        <v>1</v>
      </c>
      <c r="K31" s="92">
        <v>18</v>
      </c>
      <c r="L31" s="74">
        <f>I31*J31/F31</f>
        <v>100</v>
      </c>
      <c r="M31" s="75">
        <f t="shared" ref="M31" si="2">J31*K31</f>
        <v>18</v>
      </c>
      <c r="N31" s="109" t="s">
        <v>62</v>
      </c>
      <c r="O31" s="1"/>
    </row>
    <row r="32" spans="1:17" s="20" customFormat="1" x14ac:dyDescent="0.3">
      <c r="F32" s="47"/>
      <c r="H32" s="80"/>
      <c r="I32" s="47"/>
      <c r="J32" s="47"/>
      <c r="K32" s="47"/>
      <c r="L32" s="60" t="s">
        <v>45</v>
      </c>
      <c r="M32" s="5">
        <f>SUM(M28:M31)</f>
        <v>35</v>
      </c>
      <c r="O32" s="1"/>
      <c r="P32" s="6" t="s">
        <v>107</v>
      </c>
      <c r="Q32" s="119">
        <f>M32+Q26</f>
        <v>330</v>
      </c>
    </row>
    <row r="33" spans="1:17" x14ac:dyDescent="0.3">
      <c r="O33" s="1"/>
    </row>
    <row r="34" spans="1:17" x14ac:dyDescent="0.3">
      <c r="A34" s="13"/>
      <c r="B34" s="24" t="s">
        <v>26</v>
      </c>
      <c r="C34" s="25">
        <v>1</v>
      </c>
      <c r="D34" s="26">
        <v>1</v>
      </c>
      <c r="E34" s="44"/>
      <c r="F34" s="81">
        <f>SUM(C34:E34)</f>
        <v>2</v>
      </c>
      <c r="H34" s="64" t="s">
        <v>63</v>
      </c>
      <c r="I34" s="65">
        <v>20</v>
      </c>
      <c r="J34" s="65">
        <v>1</v>
      </c>
      <c r="K34" s="65">
        <v>19</v>
      </c>
      <c r="L34" s="77">
        <f>I34*J34/F34</f>
        <v>10</v>
      </c>
      <c r="M34" s="78">
        <f t="shared" ref="M34:M43" si="3">J34*K34</f>
        <v>19</v>
      </c>
      <c r="N34" s="110" t="s">
        <v>64</v>
      </c>
      <c r="O34" s="1"/>
    </row>
    <row r="35" spans="1:17" x14ac:dyDescent="0.3">
      <c r="A35" s="13"/>
      <c r="B35" s="30" t="s">
        <v>41</v>
      </c>
      <c r="C35" s="38"/>
      <c r="D35" s="36"/>
      <c r="E35" s="22">
        <v>1</v>
      </c>
      <c r="F35" s="14">
        <f>SUM(C35:E35)</f>
        <v>1</v>
      </c>
      <c r="H35" s="88" t="s">
        <v>65</v>
      </c>
      <c r="I35" s="47">
        <v>10</v>
      </c>
      <c r="J35" s="47">
        <v>1</v>
      </c>
      <c r="K35" s="47">
        <v>15</v>
      </c>
      <c r="L35" s="70">
        <f>I35*J35/F35</f>
        <v>10</v>
      </c>
      <c r="M35" s="71">
        <f t="shared" si="3"/>
        <v>15</v>
      </c>
      <c r="N35" s="104" t="s">
        <v>66</v>
      </c>
      <c r="O35" s="1"/>
    </row>
    <row r="36" spans="1:17" x14ac:dyDescent="0.3">
      <c r="A36" s="13"/>
      <c r="B36" s="30" t="s">
        <v>42</v>
      </c>
      <c r="C36" s="38"/>
      <c r="D36" s="36"/>
      <c r="E36" s="22">
        <v>1</v>
      </c>
      <c r="F36" s="14">
        <f>SUM(C36:E36)</f>
        <v>1</v>
      </c>
      <c r="H36" s="88" t="s">
        <v>65</v>
      </c>
      <c r="I36" s="47">
        <v>10</v>
      </c>
      <c r="J36" s="47">
        <v>1</v>
      </c>
      <c r="K36" s="47">
        <v>17</v>
      </c>
      <c r="L36" s="70">
        <f>I36*J36/F36</f>
        <v>10</v>
      </c>
      <c r="M36" s="71">
        <f t="shared" si="3"/>
        <v>17</v>
      </c>
      <c r="N36" s="104"/>
      <c r="O36" s="1"/>
    </row>
    <row r="37" spans="1:17" x14ac:dyDescent="0.3">
      <c r="A37" s="13"/>
      <c r="B37" s="30" t="s">
        <v>27</v>
      </c>
      <c r="C37" s="11">
        <v>2</v>
      </c>
      <c r="D37" s="10">
        <v>2</v>
      </c>
      <c r="E37" s="22">
        <v>2</v>
      </c>
      <c r="F37" s="14">
        <f>SUM(C37:E37)</f>
        <v>6</v>
      </c>
      <c r="H37" s="88" t="s">
        <v>69</v>
      </c>
      <c r="I37" s="47">
        <v>20</v>
      </c>
      <c r="J37" s="47">
        <v>1</v>
      </c>
      <c r="K37" s="47">
        <v>15</v>
      </c>
      <c r="L37" s="70">
        <f>I37*J37/F37</f>
        <v>3.3333333333333335</v>
      </c>
      <c r="M37" s="71">
        <f t="shared" si="3"/>
        <v>15</v>
      </c>
      <c r="N37" s="111" t="s">
        <v>70</v>
      </c>
      <c r="O37" s="1"/>
    </row>
    <row r="38" spans="1:17" ht="28.8" customHeight="1" x14ac:dyDescent="0.3">
      <c r="A38" s="13"/>
      <c r="B38" s="30" t="s">
        <v>28</v>
      </c>
      <c r="C38" s="11">
        <v>1</v>
      </c>
      <c r="D38" s="36"/>
      <c r="E38" s="37"/>
      <c r="F38" s="14">
        <f>SUM(C38:E38)</f>
        <v>1</v>
      </c>
      <c r="H38" s="88" t="s">
        <v>68</v>
      </c>
      <c r="I38" s="47">
        <v>2</v>
      </c>
      <c r="J38" s="47">
        <v>1</v>
      </c>
      <c r="K38" s="47">
        <v>73</v>
      </c>
      <c r="L38" s="70">
        <f>I38*J38/F38</f>
        <v>2</v>
      </c>
      <c r="M38" s="71">
        <f t="shared" si="3"/>
        <v>73</v>
      </c>
      <c r="N38" s="111" t="s">
        <v>67</v>
      </c>
      <c r="O38" s="1"/>
    </row>
    <row r="39" spans="1:17" ht="28.8" customHeight="1" x14ac:dyDescent="0.3">
      <c r="A39" s="13"/>
      <c r="B39" s="30" t="s">
        <v>29</v>
      </c>
      <c r="C39" s="11">
        <v>1</v>
      </c>
      <c r="D39" s="10">
        <v>1</v>
      </c>
      <c r="E39" s="22">
        <v>1</v>
      </c>
      <c r="F39" s="14">
        <f>SUM(C39:E39)</f>
        <v>3</v>
      </c>
      <c r="H39" s="88" t="s">
        <v>68</v>
      </c>
      <c r="I39" s="47">
        <v>1</v>
      </c>
      <c r="J39" s="47">
        <v>3</v>
      </c>
      <c r="K39" s="47">
        <v>63</v>
      </c>
      <c r="L39" s="70">
        <f>I39*J39/F39</f>
        <v>1</v>
      </c>
      <c r="M39" s="71">
        <f t="shared" si="3"/>
        <v>189</v>
      </c>
      <c r="N39" s="111" t="s">
        <v>71</v>
      </c>
      <c r="O39" s="1"/>
    </row>
    <row r="40" spans="1:17" x14ac:dyDescent="0.3">
      <c r="A40" s="13"/>
      <c r="B40" s="30" t="s">
        <v>30</v>
      </c>
      <c r="C40" s="11">
        <v>1</v>
      </c>
      <c r="D40" s="10">
        <v>1</v>
      </c>
      <c r="E40" s="37"/>
      <c r="F40" s="14">
        <f>SUM(C40:E40)</f>
        <v>2</v>
      </c>
      <c r="H40" s="88" t="s">
        <v>73</v>
      </c>
      <c r="I40" s="47">
        <v>1</v>
      </c>
      <c r="J40" s="47">
        <v>2</v>
      </c>
      <c r="K40" s="47">
        <v>45</v>
      </c>
      <c r="L40" s="70">
        <f>I40*J40/F40</f>
        <v>1</v>
      </c>
      <c r="M40" s="71">
        <f t="shared" si="3"/>
        <v>90</v>
      </c>
      <c r="N40" s="104" t="s">
        <v>72</v>
      </c>
      <c r="O40" s="1"/>
    </row>
    <row r="41" spans="1:17" x14ac:dyDescent="0.3">
      <c r="A41" s="13"/>
      <c r="B41" s="32" t="s">
        <v>43</v>
      </c>
      <c r="C41" s="35"/>
      <c r="D41" s="39"/>
      <c r="E41" s="22">
        <v>1</v>
      </c>
      <c r="F41" s="14">
        <f>SUM(C41:E41)</f>
        <v>1</v>
      </c>
      <c r="H41" s="69" t="s">
        <v>74</v>
      </c>
      <c r="I41" s="47">
        <v>1</v>
      </c>
      <c r="J41" s="47">
        <v>1</v>
      </c>
      <c r="K41" s="47">
        <v>41</v>
      </c>
      <c r="L41" s="70">
        <f>I41*J41/F41</f>
        <v>1</v>
      </c>
      <c r="M41" s="71">
        <f t="shared" si="3"/>
        <v>41</v>
      </c>
      <c r="N41" s="104"/>
      <c r="O41" s="1"/>
    </row>
    <row r="42" spans="1:17" ht="33" customHeight="1" x14ac:dyDescent="0.3">
      <c r="A42" s="13"/>
      <c r="B42" s="32" t="s">
        <v>23</v>
      </c>
      <c r="C42" s="11">
        <v>1</v>
      </c>
      <c r="D42" s="10">
        <v>1</v>
      </c>
      <c r="E42" s="22">
        <v>1</v>
      </c>
      <c r="F42" s="14">
        <f>SUM(C42:E42)</f>
        <v>3</v>
      </c>
      <c r="H42" s="88" t="s">
        <v>76</v>
      </c>
      <c r="I42" s="47">
        <v>1</v>
      </c>
      <c r="J42" s="47">
        <v>3</v>
      </c>
      <c r="K42" s="47">
        <v>50</v>
      </c>
      <c r="L42" s="70">
        <f>I42*J42/F42</f>
        <v>1</v>
      </c>
      <c r="M42" s="71">
        <f t="shared" si="3"/>
        <v>150</v>
      </c>
      <c r="N42" s="112" t="s">
        <v>77</v>
      </c>
      <c r="O42" s="1"/>
    </row>
    <row r="43" spans="1:17" x14ac:dyDescent="0.3">
      <c r="B43" s="33" t="s">
        <v>35</v>
      </c>
      <c r="C43" s="43"/>
      <c r="D43" s="19">
        <v>1</v>
      </c>
      <c r="E43" s="23">
        <v>1</v>
      </c>
      <c r="F43" s="82">
        <f>SUM(C43:E43)</f>
        <v>2</v>
      </c>
      <c r="H43" s="93" t="s">
        <v>73</v>
      </c>
      <c r="I43" s="73">
        <v>1</v>
      </c>
      <c r="J43" s="73">
        <v>2</v>
      </c>
      <c r="K43" s="73">
        <v>38</v>
      </c>
      <c r="L43" s="74">
        <f>I43*J43/F43</f>
        <v>1</v>
      </c>
      <c r="M43" s="75">
        <f t="shared" si="3"/>
        <v>76</v>
      </c>
      <c r="N43" s="113" t="s">
        <v>75</v>
      </c>
      <c r="O43" s="1"/>
    </row>
    <row r="44" spans="1:17" s="20" customFormat="1" x14ac:dyDescent="0.3">
      <c r="F44" s="47"/>
      <c r="H44" s="79"/>
      <c r="I44" s="46"/>
      <c r="J44" s="46"/>
      <c r="K44" s="46"/>
      <c r="L44" s="60" t="s">
        <v>45</v>
      </c>
      <c r="M44" s="61">
        <f>SUM(M34:M43)</f>
        <v>685</v>
      </c>
      <c r="O44" s="1"/>
      <c r="P44" s="6" t="s">
        <v>107</v>
      </c>
      <c r="Q44" s="119">
        <f>M44+Q32</f>
        <v>1015</v>
      </c>
    </row>
    <row r="45" spans="1:17" x14ac:dyDescent="0.3">
      <c r="O45" s="1"/>
    </row>
    <row r="46" spans="1:17" x14ac:dyDescent="0.3">
      <c r="A46" s="20"/>
      <c r="B46" s="24" t="s">
        <v>25</v>
      </c>
      <c r="C46" s="25">
        <v>1</v>
      </c>
      <c r="D46" s="26">
        <v>1</v>
      </c>
      <c r="E46" s="21">
        <v>1</v>
      </c>
      <c r="F46" s="81">
        <f>SUM(C46:E46)</f>
        <v>3</v>
      </c>
      <c r="H46" s="64" t="s">
        <v>79</v>
      </c>
      <c r="I46" s="65">
        <v>100</v>
      </c>
      <c r="J46" s="65">
        <v>1</v>
      </c>
      <c r="K46" s="65">
        <v>28</v>
      </c>
      <c r="L46" s="77">
        <f>I46*J46/F46</f>
        <v>33.333333333333336</v>
      </c>
      <c r="M46" s="78">
        <f>J46*K46</f>
        <v>28</v>
      </c>
      <c r="N46" s="114" t="s">
        <v>78</v>
      </c>
      <c r="O46" s="1"/>
    </row>
    <row r="47" spans="1:17" x14ac:dyDescent="0.3">
      <c r="A47" s="20"/>
      <c r="B47" s="30" t="s">
        <v>44</v>
      </c>
      <c r="C47" s="35"/>
      <c r="D47" s="39"/>
      <c r="E47" s="22">
        <v>1</v>
      </c>
      <c r="F47" s="14">
        <f>SUM(C47:E47)</f>
        <v>1</v>
      </c>
      <c r="H47" s="88" t="s">
        <v>80</v>
      </c>
      <c r="I47" s="46">
        <v>100</v>
      </c>
      <c r="J47" s="46">
        <v>1</v>
      </c>
      <c r="K47" s="46">
        <v>19</v>
      </c>
      <c r="L47" s="70">
        <f>I47*J47/F47</f>
        <v>100</v>
      </c>
      <c r="M47" s="71">
        <f>J47*K47</f>
        <v>19</v>
      </c>
      <c r="N47" s="115" t="s">
        <v>81</v>
      </c>
      <c r="O47" s="1"/>
    </row>
    <row r="48" spans="1:17" ht="29.4" customHeight="1" x14ac:dyDescent="0.3">
      <c r="A48" s="20"/>
      <c r="B48" s="30" t="s">
        <v>20</v>
      </c>
      <c r="C48" s="11">
        <v>17</v>
      </c>
      <c r="D48" s="10">
        <v>20</v>
      </c>
      <c r="E48" s="22">
        <v>16</v>
      </c>
      <c r="F48" s="14">
        <f>SUM(C48:E48)</f>
        <v>53</v>
      </c>
      <c r="H48" s="69" t="s">
        <v>86</v>
      </c>
      <c r="I48" s="46">
        <v>400</v>
      </c>
      <c r="J48" s="46">
        <v>1</v>
      </c>
      <c r="K48" s="46">
        <v>20</v>
      </c>
      <c r="L48" s="70">
        <f>I48*J48/F48</f>
        <v>7.5471698113207548</v>
      </c>
      <c r="M48" s="71">
        <f>J48*K48</f>
        <v>20</v>
      </c>
      <c r="N48" s="115" t="s">
        <v>84</v>
      </c>
      <c r="O48" s="1"/>
    </row>
    <row r="49" spans="1:17" x14ac:dyDescent="0.3">
      <c r="A49" s="20"/>
      <c r="B49" s="30" t="s">
        <v>34</v>
      </c>
      <c r="C49" s="11">
        <v>8</v>
      </c>
      <c r="D49" s="10">
        <v>9</v>
      </c>
      <c r="E49" s="22">
        <v>7</v>
      </c>
      <c r="F49" s="14">
        <f>SUM(C49:E49)</f>
        <v>24</v>
      </c>
      <c r="H49" s="69" t="s">
        <v>87</v>
      </c>
      <c r="I49" s="46">
        <v>100</v>
      </c>
      <c r="J49" s="46">
        <v>1</v>
      </c>
      <c r="K49" s="46">
        <v>30</v>
      </c>
      <c r="L49" s="70">
        <f>I49*J49/F49</f>
        <v>4.166666666666667</v>
      </c>
      <c r="M49" s="71">
        <f>J49*K49</f>
        <v>30</v>
      </c>
      <c r="N49" s="115" t="s">
        <v>85</v>
      </c>
      <c r="O49" s="1"/>
    </row>
    <row r="50" spans="1:17" x14ac:dyDescent="0.3">
      <c r="B50" s="30" t="s">
        <v>22</v>
      </c>
      <c r="C50" s="11">
        <v>2</v>
      </c>
      <c r="D50" s="10">
        <v>2</v>
      </c>
      <c r="E50" s="22">
        <v>2</v>
      </c>
      <c r="F50" s="14">
        <f>SUM(C50:E50)</f>
        <v>6</v>
      </c>
      <c r="H50" s="69" t="s">
        <v>21</v>
      </c>
      <c r="I50" s="46">
        <v>50</v>
      </c>
      <c r="J50" s="46">
        <v>1</v>
      </c>
      <c r="K50" s="46">
        <v>10</v>
      </c>
      <c r="L50" s="70">
        <f>I50*J50/F50</f>
        <v>8.3333333333333339</v>
      </c>
      <c r="M50" s="71">
        <f>J50*K50</f>
        <v>10</v>
      </c>
      <c r="N50" s="115" t="s">
        <v>82</v>
      </c>
      <c r="O50" s="1"/>
    </row>
    <row r="51" spans="1:17" s="20" customFormat="1" x14ac:dyDescent="0.3">
      <c r="B51" s="30" t="s">
        <v>99</v>
      </c>
      <c r="C51" s="11">
        <v>1</v>
      </c>
      <c r="D51" s="10">
        <v>1</v>
      </c>
      <c r="E51" s="22">
        <v>1</v>
      </c>
      <c r="F51" s="84">
        <f>SUM(C51:E51)</f>
        <v>3</v>
      </c>
      <c r="H51" s="69" t="s">
        <v>100</v>
      </c>
      <c r="I51" s="46">
        <v>20</v>
      </c>
      <c r="J51" s="46">
        <v>1</v>
      </c>
      <c r="K51" s="46">
        <v>34</v>
      </c>
      <c r="L51" s="70">
        <f>I51*J51/F51</f>
        <v>6.666666666666667</v>
      </c>
      <c r="M51" s="71">
        <f>J51*K51</f>
        <v>34</v>
      </c>
      <c r="N51" s="115" t="s">
        <v>101</v>
      </c>
      <c r="O51" s="1"/>
    </row>
    <row r="52" spans="1:17" x14ac:dyDescent="0.3">
      <c r="A52" s="20"/>
      <c r="B52" s="33" t="s">
        <v>102</v>
      </c>
      <c r="C52" s="34">
        <v>1</v>
      </c>
      <c r="D52" s="19">
        <v>1</v>
      </c>
      <c r="E52" s="23">
        <v>1</v>
      </c>
      <c r="F52" s="82">
        <f>SUM(C52:E52)</f>
        <v>3</v>
      </c>
      <c r="H52" s="72" t="s">
        <v>103</v>
      </c>
      <c r="I52" s="73">
        <v>1</v>
      </c>
      <c r="J52" s="73">
        <v>3</v>
      </c>
      <c r="K52" s="73">
        <v>35</v>
      </c>
      <c r="L52" s="74">
        <f>I52*J52/F52</f>
        <v>1</v>
      </c>
      <c r="M52" s="75">
        <f>J52*K52</f>
        <v>105</v>
      </c>
      <c r="N52" s="120" t="s">
        <v>108</v>
      </c>
      <c r="O52" s="1"/>
    </row>
    <row r="53" spans="1:17" x14ac:dyDescent="0.3">
      <c r="L53" s="60" t="s">
        <v>45</v>
      </c>
      <c r="M53" s="61">
        <f>SUM(M46:M52)</f>
        <v>246</v>
      </c>
      <c r="O53" s="1"/>
      <c r="P53" s="6" t="s">
        <v>107</v>
      </c>
      <c r="Q53" s="119">
        <f>M53+Q44</f>
        <v>1261</v>
      </c>
    </row>
    <row r="54" spans="1:17" x14ac:dyDescent="0.3">
      <c r="O54" s="1"/>
    </row>
    <row r="55" spans="1:17" x14ac:dyDescent="0.3">
      <c r="O55" s="1"/>
    </row>
    <row r="56" spans="1:17" x14ac:dyDescent="0.3">
      <c r="B56" s="45" t="s">
        <v>32</v>
      </c>
      <c r="C56" s="25">
        <v>1</v>
      </c>
      <c r="D56" s="26">
        <v>1</v>
      </c>
      <c r="E56" s="21">
        <v>1</v>
      </c>
      <c r="F56" s="81">
        <f>SUM(C56:E56)</f>
        <v>3</v>
      </c>
      <c r="H56" s="76" t="s">
        <v>88</v>
      </c>
      <c r="I56" s="65">
        <v>1</v>
      </c>
      <c r="J56" s="65">
        <v>3</v>
      </c>
      <c r="K56" s="65">
        <v>56</v>
      </c>
      <c r="L56" s="77">
        <f>I56*J56/F56</f>
        <v>1</v>
      </c>
      <c r="M56" s="78">
        <f>J56*K56</f>
        <v>168</v>
      </c>
      <c r="N56" s="114" t="s">
        <v>95</v>
      </c>
      <c r="O56" s="1"/>
    </row>
    <row r="57" spans="1:17" x14ac:dyDescent="0.3">
      <c r="B57" s="33" t="s">
        <v>33</v>
      </c>
      <c r="C57" s="34">
        <v>1</v>
      </c>
      <c r="D57" s="19">
        <v>1</v>
      </c>
      <c r="E57" s="23">
        <v>1</v>
      </c>
      <c r="F57" s="82">
        <f>SUM(C57:E57)</f>
        <v>3</v>
      </c>
      <c r="H57" s="72" t="s">
        <v>89</v>
      </c>
      <c r="I57" s="73">
        <v>1</v>
      </c>
      <c r="J57" s="73">
        <v>3</v>
      </c>
      <c r="K57" s="73">
        <v>70</v>
      </c>
      <c r="L57" s="74">
        <f>I57*J57/F57</f>
        <v>1</v>
      </c>
      <c r="M57" s="75">
        <f>J57*K57</f>
        <v>210</v>
      </c>
      <c r="N57" s="106" t="s">
        <v>106</v>
      </c>
      <c r="O57" s="1"/>
    </row>
    <row r="58" spans="1:17" x14ac:dyDescent="0.3">
      <c r="B58" s="15"/>
      <c r="C58" s="15"/>
      <c r="E58" s="15"/>
      <c r="L58" s="60" t="s">
        <v>45</v>
      </c>
      <c r="M58" s="61">
        <f>SUM(M56:M57)</f>
        <v>378</v>
      </c>
      <c r="O58" s="1"/>
      <c r="P58" s="6" t="s">
        <v>107</v>
      </c>
      <c r="Q58" s="119">
        <f>M58+Q53</f>
        <v>1639</v>
      </c>
    </row>
    <row r="59" spans="1:17" x14ac:dyDescent="0.3">
      <c r="O59" s="1"/>
    </row>
    <row r="60" spans="1:17" x14ac:dyDescent="0.3">
      <c r="B60" s="52" t="s">
        <v>90</v>
      </c>
      <c r="C60" s="27">
        <v>1</v>
      </c>
      <c r="D60" s="28">
        <v>1</v>
      </c>
      <c r="E60" s="29">
        <v>1</v>
      </c>
      <c r="F60" s="85">
        <v>3</v>
      </c>
      <c r="H60" s="94" t="s">
        <v>91</v>
      </c>
      <c r="I60" s="95" t="s">
        <v>92</v>
      </c>
      <c r="J60" s="96">
        <v>1</v>
      </c>
      <c r="K60" s="96">
        <v>100</v>
      </c>
      <c r="L60" s="97"/>
      <c r="M60" s="5">
        <v>300</v>
      </c>
      <c r="N60" s="116" t="s">
        <v>98</v>
      </c>
      <c r="O60" s="1"/>
      <c r="P60" s="6" t="s">
        <v>107</v>
      </c>
      <c r="Q60" s="119">
        <f>M60+Q58</f>
        <v>1939</v>
      </c>
    </row>
    <row r="61" spans="1:17" x14ac:dyDescent="0.3">
      <c r="O61" s="1"/>
    </row>
    <row r="62" spans="1:17" x14ac:dyDescent="0.3">
      <c r="B62" s="54" t="s">
        <v>94</v>
      </c>
      <c r="C62" s="53"/>
      <c r="D62" s="53"/>
      <c r="E62" s="56"/>
      <c r="H62" s="98" t="s">
        <v>93</v>
      </c>
      <c r="I62" s="99"/>
      <c r="J62" s="99"/>
      <c r="K62" s="99"/>
      <c r="L62" s="99"/>
      <c r="M62" s="117">
        <v>405</v>
      </c>
      <c r="O62" s="1"/>
    </row>
    <row r="63" spans="1:17" x14ac:dyDescent="0.3">
      <c r="B63" s="31" t="s">
        <v>96</v>
      </c>
      <c r="C63" s="12"/>
      <c r="D63" s="12"/>
      <c r="E63" s="57"/>
      <c r="H63" s="100" t="s">
        <v>93</v>
      </c>
      <c r="I63" s="101"/>
      <c r="J63" s="101"/>
      <c r="K63" s="101"/>
      <c r="L63" s="101"/>
      <c r="M63" s="84">
        <v>550</v>
      </c>
      <c r="O63" s="1"/>
    </row>
    <row r="64" spans="1:17" x14ac:dyDescent="0.3">
      <c r="B64" s="55" t="s">
        <v>97</v>
      </c>
      <c r="C64" s="51"/>
      <c r="D64" s="51"/>
      <c r="E64" s="58"/>
      <c r="H64" s="102" t="s">
        <v>93</v>
      </c>
      <c r="I64" s="103"/>
      <c r="J64" s="103"/>
      <c r="K64" s="103"/>
      <c r="L64" s="103"/>
      <c r="M64" s="118">
        <v>550</v>
      </c>
      <c r="O64" s="1"/>
    </row>
    <row r="65" spans="2:15" x14ac:dyDescent="0.3">
      <c r="B65" s="55" t="s">
        <v>109</v>
      </c>
      <c r="C65" s="51"/>
      <c r="D65" s="51"/>
      <c r="E65" s="58"/>
      <c r="H65" s="102" t="s">
        <v>93</v>
      </c>
      <c r="I65" s="103"/>
      <c r="J65" s="103"/>
      <c r="K65" s="103"/>
      <c r="L65" s="103"/>
      <c r="M65" s="2">
        <v>89</v>
      </c>
      <c r="O65" s="1"/>
    </row>
    <row r="66" spans="2:15" x14ac:dyDescent="0.3">
      <c r="L66" s="60" t="s">
        <v>45</v>
      </c>
      <c r="M66" s="5">
        <f>SUM(M62:M65)</f>
        <v>1594</v>
      </c>
    </row>
    <row r="68" spans="2:15" x14ac:dyDescent="0.3">
      <c r="L68" s="59" t="s">
        <v>45</v>
      </c>
      <c r="M68" s="49">
        <f>M18+M26+M32+M44+M53+M58+M60+M66</f>
        <v>3533</v>
      </c>
    </row>
  </sheetData>
  <mergeCells count="13">
    <mergeCell ref="O1:O65"/>
    <mergeCell ref="N20:N25"/>
    <mergeCell ref="N28:N30"/>
    <mergeCell ref="H65:L65"/>
    <mergeCell ref="N40:N41"/>
    <mergeCell ref="J28:J30"/>
    <mergeCell ref="K28:K30"/>
    <mergeCell ref="H62:L62"/>
    <mergeCell ref="H63:L63"/>
    <mergeCell ref="H64:L64"/>
    <mergeCell ref="N4:N16"/>
    <mergeCell ref="N35:N36"/>
    <mergeCell ref="M28:M30"/>
  </mergeCells>
  <phoneticPr fontId="2" type="noConversion"/>
  <hyperlinks>
    <hyperlink ref="N17" r:id="rId1" xr:uid="{11B04D59-57A1-43B4-9E5A-8569A9E92B1B}"/>
    <hyperlink ref="N4" r:id="rId2" display="https://es.aliexpress.com/item/1005001794062302.html?spm=a2g0o.productlist.main.1.74257f42FXdRaH&amp;algo_pvid=323c3bc0-ad8e-464b-951f-d15718647b95&amp;algo_exp_id=323c3bc0-ad8e-464b-951f-d15718647b95-0&amp;pdp_npi=3%40dis%21MXN%2110.81%219.17%21%21%21%21%21%40211bf2da16826431160997648d0787%2112000017594821225%21sea%21MX%213108640381&amp;curPageLogUid=m6kVDcOp25Kb" xr:uid="{052D73CE-21FB-4F60-A4A6-0E592945F188}"/>
    <hyperlink ref="N20" r:id="rId3" xr:uid="{6A0F4A68-6212-4285-8820-5E21C117EEEC}"/>
    <hyperlink ref="N28" r:id="rId4" xr:uid="{9C6729D4-9709-4B48-9B68-048F83AFFDF6}"/>
    <hyperlink ref="N31" r:id="rId5" xr:uid="{06BE99C4-6C48-4CC1-92F8-8381F7041D37}"/>
    <hyperlink ref="N34" r:id="rId6" xr:uid="{0A30FFED-553A-4DD0-BEF6-840850597601}"/>
    <hyperlink ref="N35" r:id="rId7" display="https://es.aliexpress.com/item/32912924978.html?spm=a2g0o.productlist.main.7.27a02bbbFrMrQ1&amp;algo_pvid=32f01967-3b14-499e-915a-64587493b453&amp;aem_p4p_detail=20230424153217789843296483020013779559&amp;algo_exp_id=32f01967-3b14-499e-915a-64587493b453-3&amp;pdp_npi=3%40dis%21MXN%2114.69%2111.38%21%21%21%21%21%4021227e5116823755371885459d070b%2112000028436755223%21sea%21MX%213108640381&amp;curPageLogUid=ZzuZ8RCBLQ2x&amp;ad_pvid=20230424153217789843296483020013779559_4&amp;ad_pvid=20230424153217789843296483020013779559_4" xr:uid="{FDB1B532-661B-498B-B2EE-2031F1695015}"/>
    <hyperlink ref="N38" r:id="rId8" display="https://es.aliexpress.com/item/32837928321.html?spm=a2g0o.productlist.main.3.37392af2MMgoYS&amp;algo_pvid=7ab9f91a-c17b-4594-a71d-bd855c8f73f7&amp;algo_exp_id=7ab9f91a-c17b-4594-a71d-bd855c8f73f7-1&amp;pdp_npi=3%40dis%21MXN%2172.09%2166.35%21%21%21%21%21%40212250c216826480153167596d0745%2165090934793%21sea%21MX%213108640381&amp;curPageLogUid=gcZQZqIhE5QR" xr:uid="{6F1143F2-4091-40E8-9B46-EE9D356FBEFD}"/>
    <hyperlink ref="N39" r:id="rId9" xr:uid="{28856C14-054A-44A4-9E66-B310CC488B6E}"/>
    <hyperlink ref="N40" r:id="rId10" xr:uid="{10EAD0AC-842A-44BA-86D8-CC505A440AD1}"/>
    <hyperlink ref="N46" r:id="rId11" xr:uid="{AF629CAA-3551-4B99-AA6E-F49143D1EC66}"/>
    <hyperlink ref="N47" r:id="rId12" display="https://es.aliexpress.com/item/1005004601389175.html?spm=a2g0o.productlist.main.3.39b11c70xGPf2E&amp;algo_pvid=b3630938-0325-466d-ac7a-15b064c8152c&amp;algo_exp_id=b3630938-0325-466d-ac7a-15b064c8152c-1&amp;pdp_npi=3%40dis%21MXN%2118.17%2115.97%21%21%21%21%21%40211beca116824642421354393d0763%2112000029787977433%21sea%21MX%213108640381&amp;curPageLogUid=IotoW6NB7fPm" xr:uid="{0CD0EEC3-5E08-4091-9116-51163F005C83}"/>
    <hyperlink ref="N50" r:id="rId13" xr:uid="{C85F066C-AE4A-4590-A565-B419C8CC5722}"/>
    <hyperlink ref="N48" r:id="rId14" display="https://es.aliexpress.com/item/1005003541838313.html?spm=a2g0o.productlist.main.11.200b48bcr8fmMu&amp;algo_pvid=1f6aa581-5d67-4762-a230-92bff22a3588&amp;algo_exp_id=1f6aa581-5d67-4762-a230-92bff22a3588-5&amp;pdp_npi=3%40dis%21MXN%2119.09%2119.09%21%21%21%21%21%40211be3d216826506636337704d07bd%2112000026227195343%21sea%21MX%213108640381&amp;curPageLogUid=lTdUJPTQU6WD" xr:uid="{60D86007-B754-4D42-9E3D-FB99AAC88011}"/>
    <hyperlink ref="N49" r:id="rId15" display="https://es.aliexpress.com/item/1005001470793144.html?spm=a2g0o.productlist.main.61.269d6e0ez11Ru8&amp;algo_pvid=07377373-4051-4ea9-a5b8-31ed99961ea8&amp;algo_exp_id=07377373-4051-4ea9-a5b8-31ed99961ea8-30&amp;pdp_npi=3%40dis%21MXN%2111.78%215.34%21%21%21%21%21%40211bf49716826509838621135d07c1%2112000016244887797%21sea%21MX%213108640381&amp;curPageLogUid=JM6QI5mDvHdO" xr:uid="{02D6065B-9C3D-42BF-9F18-5C3E5C87AEE1}"/>
    <hyperlink ref="N56" r:id="rId16" display="https://es.aliexpress.com/item/1005004420555312.html?spm=a2g0o.productlist.main.5.71ca2bc8EhD9g6&amp;algo_pvid=6a32440a-f26a-419a-8d23-245a7abb97b0&amp;algo_exp_id=6a32440a-f26a-419a-8d23-245a7abb97b0-2&amp;pdp_npi=3%40dis%21MXN%2155.21%2150.79%21%21%21%21%21%4021224cdb16826512065992361d074e%2112000029124915542%21sea%21MX%213108640381&amp;curPageLogUid=hVagJRj90b4p" xr:uid="{7C567C0F-2DDC-4C59-8062-843F51D76AEC}"/>
    <hyperlink ref="N60" r:id="rId17" xr:uid="{1020F686-14A4-4310-B5A1-6AEAB30934C3}"/>
    <hyperlink ref="N51" r:id="rId18" xr:uid="{FD66D23D-C50F-440A-9BCB-D375EAC56599}"/>
    <hyperlink ref="N37" r:id="rId19" xr:uid="{72DE27C7-DAFF-4B9A-9183-9E61CDC1EAA1}"/>
    <hyperlink ref="N42" r:id="rId20" xr:uid="{C6854449-8273-49CE-8E8F-3938ABEAC468}"/>
    <hyperlink ref="N43" r:id="rId21" xr:uid="{E5CA2DDE-FEE7-4B32-ADE9-7BDA4E167968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Pavón</dc:creator>
  <cp:lastModifiedBy>Mario Pavón</cp:lastModifiedBy>
  <dcterms:created xsi:type="dcterms:W3CDTF">2023-04-27T21:25:30Z</dcterms:created>
  <dcterms:modified xsi:type="dcterms:W3CDTF">2023-04-28T19:02:20Z</dcterms:modified>
</cp:coreProperties>
</file>